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4210" windowHeight="6290" tabRatio="601"/>
  </bookViews>
  <sheets>
    <sheet name="Cover" sheetId="29" r:id="rId1"/>
    <sheet name="Inputs" sheetId="28" r:id="rId2"/>
    <sheet name="Forecasts" sheetId="7" r:id="rId3"/>
    <sheet name="Interface" sheetId="22"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9" i="22" l="1"/>
  <c r="O63" i="22"/>
  <c r="N74" i="22" l="1"/>
  <c r="M74" i="22"/>
  <c r="L74" i="22"/>
  <c r="K74" i="22"/>
  <c r="J74" i="22"/>
  <c r="I74" i="22"/>
  <c r="H74" i="22"/>
  <c r="G74" i="22"/>
  <c r="F74" i="22"/>
  <c r="E74" i="22"/>
  <c r="D74" i="22"/>
  <c r="N73" i="22"/>
  <c r="M73" i="22"/>
  <c r="L73" i="22"/>
  <c r="K73" i="22"/>
  <c r="J73" i="22"/>
  <c r="I73" i="22"/>
  <c r="H73" i="22"/>
  <c r="G73" i="22"/>
  <c r="F73" i="22"/>
  <c r="E73" i="22"/>
  <c r="D73" i="22"/>
  <c r="N72" i="22"/>
  <c r="M72" i="22"/>
  <c r="L72" i="22"/>
  <c r="K72" i="22"/>
  <c r="J72" i="22"/>
  <c r="I72" i="22"/>
  <c r="H72" i="22"/>
  <c r="G72" i="22"/>
  <c r="F72" i="22"/>
  <c r="E72" i="22"/>
  <c r="D72" i="22"/>
  <c r="N71" i="22"/>
  <c r="M71" i="22"/>
  <c r="L71" i="22"/>
  <c r="K71" i="22"/>
  <c r="J71" i="22"/>
  <c r="I71" i="22"/>
  <c r="H71" i="22"/>
  <c r="G71" i="22"/>
  <c r="F71" i="22"/>
  <c r="E71" i="22"/>
  <c r="D71" i="22"/>
  <c r="N70" i="22"/>
  <c r="M70" i="22"/>
  <c r="L70" i="22"/>
  <c r="K70" i="22"/>
  <c r="J70" i="22"/>
  <c r="I70" i="22"/>
  <c r="H70" i="22"/>
  <c r="G70" i="22"/>
  <c r="F70" i="22"/>
  <c r="E70" i="22"/>
  <c r="D70" i="22"/>
  <c r="N69" i="22"/>
  <c r="M69" i="22"/>
  <c r="L69" i="22"/>
  <c r="K69" i="22"/>
  <c r="J69" i="22"/>
  <c r="I69" i="22"/>
  <c r="H69" i="22"/>
  <c r="G69" i="22"/>
  <c r="F69" i="22"/>
  <c r="E69" i="22"/>
  <c r="D69" i="22"/>
  <c r="N68" i="22"/>
  <c r="M68" i="22"/>
  <c r="L68" i="22"/>
  <c r="K68" i="22"/>
  <c r="J68" i="22"/>
  <c r="I68" i="22"/>
  <c r="H68" i="22"/>
  <c r="G68" i="22"/>
  <c r="F68" i="22"/>
  <c r="E68" i="22"/>
  <c r="D68" i="22"/>
  <c r="N67" i="22"/>
  <c r="M67" i="22"/>
  <c r="L67" i="22"/>
  <c r="K67" i="22"/>
  <c r="J67" i="22"/>
  <c r="I67" i="22"/>
  <c r="H67" i="22"/>
  <c r="G67" i="22"/>
  <c r="F67" i="22"/>
  <c r="E67" i="22"/>
  <c r="D67" i="22"/>
  <c r="N66" i="22"/>
  <c r="M66" i="22"/>
  <c r="L66" i="22"/>
  <c r="K66" i="22"/>
  <c r="J66" i="22"/>
  <c r="I66" i="22"/>
  <c r="H66" i="22"/>
  <c r="G66" i="22"/>
  <c r="F66" i="22"/>
  <c r="E66" i="22"/>
  <c r="D66" i="22"/>
  <c r="N65" i="22"/>
  <c r="M65" i="22"/>
  <c r="L65" i="22"/>
  <c r="K65" i="22"/>
  <c r="J65" i="22"/>
  <c r="I65" i="22"/>
  <c r="H65" i="22"/>
  <c r="G65" i="22"/>
  <c r="F65" i="22"/>
  <c r="E65" i="22"/>
  <c r="D65" i="22"/>
  <c r="N64" i="22"/>
  <c r="M64" i="22"/>
  <c r="L64" i="22"/>
  <c r="K64" i="22"/>
  <c r="J64" i="22"/>
  <c r="I64" i="22"/>
  <c r="H64" i="22"/>
  <c r="G64" i="22"/>
  <c r="F64" i="22"/>
  <c r="E64" i="22"/>
  <c r="D64" i="22"/>
  <c r="N63" i="22"/>
  <c r="M63" i="22"/>
  <c r="L63" i="22"/>
  <c r="K63" i="22"/>
  <c r="J63" i="22"/>
  <c r="I63" i="22"/>
  <c r="H63" i="22"/>
  <c r="G63" i="22"/>
  <c r="F63" i="22"/>
  <c r="E63" i="22"/>
  <c r="D63" i="22"/>
  <c r="A74" i="22" l="1"/>
  <c r="A73" i="22"/>
  <c r="A72" i="22"/>
  <c r="A71" i="22"/>
  <c r="A70" i="22"/>
  <c r="A69" i="22"/>
  <c r="A68" i="22"/>
  <c r="A67" i="22"/>
  <c r="A66" i="22"/>
  <c r="A65" i="22"/>
  <c r="A64" i="22"/>
  <c r="A63" i="22"/>
  <c r="O57" i="22" l="1"/>
  <c r="O51" i="22"/>
  <c r="O45" i="22"/>
  <c r="O39" i="22"/>
  <c r="O33" i="22"/>
  <c r="O27" i="22"/>
  <c r="O21" i="22"/>
  <c r="O15" i="22"/>
  <c r="A15" i="22"/>
  <c r="O9" i="22"/>
  <c r="O3" i="22"/>
  <c r="A57" i="22" l="1"/>
  <c r="A51" i="22"/>
  <c r="A45" i="22"/>
  <c r="A39" i="22"/>
  <c r="A33" i="22"/>
  <c r="A27" i="22"/>
  <c r="A21" i="22"/>
  <c r="A9" i="22"/>
  <c r="A3" i="22"/>
  <c r="A32" i="22" l="1"/>
  <c r="A31" i="22"/>
  <c r="A30" i="22"/>
  <c r="A29" i="22"/>
  <c r="A28" i="22"/>
  <c r="A62" i="22" l="1"/>
  <c r="A61" i="22"/>
  <c r="A60" i="22"/>
  <c r="A59" i="22"/>
  <c r="A58" i="22"/>
  <c r="A56" i="22"/>
  <c r="A55" i="22"/>
  <c r="A54" i="22"/>
  <c r="A53" i="22"/>
  <c r="A52" i="22"/>
  <c r="A50" i="22"/>
  <c r="A49" i="22"/>
  <c r="A48" i="22"/>
  <c r="A47" i="22"/>
  <c r="A46" i="22"/>
  <c r="A44" i="22"/>
  <c r="A43" i="22"/>
  <c r="A42" i="22"/>
  <c r="A41" i="22"/>
  <c r="A40" i="22"/>
  <c r="A38" i="22"/>
  <c r="A37" i="22"/>
  <c r="A36" i="22"/>
  <c r="A35" i="22"/>
  <c r="A34" i="22"/>
  <c r="A26" i="22"/>
  <c r="A25" i="22"/>
  <c r="A24" i="22"/>
  <c r="A23" i="22"/>
  <c r="A22" i="22"/>
  <c r="A20" i="22"/>
  <c r="A19" i="22"/>
  <c r="A18" i="22"/>
  <c r="A17" i="22"/>
  <c r="A16" i="22"/>
  <c r="A14" i="22"/>
  <c r="A13" i="22"/>
  <c r="A12" i="22"/>
  <c r="A11" i="22"/>
  <c r="A10" i="22"/>
  <c r="A8" i="22"/>
  <c r="A7" i="22"/>
  <c r="A6" i="22"/>
  <c r="A5" i="22"/>
  <c r="A4" i="22"/>
  <c r="W180" i="7" l="1"/>
  <c r="M9" i="22" s="1"/>
  <c r="Z185" i="7"/>
  <c r="M42" i="22" s="1"/>
  <c r="Z182" i="7"/>
  <c r="M24" i="22" s="1"/>
  <c r="AB183" i="7"/>
  <c r="M32" i="22" s="1"/>
  <c r="AB186" i="7"/>
  <c r="M50" i="22" s="1"/>
  <c r="W188" i="7"/>
  <c r="M57" i="22" s="1"/>
  <c r="AB185" i="7"/>
  <c r="M44" i="22" s="1"/>
  <c r="W186" i="7"/>
  <c r="M45" i="22" s="1"/>
  <c r="AA187" i="7"/>
  <c r="M55" i="22" s="1"/>
  <c r="Y188" i="7"/>
  <c r="M59" i="22" s="1"/>
  <c r="AB181" i="7"/>
  <c r="M20" i="22" s="1"/>
  <c r="X185" i="7"/>
  <c r="M40" i="22" s="1"/>
  <c r="X182" i="7"/>
  <c r="M22" i="22" s="1"/>
  <c r="Y185" i="7"/>
  <c r="M41" i="22" s="1"/>
  <c r="AB182" i="7"/>
  <c r="M26" i="22" s="1"/>
  <c r="X188" i="7"/>
  <c r="M58" i="22" s="1"/>
  <c r="Z181" i="7"/>
  <c r="M18" i="22" s="1"/>
  <c r="X187" i="7"/>
  <c r="M52" i="22" s="1"/>
  <c r="Y186" i="7"/>
  <c r="M47" i="22" s="1"/>
  <c r="AB180" i="7"/>
  <c r="M14" i="22" s="1"/>
  <c r="AB188" i="7"/>
  <c r="M62" i="22" s="1"/>
  <c r="AA185" i="7"/>
  <c r="M43" i="22" s="1"/>
  <c r="Z186" i="7"/>
  <c r="M48" i="22" s="1"/>
  <c r="AB187" i="7"/>
  <c r="M56" i="22" s="1"/>
  <c r="X181" i="7"/>
  <c r="M16" i="22" s="1"/>
  <c r="AA183" i="7"/>
  <c r="M31" i="22" s="1"/>
  <c r="X180" i="7"/>
  <c r="M10" i="22" s="1"/>
  <c r="W182" i="7"/>
  <c r="M21" i="22" s="1"/>
  <c r="X183" i="7"/>
  <c r="M28" i="22" s="1"/>
  <c r="X186" i="7"/>
  <c r="M46" i="22" s="1"/>
  <c r="W183" i="7"/>
  <c r="M27" i="22" s="1"/>
  <c r="W187" i="7"/>
  <c r="M51" i="22" s="1"/>
  <c r="AA180" i="7"/>
  <c r="M13" i="22" s="1"/>
  <c r="AA188" i="7"/>
  <c r="M61" i="22" s="1"/>
  <c r="Y181" i="7"/>
  <c r="M17" i="22" s="1"/>
  <c r="Y187" i="7"/>
  <c r="M53" i="22" s="1"/>
  <c r="AA182" i="7"/>
  <c r="M25" i="22" s="1"/>
  <c r="Y183" i="7"/>
  <c r="M29" i="22" s="1"/>
  <c r="AA181" i="7"/>
  <c r="M19" i="22" s="1"/>
  <c r="AA186" i="7"/>
  <c r="M49" i="22" s="1"/>
  <c r="Y180" i="7"/>
  <c r="M11" i="22" s="1"/>
  <c r="Z180" i="7"/>
  <c r="M12" i="22" s="1"/>
  <c r="Z188" i="7"/>
  <c r="M60" i="22" s="1"/>
  <c r="W181" i="7"/>
  <c r="M15" i="22" s="1"/>
  <c r="W185" i="7"/>
  <c r="M39" i="22" s="1"/>
  <c r="Z183" i="7"/>
  <c r="M30" i="22" s="1"/>
  <c r="Z187" i="7"/>
  <c r="M54" i="22" s="1"/>
  <c r="AB179" i="7" l="1"/>
  <c r="Y179" i="7"/>
  <c r="Z179" i="7"/>
  <c r="AA179" i="7"/>
  <c r="W179" i="7"/>
  <c r="AB184" i="7"/>
  <c r="M38" i="22" s="1"/>
  <c r="Y182" i="7"/>
  <c r="M23" i="22" s="1"/>
  <c r="Y184" i="7"/>
  <c r="M35" i="22" s="1"/>
  <c r="Z184" i="7"/>
  <c r="M36" i="22" s="1"/>
  <c r="AA184" i="7"/>
  <c r="M37" i="22" s="1"/>
  <c r="M5" i="22" l="1"/>
  <c r="Y189" i="7"/>
  <c r="M8" i="22"/>
  <c r="AB189" i="7"/>
  <c r="U189" i="7"/>
  <c r="T189" i="7"/>
  <c r="M3" i="22"/>
  <c r="X179" i="7"/>
  <c r="M7" i="22"/>
  <c r="AA189" i="7"/>
  <c r="M6" i="22"/>
  <c r="Z189" i="7"/>
  <c r="S189" i="7"/>
  <c r="V189" i="7"/>
  <c r="X184" i="7"/>
  <c r="M34" i="22" s="1"/>
  <c r="R189" i="7" l="1"/>
  <c r="W184" i="7"/>
  <c r="Q189" i="7"/>
  <c r="M4" i="22"/>
  <c r="X189" i="7"/>
  <c r="M33" i="22" l="1"/>
  <c r="W189" i="7"/>
  <c r="J183" i="7" l="1"/>
  <c r="F183" i="7"/>
  <c r="I183" i="7"/>
  <c r="E183" i="7"/>
  <c r="D183" i="7"/>
  <c r="C183" i="7"/>
  <c r="H183" i="7"/>
  <c r="G183" i="7"/>
  <c r="O205" i="7"/>
  <c r="K205" i="7"/>
  <c r="G205" i="7"/>
  <c r="C205" i="7"/>
  <c r="M86" i="7"/>
  <c r="Y86" i="7" s="1"/>
  <c r="G59" i="22" s="1"/>
  <c r="O222" i="7"/>
  <c r="K222" i="7"/>
  <c r="O120" i="7"/>
  <c r="K120" i="7"/>
  <c r="M103" i="7"/>
  <c r="O52" i="7"/>
  <c r="K52" i="7"/>
  <c r="M35" i="7"/>
  <c r="N205" i="7"/>
  <c r="J205" i="7"/>
  <c r="F205" i="7"/>
  <c r="P86" i="7"/>
  <c r="AB86" i="7" s="1"/>
  <c r="G62" i="22" s="1"/>
  <c r="L86" i="7"/>
  <c r="X86" i="7" s="1"/>
  <c r="G58" i="22" s="1"/>
  <c r="N222" i="7"/>
  <c r="N120" i="7"/>
  <c r="P103" i="7"/>
  <c r="L103" i="7"/>
  <c r="N52" i="7"/>
  <c r="P35" i="7"/>
  <c r="L35" i="7"/>
  <c r="M205" i="7"/>
  <c r="I205" i="7"/>
  <c r="E205" i="7"/>
  <c r="O86" i="7"/>
  <c r="AA86" i="7" s="1"/>
  <c r="G61" i="22" s="1"/>
  <c r="K86" i="7"/>
  <c r="W86" i="7" s="1"/>
  <c r="G57" i="22" s="1"/>
  <c r="M222" i="7"/>
  <c r="M120" i="7"/>
  <c r="O103" i="7"/>
  <c r="K103" i="7"/>
  <c r="M52" i="7"/>
  <c r="O35" i="7"/>
  <c r="K35" i="7"/>
  <c r="D205" i="7"/>
  <c r="P222" i="7"/>
  <c r="L120" i="7"/>
  <c r="O204" i="7"/>
  <c r="K204" i="7"/>
  <c r="G204" i="7"/>
  <c r="C204" i="7"/>
  <c r="M85" i="7"/>
  <c r="Y85" i="7" s="1"/>
  <c r="G53" i="22" s="1"/>
  <c r="O221" i="7"/>
  <c r="K221" i="7"/>
  <c r="O119" i="7"/>
  <c r="K119" i="7"/>
  <c r="M102" i="7"/>
  <c r="O51" i="7"/>
  <c r="K51" i="7"/>
  <c r="M34" i="7"/>
  <c r="P205" i="7"/>
  <c r="N86" i="7"/>
  <c r="Z86" i="7" s="1"/>
  <c r="G60" i="22" s="1"/>
  <c r="L222" i="7"/>
  <c r="N204" i="7"/>
  <c r="J204" i="7"/>
  <c r="F204" i="7"/>
  <c r="P85" i="7"/>
  <c r="AB85" i="7" s="1"/>
  <c r="G56" i="22" s="1"/>
  <c r="L85" i="7"/>
  <c r="X85" i="7" s="1"/>
  <c r="G52" i="22" s="1"/>
  <c r="N221" i="7"/>
  <c r="N119" i="7"/>
  <c r="P102" i="7"/>
  <c r="L102" i="7"/>
  <c r="N51" i="7"/>
  <c r="P34" i="7"/>
  <c r="L34" i="7"/>
  <c r="L205" i="7"/>
  <c r="P52" i="7"/>
  <c r="N35" i="7"/>
  <c r="M204" i="7"/>
  <c r="I204" i="7"/>
  <c r="E204" i="7"/>
  <c r="O85" i="7"/>
  <c r="AA85" i="7" s="1"/>
  <c r="G55" i="22" s="1"/>
  <c r="K85" i="7"/>
  <c r="W85" i="7" s="1"/>
  <c r="G51" i="22" s="1"/>
  <c r="M221" i="7"/>
  <c r="M119" i="7"/>
  <c r="O102" i="7"/>
  <c r="K102" i="7"/>
  <c r="M51" i="7"/>
  <c r="O34" i="7"/>
  <c r="K34" i="7"/>
  <c r="H205" i="7"/>
  <c r="N103" i="7"/>
  <c r="L204" i="7"/>
  <c r="P51" i="7"/>
  <c r="N34" i="7"/>
  <c r="N203" i="7"/>
  <c r="J203" i="7"/>
  <c r="F203" i="7"/>
  <c r="P84" i="7"/>
  <c r="AB84" i="7" s="1"/>
  <c r="G50" i="22" s="1"/>
  <c r="L84" i="7"/>
  <c r="X84" i="7" s="1"/>
  <c r="G46" i="22" s="1"/>
  <c r="N220" i="7"/>
  <c r="N118" i="7"/>
  <c r="P101" i="7"/>
  <c r="L101" i="7"/>
  <c r="N50" i="7"/>
  <c r="P33" i="7"/>
  <c r="L33" i="7"/>
  <c r="L52" i="7"/>
  <c r="H204" i="7"/>
  <c r="P119" i="7"/>
  <c r="N102" i="7"/>
  <c r="L51" i="7"/>
  <c r="M203" i="7"/>
  <c r="I203" i="7"/>
  <c r="E203" i="7"/>
  <c r="O84" i="7"/>
  <c r="AA84" i="7" s="1"/>
  <c r="G49" i="22" s="1"/>
  <c r="K84" i="7"/>
  <c r="W84" i="7" s="1"/>
  <c r="G45" i="22" s="1"/>
  <c r="M220" i="7"/>
  <c r="M118" i="7"/>
  <c r="O101" i="7"/>
  <c r="K101" i="7"/>
  <c r="M50" i="7"/>
  <c r="O33" i="7"/>
  <c r="K33" i="7"/>
  <c r="M202" i="7"/>
  <c r="I202" i="7"/>
  <c r="E202" i="7"/>
  <c r="O83" i="7"/>
  <c r="AA83" i="7" s="1"/>
  <c r="G43" i="22" s="1"/>
  <c r="K83" i="7"/>
  <c r="W83" i="7" s="1"/>
  <c r="G39" i="22" s="1"/>
  <c r="M219" i="7"/>
  <c r="M117" i="7"/>
  <c r="O100" i="7"/>
  <c r="K100" i="7"/>
  <c r="M49" i="7"/>
  <c r="O32" i="7"/>
  <c r="K32" i="7"/>
  <c r="D204" i="7"/>
  <c r="P221" i="7"/>
  <c r="L119" i="7"/>
  <c r="P203" i="7"/>
  <c r="L203" i="7"/>
  <c r="H203" i="7"/>
  <c r="D203" i="7"/>
  <c r="N84" i="7"/>
  <c r="Z84" i="7" s="1"/>
  <c r="G48" i="22" s="1"/>
  <c r="P220" i="7"/>
  <c r="L220" i="7"/>
  <c r="P118" i="7"/>
  <c r="L118" i="7"/>
  <c r="N101" i="7"/>
  <c r="P50" i="7"/>
  <c r="L50" i="7"/>
  <c r="N33" i="7"/>
  <c r="P202" i="7"/>
  <c r="L202" i="7"/>
  <c r="H202" i="7"/>
  <c r="D202" i="7"/>
  <c r="N83" i="7"/>
  <c r="Z83" i="7" s="1"/>
  <c r="G42" i="22" s="1"/>
  <c r="P219" i="7"/>
  <c r="L219" i="7"/>
  <c r="P117" i="7"/>
  <c r="L117" i="7"/>
  <c r="N100" i="7"/>
  <c r="P49" i="7"/>
  <c r="L49" i="7"/>
  <c r="N32" i="7"/>
  <c r="O203" i="7"/>
  <c r="M84" i="7"/>
  <c r="Y84" i="7" s="1"/>
  <c r="G47" i="22" s="1"/>
  <c r="K220" i="7"/>
  <c r="O202" i="7"/>
  <c r="G202" i="7"/>
  <c r="M83" i="7"/>
  <c r="Y83" i="7" s="1"/>
  <c r="G41" i="22" s="1"/>
  <c r="K219" i="7"/>
  <c r="O117" i="7"/>
  <c r="M100" i="7"/>
  <c r="K49" i="7"/>
  <c r="M201" i="7"/>
  <c r="I201" i="7"/>
  <c r="E201" i="7"/>
  <c r="O82" i="7"/>
  <c r="AA82" i="7" s="1"/>
  <c r="G37" i="22" s="1"/>
  <c r="K82" i="7"/>
  <c r="W82" i="7" s="1"/>
  <c r="G33" i="22" s="1"/>
  <c r="M218" i="7"/>
  <c r="M116" i="7"/>
  <c r="O99" i="7"/>
  <c r="K99" i="7"/>
  <c r="M48" i="7"/>
  <c r="O31" i="7"/>
  <c r="K31" i="7"/>
  <c r="P204" i="7"/>
  <c r="K203" i="7"/>
  <c r="O50" i="7"/>
  <c r="M33" i="7"/>
  <c r="N202" i="7"/>
  <c r="F202" i="7"/>
  <c r="L83" i="7"/>
  <c r="X83" i="7" s="1"/>
  <c r="G40" i="22" s="1"/>
  <c r="N117" i="7"/>
  <c r="L100" i="7"/>
  <c r="P32" i="7"/>
  <c r="P201" i="7"/>
  <c r="L201" i="7"/>
  <c r="H201" i="7"/>
  <c r="D201" i="7"/>
  <c r="N82" i="7"/>
  <c r="Z82" i="7" s="1"/>
  <c r="G36" i="22" s="1"/>
  <c r="P218" i="7"/>
  <c r="L218" i="7"/>
  <c r="P116" i="7"/>
  <c r="L116" i="7"/>
  <c r="N99" i="7"/>
  <c r="P48" i="7"/>
  <c r="L48" i="7"/>
  <c r="N31" i="7"/>
  <c r="N85" i="7"/>
  <c r="Z85" i="7" s="1"/>
  <c r="G54" i="22" s="1"/>
  <c r="G203" i="7"/>
  <c r="O118" i="7"/>
  <c r="M101" i="7"/>
  <c r="K50" i="7"/>
  <c r="K202" i="7"/>
  <c r="C202" i="7"/>
  <c r="O219" i="7"/>
  <c r="K117" i="7"/>
  <c r="O49" i="7"/>
  <c r="M32" i="7"/>
  <c r="O201" i="7"/>
  <c r="K201" i="7"/>
  <c r="G201" i="7"/>
  <c r="C201" i="7"/>
  <c r="M82" i="7"/>
  <c r="Y82" i="7" s="1"/>
  <c r="G35" i="22" s="1"/>
  <c r="O218" i="7"/>
  <c r="K218" i="7"/>
  <c r="O116" i="7"/>
  <c r="K116" i="7"/>
  <c r="M99" i="7"/>
  <c r="O48" i="7"/>
  <c r="K48" i="7"/>
  <c r="M31" i="7"/>
  <c r="L221" i="7"/>
  <c r="C203" i="7"/>
  <c r="P83" i="7"/>
  <c r="AB83" i="7" s="1"/>
  <c r="G44" i="22" s="1"/>
  <c r="F201" i="7"/>
  <c r="N116" i="7"/>
  <c r="L99" i="7"/>
  <c r="O199" i="7"/>
  <c r="K199" i="7"/>
  <c r="G199" i="7"/>
  <c r="C199" i="7"/>
  <c r="M80" i="7"/>
  <c r="Y80" i="7" s="1"/>
  <c r="G23" i="22" s="1"/>
  <c r="O216" i="7"/>
  <c r="K216" i="7"/>
  <c r="O114" i="7"/>
  <c r="K114" i="7"/>
  <c r="M97" i="7"/>
  <c r="O46" i="7"/>
  <c r="K46" i="7"/>
  <c r="M29" i="7"/>
  <c r="O220" i="7"/>
  <c r="N49" i="7"/>
  <c r="P82" i="7"/>
  <c r="AB82" i="7" s="1"/>
  <c r="G38" i="22" s="1"/>
  <c r="N218" i="7"/>
  <c r="N199" i="7"/>
  <c r="J199" i="7"/>
  <c r="F199" i="7"/>
  <c r="P80" i="7"/>
  <c r="AB80" i="7" s="1"/>
  <c r="G26" i="22" s="1"/>
  <c r="L80" i="7"/>
  <c r="X80" i="7" s="1"/>
  <c r="G22" i="22" s="1"/>
  <c r="N216" i="7"/>
  <c r="N114" i="7"/>
  <c r="P97" i="7"/>
  <c r="L97" i="7"/>
  <c r="N46" i="7"/>
  <c r="P29" i="7"/>
  <c r="L29" i="7"/>
  <c r="N219" i="7"/>
  <c r="N201" i="7"/>
  <c r="L82" i="7"/>
  <c r="X82" i="7" s="1"/>
  <c r="G34" i="22" s="1"/>
  <c r="P31" i="7"/>
  <c r="M199" i="7"/>
  <c r="I199" i="7"/>
  <c r="E199" i="7"/>
  <c r="O80" i="7"/>
  <c r="AA80" i="7" s="1"/>
  <c r="G25" i="22" s="1"/>
  <c r="K80" i="7"/>
  <c r="W80" i="7" s="1"/>
  <c r="G21" i="22" s="1"/>
  <c r="M216" i="7"/>
  <c r="M114" i="7"/>
  <c r="O97" i="7"/>
  <c r="K97" i="7"/>
  <c r="M46" i="7"/>
  <c r="O29" i="7"/>
  <c r="K29" i="7"/>
  <c r="L32" i="7"/>
  <c r="J201" i="7"/>
  <c r="P99" i="7"/>
  <c r="L199" i="7"/>
  <c r="P46" i="7"/>
  <c r="N29" i="7"/>
  <c r="P198" i="7"/>
  <c r="L198" i="7"/>
  <c r="H198" i="7"/>
  <c r="D198" i="7"/>
  <c r="N79" i="7"/>
  <c r="Z79" i="7" s="1"/>
  <c r="G18" i="22" s="1"/>
  <c r="P215" i="7"/>
  <c r="L215" i="7"/>
  <c r="P113" i="7"/>
  <c r="L113" i="7"/>
  <c r="N96" i="7"/>
  <c r="P45" i="7"/>
  <c r="L45" i="7"/>
  <c r="N28" i="7"/>
  <c r="P197" i="7"/>
  <c r="L197" i="7"/>
  <c r="H197" i="7"/>
  <c r="D197" i="7"/>
  <c r="N78" i="7"/>
  <c r="Z78" i="7" s="1"/>
  <c r="G12" i="22" s="1"/>
  <c r="P214" i="7"/>
  <c r="L214" i="7"/>
  <c r="P112" i="7"/>
  <c r="L112" i="7"/>
  <c r="N95" i="7"/>
  <c r="P44" i="7"/>
  <c r="L44" i="7"/>
  <c r="N27" i="7"/>
  <c r="P120" i="7"/>
  <c r="J202" i="7"/>
  <c r="N48" i="7"/>
  <c r="H199" i="7"/>
  <c r="P114" i="7"/>
  <c r="N97" i="7"/>
  <c r="L46" i="7"/>
  <c r="O198" i="7"/>
  <c r="K198" i="7"/>
  <c r="G198" i="7"/>
  <c r="C198" i="7"/>
  <c r="M79" i="7"/>
  <c r="Y79" i="7" s="1"/>
  <c r="G17" i="22" s="1"/>
  <c r="O215" i="7"/>
  <c r="K215" i="7"/>
  <c r="O113" i="7"/>
  <c r="K113" i="7"/>
  <c r="M96" i="7"/>
  <c r="O45" i="7"/>
  <c r="K45" i="7"/>
  <c r="M28" i="7"/>
  <c r="O197" i="7"/>
  <c r="K197" i="7"/>
  <c r="G197" i="7"/>
  <c r="C197" i="7"/>
  <c r="M78" i="7"/>
  <c r="Y78" i="7" s="1"/>
  <c r="G11" i="22" s="1"/>
  <c r="O214" i="7"/>
  <c r="K214" i="7"/>
  <c r="O112" i="7"/>
  <c r="K112" i="7"/>
  <c r="M95" i="7"/>
  <c r="O44" i="7"/>
  <c r="K44" i="7"/>
  <c r="M27" i="7"/>
  <c r="O196" i="7"/>
  <c r="K196" i="7"/>
  <c r="G196" i="7"/>
  <c r="M77" i="7"/>
  <c r="O213" i="7"/>
  <c r="K213" i="7"/>
  <c r="O111" i="7"/>
  <c r="K111" i="7"/>
  <c r="M94" i="7"/>
  <c r="O43" i="7"/>
  <c r="K43" i="7"/>
  <c r="M26" i="7"/>
  <c r="L31" i="7"/>
  <c r="D199" i="7"/>
  <c r="P216" i="7"/>
  <c r="L114" i="7"/>
  <c r="N198" i="7"/>
  <c r="J198" i="7"/>
  <c r="F198" i="7"/>
  <c r="P79" i="7"/>
  <c r="AB79" i="7" s="1"/>
  <c r="G20" i="22" s="1"/>
  <c r="L79" i="7"/>
  <c r="X79" i="7" s="1"/>
  <c r="G16" i="22" s="1"/>
  <c r="N215" i="7"/>
  <c r="N113" i="7"/>
  <c r="P96" i="7"/>
  <c r="L96" i="7"/>
  <c r="N45" i="7"/>
  <c r="P28" i="7"/>
  <c r="L28" i="7"/>
  <c r="N197" i="7"/>
  <c r="J197" i="7"/>
  <c r="F197" i="7"/>
  <c r="P78" i="7"/>
  <c r="AB78" i="7" s="1"/>
  <c r="G14" i="22" s="1"/>
  <c r="L78" i="7"/>
  <c r="X78" i="7" s="1"/>
  <c r="G10" i="22" s="1"/>
  <c r="N214" i="7"/>
  <c r="N112" i="7"/>
  <c r="P95" i="7"/>
  <c r="L95" i="7"/>
  <c r="N44" i="7"/>
  <c r="P27" i="7"/>
  <c r="L27" i="7"/>
  <c r="N196" i="7"/>
  <c r="J196" i="7"/>
  <c r="F196" i="7"/>
  <c r="P77" i="7"/>
  <c r="L77" i="7"/>
  <c r="N213" i="7"/>
  <c r="N111" i="7"/>
  <c r="P94" i="7"/>
  <c r="L94" i="7"/>
  <c r="N43" i="7"/>
  <c r="P26" i="7"/>
  <c r="L26" i="7"/>
  <c r="N80" i="7"/>
  <c r="Z80" i="7" s="1"/>
  <c r="G24" i="22" s="1"/>
  <c r="O79" i="7"/>
  <c r="AA79" i="7" s="1"/>
  <c r="G19" i="22" s="1"/>
  <c r="M215" i="7"/>
  <c r="O78" i="7"/>
  <c r="AA78" i="7" s="1"/>
  <c r="G13" i="22" s="1"/>
  <c r="M214" i="7"/>
  <c r="P196" i="7"/>
  <c r="H196" i="7"/>
  <c r="N77" i="7"/>
  <c r="L213" i="7"/>
  <c r="P111" i="7"/>
  <c r="N94" i="7"/>
  <c r="L43" i="7"/>
  <c r="E198" i="7"/>
  <c r="K96" i="7"/>
  <c r="O77" i="7"/>
  <c r="M43" i="7"/>
  <c r="L216" i="7"/>
  <c r="M198" i="7"/>
  <c r="K79" i="7"/>
  <c r="W79" i="7" s="1"/>
  <c r="G15" i="22" s="1"/>
  <c r="O28" i="7"/>
  <c r="M197" i="7"/>
  <c r="K78" i="7"/>
  <c r="W78" i="7" s="1"/>
  <c r="G9" i="22" s="1"/>
  <c r="O27" i="7"/>
  <c r="M196" i="7"/>
  <c r="E196" i="7"/>
  <c r="K77" i="7"/>
  <c r="M111" i="7"/>
  <c r="K94" i="7"/>
  <c r="O26" i="7"/>
  <c r="K118" i="7"/>
  <c r="P100" i="7"/>
  <c r="P199" i="7"/>
  <c r="M113" i="7"/>
  <c r="E197" i="7"/>
  <c r="M112" i="7"/>
  <c r="O94" i="7"/>
  <c r="I198" i="7"/>
  <c r="O96" i="7"/>
  <c r="M45" i="7"/>
  <c r="K28" i="7"/>
  <c r="I197" i="7"/>
  <c r="O95" i="7"/>
  <c r="M44" i="7"/>
  <c r="K27" i="7"/>
  <c r="L196" i="7"/>
  <c r="D196" i="7"/>
  <c r="P213" i="7"/>
  <c r="L111" i="7"/>
  <c r="P43" i="7"/>
  <c r="N26" i="7"/>
  <c r="K95" i="7"/>
  <c r="I196" i="7"/>
  <c r="M213" i="7"/>
  <c r="K26" i="7"/>
  <c r="O135" i="7"/>
  <c r="L154" i="7"/>
  <c r="M162" i="7"/>
  <c r="N130" i="7"/>
  <c r="K170" i="7"/>
  <c r="K171" i="7"/>
  <c r="K162" i="7"/>
  <c r="M146" i="7"/>
  <c r="K137" i="7"/>
  <c r="M171" i="7"/>
  <c r="L168" i="7"/>
  <c r="N163" i="7"/>
  <c r="L152" i="7"/>
  <c r="K165" i="7"/>
  <c r="L153" i="7"/>
  <c r="O162" i="7"/>
  <c r="K167" i="7"/>
  <c r="M165" i="7"/>
  <c r="O131" i="7"/>
  <c r="P133" i="7"/>
  <c r="L137" i="7"/>
  <c r="O164" i="7"/>
  <c r="P171" i="7"/>
  <c r="N167" i="7"/>
  <c r="N162" i="7"/>
  <c r="K136" i="7"/>
  <c r="M129" i="7"/>
  <c r="P135" i="7"/>
  <c r="K152" i="7"/>
  <c r="L128" i="7"/>
  <c r="P165" i="7"/>
  <c r="O130" i="7"/>
  <c r="M169" i="7"/>
  <c r="L150" i="7"/>
  <c r="O133" i="7"/>
  <c r="P134" i="7"/>
  <c r="O170" i="7"/>
  <c r="L165" i="7"/>
  <c r="N148" i="7"/>
  <c r="M147" i="7"/>
  <c r="P146" i="7"/>
  <c r="K147" i="7"/>
  <c r="L170" i="7"/>
  <c r="P152" i="7"/>
  <c r="L163" i="7"/>
  <c r="O146" i="7"/>
  <c r="L133" i="7"/>
  <c r="P137" i="7"/>
  <c r="K151" i="7"/>
  <c r="L164" i="7"/>
  <c r="P153" i="7"/>
  <c r="K154" i="7"/>
  <c r="N152" i="7"/>
  <c r="O168" i="7"/>
  <c r="O147" i="7"/>
  <c r="P151" i="7"/>
  <c r="L135" i="7"/>
  <c r="M168" i="7"/>
  <c r="N151" i="7"/>
  <c r="N169" i="7"/>
  <c r="L146" i="7"/>
  <c r="O150" i="7"/>
  <c r="K163" i="7"/>
  <c r="M136" i="7"/>
  <c r="P128" i="7"/>
  <c r="P154" i="7"/>
  <c r="O145" i="7"/>
  <c r="O154" i="7"/>
  <c r="M133" i="7"/>
  <c r="N153" i="7"/>
  <c r="P164" i="7"/>
  <c r="K133" i="7"/>
  <c r="K131" i="7"/>
  <c r="N133" i="7"/>
  <c r="K153" i="7"/>
  <c r="N154" i="7"/>
  <c r="K164" i="7"/>
  <c r="O136" i="7"/>
  <c r="L129" i="7"/>
  <c r="P145" i="7"/>
  <c r="M164" i="7"/>
  <c r="O137" i="7"/>
  <c r="N165" i="7"/>
  <c r="M153" i="7"/>
  <c r="M148" i="7"/>
  <c r="M130" i="7"/>
  <c r="O134" i="7"/>
  <c r="M167" i="7"/>
  <c r="P167" i="7"/>
  <c r="P169" i="7"/>
  <c r="N128" i="7"/>
  <c r="M145" i="7"/>
  <c r="M134" i="7"/>
  <c r="N171" i="7"/>
  <c r="L130" i="7"/>
  <c r="N136" i="7"/>
  <c r="N146" i="7"/>
  <c r="O128" i="7"/>
  <c r="M152" i="7"/>
  <c r="O167" i="7"/>
  <c r="L147" i="7"/>
  <c r="O129" i="7"/>
  <c r="K150" i="7"/>
  <c r="L162" i="7"/>
  <c r="M150" i="7"/>
  <c r="N170" i="7"/>
  <c r="O163" i="7"/>
  <c r="N168" i="7"/>
  <c r="M154" i="7"/>
  <c r="M170" i="7"/>
  <c r="M151" i="7"/>
  <c r="L134" i="7"/>
  <c r="N164" i="7"/>
  <c r="P170" i="7"/>
  <c r="O153" i="7"/>
  <c r="O165" i="7"/>
  <c r="K128" i="7"/>
  <c r="P131" i="7"/>
  <c r="P150" i="7"/>
  <c r="O148" i="7"/>
  <c r="N137" i="7"/>
  <c r="P148" i="7"/>
  <c r="P129" i="7"/>
  <c r="L169" i="7"/>
  <c r="M128" i="7"/>
  <c r="L167" i="7"/>
  <c r="N134" i="7"/>
  <c r="P130" i="7"/>
  <c r="N150" i="7"/>
  <c r="M163" i="7"/>
  <c r="N145" i="7"/>
  <c r="P163" i="7"/>
  <c r="K146" i="7"/>
  <c r="L145" i="7"/>
  <c r="P136" i="7"/>
  <c r="K134" i="7"/>
  <c r="L131" i="7"/>
  <c r="P147" i="7"/>
  <c r="O171" i="7"/>
  <c r="K169" i="7"/>
  <c r="K148" i="7"/>
  <c r="N147" i="7"/>
  <c r="N135" i="7"/>
  <c r="K168" i="7"/>
  <c r="K129" i="7"/>
  <c r="L136" i="7"/>
  <c r="L148" i="7"/>
  <c r="M131" i="7"/>
  <c r="K145" i="7"/>
  <c r="M137" i="7"/>
  <c r="M135" i="7"/>
  <c r="L151" i="7"/>
  <c r="O151" i="7"/>
  <c r="L171" i="7"/>
  <c r="N129" i="7"/>
  <c r="P168" i="7"/>
  <c r="K130" i="7"/>
  <c r="P162" i="7"/>
  <c r="K135" i="7"/>
  <c r="O152" i="7"/>
  <c r="N131" i="7"/>
  <c r="O169" i="7"/>
  <c r="C196" i="7"/>
  <c r="C77" i="7" l="1"/>
  <c r="I169" i="7"/>
  <c r="I128" i="7"/>
  <c r="J134" i="7"/>
  <c r="J131" i="7"/>
  <c r="I165" i="7"/>
  <c r="J146" i="7"/>
  <c r="I154" i="7"/>
  <c r="J128" i="7"/>
  <c r="J169" i="7"/>
  <c r="J145" i="7"/>
  <c r="J168" i="7"/>
  <c r="J129" i="7"/>
  <c r="J147" i="7"/>
  <c r="J171" i="7"/>
  <c r="J152" i="7"/>
  <c r="I69" i="7"/>
  <c r="O67" i="7"/>
  <c r="AA67" i="7" s="1"/>
  <c r="F49" i="22" s="1"/>
  <c r="J60" i="7"/>
  <c r="P62" i="7"/>
  <c r="AB62" i="7" s="1"/>
  <c r="F20" i="22" s="1"/>
  <c r="O66" i="7"/>
  <c r="AA66" i="7" s="1"/>
  <c r="F43" i="22" s="1"/>
  <c r="N66" i="7"/>
  <c r="Z66" i="7" s="1"/>
  <c r="F42" i="22" s="1"/>
  <c r="O63" i="7"/>
  <c r="AA63" i="7" s="1"/>
  <c r="F25" i="22" s="1"/>
  <c r="L60" i="7"/>
  <c r="L65" i="7"/>
  <c r="X65" i="7" s="1"/>
  <c r="F34" i="22" s="1"/>
  <c r="I60" i="7"/>
  <c r="P60" i="7"/>
  <c r="J69" i="7"/>
  <c r="P65" i="7"/>
  <c r="AB65" i="7" s="1"/>
  <c r="F38" i="22" s="1"/>
  <c r="L61" i="7"/>
  <c r="P67" i="7"/>
  <c r="AB67" i="7" s="1"/>
  <c r="F50" i="22" s="1"/>
  <c r="K66" i="7"/>
  <c r="W66" i="7" s="1"/>
  <c r="F39" i="22" s="1"/>
  <c r="M69" i="7"/>
  <c r="Y69" i="7" s="1"/>
  <c r="F59" i="22" s="1"/>
  <c r="I63" i="7"/>
  <c r="J63" i="7"/>
  <c r="F153" i="7"/>
  <c r="E153" i="7"/>
  <c r="F134" i="7"/>
  <c r="E171" i="7"/>
  <c r="F147" i="7"/>
  <c r="H129" i="7"/>
  <c r="H171" i="7"/>
  <c r="D168" i="7"/>
  <c r="E145" i="7"/>
  <c r="F135" i="7"/>
  <c r="H165" i="7"/>
  <c r="E165" i="7"/>
  <c r="H151" i="7"/>
  <c r="G129" i="7"/>
  <c r="G145" i="7"/>
  <c r="G164" i="7"/>
  <c r="E170" i="7"/>
  <c r="C151" i="7"/>
  <c r="E129" i="7"/>
  <c r="F152" i="7"/>
  <c r="D154" i="7"/>
  <c r="E151" i="7"/>
  <c r="G151" i="7"/>
  <c r="H133" i="7"/>
  <c r="C171" i="7"/>
  <c r="H154" i="7"/>
  <c r="D130" i="7"/>
  <c r="G165" i="7"/>
  <c r="G136" i="7"/>
  <c r="E128" i="7"/>
  <c r="G147" i="7"/>
  <c r="C169" i="7"/>
  <c r="D150" i="7"/>
  <c r="E135" i="7"/>
  <c r="F150" i="7"/>
  <c r="H170" i="7"/>
  <c r="C131" i="7"/>
  <c r="C170" i="7"/>
  <c r="H134" i="7"/>
  <c r="E163" i="7"/>
  <c r="D65" i="7"/>
  <c r="G65" i="7"/>
  <c r="H66" i="7"/>
  <c r="G66" i="7"/>
  <c r="H61" i="7"/>
  <c r="E62" i="7"/>
  <c r="F63" i="7"/>
  <c r="D69" i="7"/>
  <c r="G69" i="7"/>
  <c r="G62" i="7"/>
  <c r="D60" i="7"/>
  <c r="H65" i="7"/>
  <c r="E66" i="7"/>
  <c r="F67" i="7"/>
  <c r="E67" i="7"/>
  <c r="G94" i="7"/>
  <c r="F26" i="7"/>
  <c r="J94" i="7"/>
  <c r="C180" i="7"/>
  <c r="E215" i="7"/>
  <c r="I45" i="7"/>
  <c r="I43" i="7"/>
  <c r="G179" i="7"/>
  <c r="E112" i="7"/>
  <c r="S197" i="7"/>
  <c r="Y197" i="7"/>
  <c r="I215" i="7"/>
  <c r="D46" i="7"/>
  <c r="AA77" i="7"/>
  <c r="F94" i="7"/>
  <c r="J179" i="7"/>
  <c r="Z77" i="7"/>
  <c r="I112" i="7"/>
  <c r="C28" i="7"/>
  <c r="H26" i="7"/>
  <c r="J43" i="7"/>
  <c r="D77" i="7"/>
  <c r="H27" i="7"/>
  <c r="J44" i="7"/>
  <c r="D78" i="7"/>
  <c r="H28" i="7"/>
  <c r="J45" i="7"/>
  <c r="D79" i="7"/>
  <c r="H46" i="7"/>
  <c r="E26" i="7"/>
  <c r="E179" i="7"/>
  <c r="Y77" i="7"/>
  <c r="E27" i="7"/>
  <c r="G44" i="7"/>
  <c r="I95" i="7"/>
  <c r="E28" i="7"/>
  <c r="G45" i="7"/>
  <c r="I96" i="7"/>
  <c r="J29" i="7"/>
  <c r="Q29" i="7" s="1"/>
  <c r="D216" i="7"/>
  <c r="J27" i="7"/>
  <c r="Q27" i="7" s="1"/>
  <c r="D214" i="7"/>
  <c r="F78" i="7"/>
  <c r="J28" i="7"/>
  <c r="Q28" i="7" s="1"/>
  <c r="D215" i="7"/>
  <c r="F79" i="7"/>
  <c r="F182" i="7"/>
  <c r="C29" i="7"/>
  <c r="E46" i="7"/>
  <c r="G97" i="7"/>
  <c r="I114" i="7"/>
  <c r="J218" i="7"/>
  <c r="H29" i="7"/>
  <c r="J46" i="7"/>
  <c r="D80" i="7"/>
  <c r="F48" i="7"/>
  <c r="E29" i="7"/>
  <c r="G46" i="7"/>
  <c r="I97" i="7"/>
  <c r="C48" i="7"/>
  <c r="E99" i="7"/>
  <c r="G116" i="7"/>
  <c r="I184" i="7"/>
  <c r="AA201" i="7"/>
  <c r="U201" i="7"/>
  <c r="E32" i="7"/>
  <c r="I100" i="7"/>
  <c r="I33" i="7"/>
  <c r="C220" i="7"/>
  <c r="F102" i="7"/>
  <c r="D116" i="7"/>
  <c r="F184" i="7"/>
  <c r="H218" i="7"/>
  <c r="J82" i="7"/>
  <c r="X201" i="7"/>
  <c r="R201" i="7"/>
  <c r="D100" i="7"/>
  <c r="H185" i="7"/>
  <c r="I84" i="7"/>
  <c r="V204" i="7"/>
  <c r="AB204" i="7"/>
  <c r="C31" i="7"/>
  <c r="E48" i="7"/>
  <c r="G99" i="7"/>
  <c r="I116" i="7"/>
  <c r="I32" i="7"/>
  <c r="C219" i="7"/>
  <c r="G118" i="7"/>
  <c r="U203" i="7"/>
  <c r="AA203" i="7"/>
  <c r="D117" i="7"/>
  <c r="F185" i="7"/>
  <c r="H219" i="7"/>
  <c r="J83" i="7"/>
  <c r="R202" i="7"/>
  <c r="X202" i="7"/>
  <c r="D118" i="7"/>
  <c r="F186" i="7"/>
  <c r="H220" i="7"/>
  <c r="J84" i="7"/>
  <c r="R203" i="7"/>
  <c r="X203" i="7"/>
  <c r="H51" i="7"/>
  <c r="D222" i="7"/>
  <c r="C100" i="7"/>
  <c r="E117" i="7"/>
  <c r="G185" i="7"/>
  <c r="I219" i="7"/>
  <c r="S202" i="7"/>
  <c r="Y202" i="7"/>
  <c r="C101" i="7"/>
  <c r="E118" i="7"/>
  <c r="G186" i="7"/>
  <c r="I220" i="7"/>
  <c r="Y203" i="7"/>
  <c r="S203" i="7"/>
  <c r="F85" i="7"/>
  <c r="H33" i="7"/>
  <c r="J50" i="7"/>
  <c r="D84" i="7"/>
  <c r="J85" i="7"/>
  <c r="C187" i="7"/>
  <c r="E221" i="7"/>
  <c r="G85" i="7"/>
  <c r="J86" i="7"/>
  <c r="H34" i="7"/>
  <c r="J51" i="7"/>
  <c r="D85" i="7"/>
  <c r="D52" i="7"/>
  <c r="E34" i="7"/>
  <c r="G51" i="7"/>
  <c r="I102" i="7"/>
  <c r="J103" i="7"/>
  <c r="C103" i="7"/>
  <c r="E120" i="7"/>
  <c r="G188" i="7"/>
  <c r="I222" i="7"/>
  <c r="S205" i="7"/>
  <c r="Y205" i="7"/>
  <c r="H35" i="7"/>
  <c r="J52" i="7"/>
  <c r="D86" i="7"/>
  <c r="E35" i="7"/>
  <c r="G52" i="7"/>
  <c r="I103" i="7"/>
  <c r="I167" i="7"/>
  <c r="J165" i="7"/>
  <c r="I145" i="7"/>
  <c r="I133" i="7"/>
  <c r="I148" i="7"/>
  <c r="I164" i="7"/>
  <c r="K68" i="7"/>
  <c r="W68" i="7" s="1"/>
  <c r="F51" i="22" s="1"/>
  <c r="K61" i="7"/>
  <c r="K67" i="7"/>
  <c r="W67" i="7" s="1"/>
  <c r="F45" i="22" s="1"/>
  <c r="I66" i="7"/>
  <c r="J66" i="7"/>
  <c r="P68" i="7"/>
  <c r="AB68" i="7" s="1"/>
  <c r="F56" i="22" s="1"/>
  <c r="P61" i="7"/>
  <c r="O68" i="7"/>
  <c r="AA68" i="7" s="1"/>
  <c r="F55" i="22" s="1"/>
  <c r="M65" i="7"/>
  <c r="Y65" i="7" s="1"/>
  <c r="F35" i="22" s="1"/>
  <c r="P69" i="7"/>
  <c r="AB69" i="7" s="1"/>
  <c r="F62" i="22" s="1"/>
  <c r="K63" i="7"/>
  <c r="W63" i="7" s="1"/>
  <c r="F21" i="22" s="1"/>
  <c r="K65" i="7"/>
  <c r="W65" i="7" s="1"/>
  <c r="F33" i="22" s="1"/>
  <c r="I65" i="7"/>
  <c r="J61" i="7"/>
  <c r="M60" i="7"/>
  <c r="M66" i="7"/>
  <c r="Y66" i="7" s="1"/>
  <c r="F41" i="22" s="1"/>
  <c r="K60" i="7"/>
  <c r="N69" i="7"/>
  <c r="Z69" i="7" s="1"/>
  <c r="F60" i="22" s="1"/>
  <c r="H128" i="7"/>
  <c r="H153" i="7"/>
  <c r="C137" i="7"/>
  <c r="D162" i="7"/>
  <c r="F151" i="7"/>
  <c r="H136" i="7"/>
  <c r="H146" i="7"/>
  <c r="F146" i="7"/>
  <c r="G152" i="7"/>
  <c r="G130" i="7"/>
  <c r="D164" i="7"/>
  <c r="H135" i="7"/>
  <c r="E133" i="7"/>
  <c r="H130" i="7"/>
  <c r="C146" i="7"/>
  <c r="D163" i="7"/>
  <c r="F130" i="7"/>
  <c r="G170" i="7"/>
  <c r="E164" i="7"/>
  <c r="E168" i="7"/>
  <c r="C147" i="7"/>
  <c r="D136" i="7"/>
  <c r="H168" i="7"/>
  <c r="H169" i="7"/>
  <c r="D169" i="7"/>
  <c r="F128" i="7"/>
  <c r="E134" i="7"/>
  <c r="F164" i="7"/>
  <c r="H150" i="7"/>
  <c r="H164" i="7"/>
  <c r="H163" i="7"/>
  <c r="E148" i="7"/>
  <c r="F169" i="7"/>
  <c r="E130" i="7"/>
  <c r="G168" i="7"/>
  <c r="D171" i="7"/>
  <c r="G150" i="7"/>
  <c r="F145" i="7"/>
  <c r="D165" i="7"/>
  <c r="H145" i="7"/>
  <c r="F62" i="7"/>
  <c r="C63" i="7"/>
  <c r="H69" i="7"/>
  <c r="G60" i="7"/>
  <c r="E63" i="7"/>
  <c r="H60" i="7"/>
  <c r="F66" i="7"/>
  <c r="C67" i="7"/>
  <c r="D68" i="7"/>
  <c r="C68" i="7"/>
  <c r="D63" i="7"/>
  <c r="G63" i="7"/>
  <c r="E61" i="7"/>
  <c r="D111" i="7"/>
  <c r="H213" i="7"/>
  <c r="X196" i="7"/>
  <c r="R196" i="7"/>
  <c r="E214" i="7"/>
  <c r="G79" i="7"/>
  <c r="J182" i="7"/>
  <c r="G77" i="7"/>
  <c r="G27" i="7"/>
  <c r="H114" i="7"/>
  <c r="S196" i="7"/>
  <c r="Y196" i="7"/>
  <c r="G180" i="7"/>
  <c r="C96" i="7"/>
  <c r="G28" i="7"/>
  <c r="J26" i="7"/>
  <c r="D213" i="7"/>
  <c r="C27" i="7"/>
  <c r="E45" i="7"/>
  <c r="F97" i="7"/>
  <c r="D179" i="7"/>
  <c r="F213" i="7"/>
  <c r="H77" i="7"/>
  <c r="D180" i="7"/>
  <c r="F214" i="7"/>
  <c r="H78" i="7"/>
  <c r="D181" i="7"/>
  <c r="F215" i="7"/>
  <c r="H79" i="7"/>
  <c r="J97" i="7"/>
  <c r="F219" i="7"/>
  <c r="I26" i="7"/>
  <c r="G111" i="7"/>
  <c r="I179" i="7"/>
  <c r="I27" i="7"/>
  <c r="C214" i="7"/>
  <c r="E78" i="7"/>
  <c r="I28" i="7"/>
  <c r="C215" i="7"/>
  <c r="E79" i="7"/>
  <c r="F80" i="7"/>
  <c r="H82" i="7"/>
  <c r="D112" i="7"/>
  <c r="F180" i="7"/>
  <c r="H214" i="7"/>
  <c r="J78" i="7"/>
  <c r="X197" i="7"/>
  <c r="R197" i="7"/>
  <c r="D113" i="7"/>
  <c r="F181" i="7"/>
  <c r="H215" i="7"/>
  <c r="J79" i="7"/>
  <c r="X198" i="7"/>
  <c r="R198" i="7"/>
  <c r="H216" i="7"/>
  <c r="G29" i="7"/>
  <c r="I46" i="7"/>
  <c r="C80" i="7"/>
  <c r="D99" i="7"/>
  <c r="F49" i="7"/>
  <c r="E33" i="7"/>
  <c r="D182" i="7"/>
  <c r="F216" i="7"/>
  <c r="H80" i="7"/>
  <c r="H99" i="7"/>
  <c r="G50" i="7"/>
  <c r="I29" i="7"/>
  <c r="C216" i="7"/>
  <c r="E80" i="7"/>
  <c r="H31" i="7"/>
  <c r="D32" i="7"/>
  <c r="I101" i="7"/>
  <c r="E31" i="7"/>
  <c r="G48" i="7"/>
  <c r="I99" i="7"/>
  <c r="C117" i="7"/>
  <c r="G219" i="7"/>
  <c r="Q202" i="7"/>
  <c r="W202" i="7"/>
  <c r="E84" i="7"/>
  <c r="D48" i="7"/>
  <c r="F99" i="7"/>
  <c r="H116" i="7"/>
  <c r="J184" i="7"/>
  <c r="V201" i="7"/>
  <c r="AB201" i="7"/>
  <c r="H32" i="7"/>
  <c r="C118" i="7"/>
  <c r="W203" i="7"/>
  <c r="Q203" i="7"/>
  <c r="G31" i="7"/>
  <c r="I48" i="7"/>
  <c r="C82" i="7"/>
  <c r="C49" i="7"/>
  <c r="G117" i="7"/>
  <c r="AA202" i="7"/>
  <c r="U202" i="7"/>
  <c r="I186" i="7"/>
  <c r="D49" i="7"/>
  <c r="F100" i="7"/>
  <c r="H117" i="7"/>
  <c r="J185" i="7"/>
  <c r="AB202" i="7"/>
  <c r="V202" i="7"/>
  <c r="D50" i="7"/>
  <c r="F101" i="7"/>
  <c r="H118" i="7"/>
  <c r="J186" i="7"/>
  <c r="AB203" i="7"/>
  <c r="V203" i="7"/>
  <c r="J102" i="7"/>
  <c r="C32" i="7"/>
  <c r="E49" i="7"/>
  <c r="G100" i="7"/>
  <c r="I117" i="7"/>
  <c r="C33" i="7"/>
  <c r="E50" i="7"/>
  <c r="G101" i="7"/>
  <c r="I118" i="7"/>
  <c r="D186" i="7"/>
  <c r="F220" i="7"/>
  <c r="H84" i="7"/>
  <c r="D119" i="7"/>
  <c r="X204" i="7"/>
  <c r="R204" i="7"/>
  <c r="C102" i="7"/>
  <c r="E119" i="7"/>
  <c r="G187" i="7"/>
  <c r="I221" i="7"/>
  <c r="S204" i="7"/>
  <c r="Y204" i="7"/>
  <c r="D120" i="7"/>
  <c r="X205" i="7"/>
  <c r="R205" i="7"/>
  <c r="D187" i="7"/>
  <c r="F221" i="7"/>
  <c r="H85" i="7"/>
  <c r="F103" i="7"/>
  <c r="I34" i="7"/>
  <c r="C221" i="7"/>
  <c r="E85" i="7"/>
  <c r="C35" i="7"/>
  <c r="E52" i="7"/>
  <c r="G103" i="7"/>
  <c r="I120" i="7"/>
  <c r="D188" i="7"/>
  <c r="F222" i="7"/>
  <c r="H86" i="7"/>
  <c r="I35" i="7"/>
  <c r="C222" i="7"/>
  <c r="E86" i="7"/>
  <c r="C60" i="7"/>
  <c r="C26" i="7"/>
  <c r="I147" i="7"/>
  <c r="J151" i="7"/>
  <c r="I136" i="7"/>
  <c r="I134" i="7"/>
  <c r="I163" i="7"/>
  <c r="I170" i="7"/>
  <c r="I152" i="7"/>
  <c r="J162" i="7"/>
  <c r="J150" i="7"/>
  <c r="I129" i="7"/>
  <c r="J164" i="7"/>
  <c r="I131" i="7"/>
  <c r="I137" i="7"/>
  <c r="I135" i="7"/>
  <c r="J170" i="7"/>
  <c r="I153" i="7"/>
  <c r="I151" i="7"/>
  <c r="J148" i="7"/>
  <c r="N68" i="7"/>
  <c r="Z68" i="7" s="1"/>
  <c r="F54" i="22" s="1"/>
  <c r="M68" i="7"/>
  <c r="Y68" i="7" s="1"/>
  <c r="F53" i="22" s="1"/>
  <c r="N65" i="7"/>
  <c r="Z65" i="7" s="1"/>
  <c r="F36" i="22" s="1"/>
  <c r="L63" i="7"/>
  <c r="X63" i="7" s="1"/>
  <c r="F22" i="22" s="1"/>
  <c r="I61" i="7"/>
  <c r="I62" i="7"/>
  <c r="I67" i="7"/>
  <c r="J67" i="7"/>
  <c r="O62" i="7"/>
  <c r="AA62" i="7" s="1"/>
  <c r="F19" i="22" s="1"/>
  <c r="L68" i="7"/>
  <c r="X68" i="7" s="1"/>
  <c r="F52" i="22" s="1"/>
  <c r="N63" i="7"/>
  <c r="Z63" i="7" s="1"/>
  <c r="F24" i="22" s="1"/>
  <c r="L67" i="7"/>
  <c r="X67" i="7" s="1"/>
  <c r="F46" i="22" s="1"/>
  <c r="I68" i="7"/>
  <c r="J65" i="7"/>
  <c r="P63" i="7"/>
  <c r="AB63" i="7" s="1"/>
  <c r="F26" i="22" s="1"/>
  <c r="N61" i="7"/>
  <c r="M62" i="7"/>
  <c r="Y62" i="7" s="1"/>
  <c r="F17" i="22" s="1"/>
  <c r="L69" i="7"/>
  <c r="X69" i="7" s="1"/>
  <c r="F58" i="22" s="1"/>
  <c r="D133" i="7"/>
  <c r="G146" i="7"/>
  <c r="H162" i="7"/>
  <c r="C152" i="7"/>
  <c r="D129" i="7"/>
  <c r="F148" i="7"/>
  <c r="F162" i="7"/>
  <c r="G131" i="7"/>
  <c r="C165" i="7"/>
  <c r="E150" i="7"/>
  <c r="G135" i="7"/>
  <c r="E131" i="7"/>
  <c r="G128" i="7"/>
  <c r="F136" i="7"/>
  <c r="G153" i="7"/>
  <c r="F167" i="7"/>
  <c r="C129" i="7"/>
  <c r="F154" i="7"/>
  <c r="E162" i="7"/>
  <c r="C164" i="7"/>
  <c r="G148" i="7"/>
  <c r="H167" i="7"/>
  <c r="C167" i="7"/>
  <c r="C136" i="7"/>
  <c r="E146" i="7"/>
  <c r="E137" i="7"/>
  <c r="G171" i="7"/>
  <c r="C130" i="7"/>
  <c r="G163" i="7"/>
  <c r="H137" i="7"/>
  <c r="F163" i="7"/>
  <c r="F168" i="7"/>
  <c r="C133" i="7"/>
  <c r="D151" i="7"/>
  <c r="D146" i="7"/>
  <c r="E167" i="7"/>
  <c r="C154" i="7"/>
  <c r="G162" i="7"/>
  <c r="D147" i="7"/>
  <c r="F171" i="7"/>
  <c r="E60" i="7"/>
  <c r="F61" i="7"/>
  <c r="D67" i="7"/>
  <c r="G67" i="7"/>
  <c r="H68" i="7"/>
  <c r="G68" i="7"/>
  <c r="H63" i="7"/>
  <c r="F65" i="7"/>
  <c r="F60" i="7"/>
  <c r="C61" i="7"/>
  <c r="D62" i="7"/>
  <c r="H43" i="7"/>
  <c r="G78" i="7"/>
  <c r="D184" i="7"/>
  <c r="E43" i="7"/>
  <c r="C79" i="7"/>
  <c r="AB199" i="7"/>
  <c r="V199" i="7"/>
  <c r="G26" i="7"/>
  <c r="E111" i="7"/>
  <c r="I213" i="7"/>
  <c r="I214" i="7"/>
  <c r="E113" i="7"/>
  <c r="Y198" i="7"/>
  <c r="S198" i="7"/>
  <c r="I111" i="7"/>
  <c r="I44" i="7"/>
  <c r="D43" i="7"/>
  <c r="H111" i="7"/>
  <c r="V196" i="7"/>
  <c r="AB196" i="7"/>
  <c r="E44" i="7"/>
  <c r="G96" i="7"/>
  <c r="D94" i="7"/>
  <c r="F111" i="7"/>
  <c r="H179" i="7"/>
  <c r="J213" i="7"/>
  <c r="X77" i="7"/>
  <c r="Z196" i="7"/>
  <c r="T196" i="7"/>
  <c r="D95" i="7"/>
  <c r="F112" i="7"/>
  <c r="H180" i="7"/>
  <c r="J214" i="7"/>
  <c r="T197" i="7"/>
  <c r="Z197" i="7"/>
  <c r="D96" i="7"/>
  <c r="F113" i="7"/>
  <c r="H181" i="7"/>
  <c r="J215" i="7"/>
  <c r="T198" i="7"/>
  <c r="Z198" i="7"/>
  <c r="E94" i="7"/>
  <c r="E77" i="7"/>
  <c r="W196" i="7"/>
  <c r="Q196" i="7"/>
  <c r="C112" i="7"/>
  <c r="E180" i="7"/>
  <c r="G214" i="7"/>
  <c r="I78" i="7"/>
  <c r="W197" i="7"/>
  <c r="Q197" i="7"/>
  <c r="Q214" i="7" s="1"/>
  <c r="W214" i="7" s="1"/>
  <c r="N9" i="22" s="1"/>
  <c r="C113" i="7"/>
  <c r="E181" i="7"/>
  <c r="G215" i="7"/>
  <c r="I79" i="7"/>
  <c r="W198" i="7"/>
  <c r="Q198" i="7"/>
  <c r="Q215" i="7" s="1"/>
  <c r="W215" i="7" s="1"/>
  <c r="N15" i="22" s="1"/>
  <c r="D44" i="7"/>
  <c r="F95" i="7"/>
  <c r="H112" i="7"/>
  <c r="J180" i="7"/>
  <c r="AB197" i="7"/>
  <c r="V197" i="7"/>
  <c r="D45" i="7"/>
  <c r="F96" i="7"/>
  <c r="H113" i="7"/>
  <c r="J181" i="7"/>
  <c r="AB198" i="7"/>
  <c r="V198" i="7"/>
  <c r="J80" i="7"/>
  <c r="C182" i="7"/>
  <c r="E216" i="7"/>
  <c r="G80" i="7"/>
  <c r="F116" i="7"/>
  <c r="T201" i="7"/>
  <c r="Z201" i="7"/>
  <c r="J117" i="7"/>
  <c r="D97" i="7"/>
  <c r="F114" i="7"/>
  <c r="H182" i="7"/>
  <c r="J216" i="7"/>
  <c r="Z199" i="7"/>
  <c r="T199" i="7"/>
  <c r="J116" i="7"/>
  <c r="D185" i="7"/>
  <c r="C114" i="7"/>
  <c r="E182" i="7"/>
  <c r="G216" i="7"/>
  <c r="I80" i="7"/>
  <c r="Q199" i="7"/>
  <c r="Q216" i="7" s="1"/>
  <c r="W216" i="7" s="1"/>
  <c r="N21" i="22" s="1"/>
  <c r="W199" i="7"/>
  <c r="J48" i="7"/>
  <c r="D82" i="7"/>
  <c r="H100" i="7"/>
  <c r="I31" i="7"/>
  <c r="C218" i="7"/>
  <c r="E82" i="7"/>
  <c r="G49" i="7"/>
  <c r="F31" i="7"/>
  <c r="H48" i="7"/>
  <c r="J99" i="7"/>
  <c r="F117" i="7"/>
  <c r="J219" i="7"/>
  <c r="Z202" i="7"/>
  <c r="T202" i="7"/>
  <c r="E186" i="7"/>
  <c r="C184" i="7"/>
  <c r="E218" i="7"/>
  <c r="G82" i="7"/>
  <c r="E83" i="7"/>
  <c r="C50" i="7"/>
  <c r="J187" i="7"/>
  <c r="F32" i="7"/>
  <c r="H49" i="7"/>
  <c r="J100" i="7"/>
  <c r="F33" i="7"/>
  <c r="H50" i="7"/>
  <c r="J101" i="7"/>
  <c r="G32" i="7"/>
  <c r="I49" i="7"/>
  <c r="C83" i="7"/>
  <c r="G33" i="7"/>
  <c r="I50" i="7"/>
  <c r="C84" i="7"/>
  <c r="D101" i="7"/>
  <c r="F118" i="7"/>
  <c r="H186" i="7"/>
  <c r="J220" i="7"/>
  <c r="T203" i="7"/>
  <c r="Z203" i="7"/>
  <c r="F187" i="7"/>
  <c r="C34" i="7"/>
  <c r="E51" i="7"/>
  <c r="G102" i="7"/>
  <c r="I119" i="7"/>
  <c r="F188" i="7"/>
  <c r="D102" i="7"/>
  <c r="F119" i="7"/>
  <c r="H187" i="7"/>
  <c r="J221" i="7"/>
  <c r="T204" i="7"/>
  <c r="Z204" i="7"/>
  <c r="H120" i="7"/>
  <c r="AB205" i="7"/>
  <c r="V205" i="7"/>
  <c r="C119" i="7"/>
  <c r="E187" i="7"/>
  <c r="G221" i="7"/>
  <c r="I85" i="7"/>
  <c r="W204" i="7"/>
  <c r="Q204" i="7"/>
  <c r="F35" i="7"/>
  <c r="G35" i="7"/>
  <c r="I52" i="7"/>
  <c r="C86" i="7"/>
  <c r="D103" i="7"/>
  <c r="F120" i="7"/>
  <c r="H188" i="7"/>
  <c r="J222" i="7"/>
  <c r="T205" i="7"/>
  <c r="Z205" i="7"/>
  <c r="C120" i="7"/>
  <c r="E188" i="7"/>
  <c r="G222" i="7"/>
  <c r="I86" i="7"/>
  <c r="Q205" i="7"/>
  <c r="W205" i="7"/>
  <c r="J133" i="7"/>
  <c r="J130" i="7"/>
  <c r="J163" i="7"/>
  <c r="J137" i="7"/>
  <c r="J135" i="7"/>
  <c r="I168" i="7"/>
  <c r="I130" i="7"/>
  <c r="J153" i="7"/>
  <c r="J136" i="7"/>
  <c r="I171" i="7"/>
  <c r="J154" i="7"/>
  <c r="J167" i="7"/>
  <c r="I162" i="7"/>
  <c r="I146" i="7"/>
  <c r="I150" i="7"/>
  <c r="O61" i="7"/>
  <c r="O60" i="7"/>
  <c r="N60" i="7"/>
  <c r="K62" i="7"/>
  <c r="W62" i="7" s="1"/>
  <c r="F15" i="22" s="1"/>
  <c r="L66" i="7"/>
  <c r="X66" i="7" s="1"/>
  <c r="F40" i="22" s="1"/>
  <c r="M63" i="7"/>
  <c r="Y63" i="7" s="1"/>
  <c r="F23" i="22" s="1"/>
  <c r="K69" i="7"/>
  <c r="W69" i="7" s="1"/>
  <c r="F57" i="22" s="1"/>
  <c r="J68" i="7"/>
  <c r="N62" i="7"/>
  <c r="Z62" i="7" s="1"/>
  <c r="F18" i="22" s="1"/>
  <c r="M61" i="7"/>
  <c r="O65" i="7"/>
  <c r="AA65" i="7" s="1"/>
  <c r="F37" i="22" s="1"/>
  <c r="N67" i="7"/>
  <c r="Z67" i="7" s="1"/>
  <c r="F48" i="22" s="1"/>
  <c r="O69" i="7"/>
  <c r="AA69" i="7" s="1"/>
  <c r="F61" i="22" s="1"/>
  <c r="M67" i="7"/>
  <c r="Y67" i="7" s="1"/>
  <c r="F47" i="22" s="1"/>
  <c r="J62" i="7"/>
  <c r="P66" i="7"/>
  <c r="AB66" i="7" s="1"/>
  <c r="F44" i="22" s="1"/>
  <c r="L62" i="7"/>
  <c r="X62" i="7" s="1"/>
  <c r="F16" i="22" s="1"/>
  <c r="E147" i="7"/>
  <c r="D131" i="7"/>
  <c r="F133" i="7"/>
  <c r="H131" i="7"/>
  <c r="D148" i="7"/>
  <c r="G167" i="7"/>
  <c r="E169" i="7"/>
  <c r="D153" i="7"/>
  <c r="E152" i="7"/>
  <c r="G133" i="7"/>
  <c r="D135" i="7"/>
  <c r="D128" i="7"/>
  <c r="C135" i="7"/>
  <c r="F165" i="7"/>
  <c r="G137" i="7"/>
  <c r="C134" i="7"/>
  <c r="C153" i="7"/>
  <c r="H147" i="7"/>
  <c r="D167" i="7"/>
  <c r="G154" i="7"/>
  <c r="D137" i="7"/>
  <c r="F129" i="7"/>
  <c r="C148" i="7"/>
  <c r="D134" i="7"/>
  <c r="F137" i="7"/>
  <c r="C150" i="7"/>
  <c r="G134" i="7"/>
  <c r="F170" i="7"/>
  <c r="D145" i="7"/>
  <c r="H148" i="7"/>
  <c r="F131" i="7"/>
  <c r="E136" i="7"/>
  <c r="G169" i="7"/>
  <c r="H152" i="7"/>
  <c r="E154" i="7"/>
  <c r="D170" i="7"/>
  <c r="D152" i="7"/>
  <c r="C168" i="7"/>
  <c r="C163" i="7"/>
  <c r="H67" i="7"/>
  <c r="E68" i="7"/>
  <c r="F69" i="7"/>
  <c r="E69" i="7"/>
  <c r="C65" i="7"/>
  <c r="D66" i="7"/>
  <c r="C66" i="7"/>
  <c r="D61" i="7"/>
  <c r="G61" i="7"/>
  <c r="H62" i="7"/>
  <c r="F68" i="7"/>
  <c r="C69" i="7"/>
  <c r="C62" i="7"/>
  <c r="E65" i="7"/>
  <c r="F179" i="7"/>
  <c r="J77" i="7"/>
  <c r="C181" i="7"/>
  <c r="W77" i="7"/>
  <c r="C95" i="7"/>
  <c r="G181" i="7"/>
  <c r="E213" i="7"/>
  <c r="C78" i="7"/>
  <c r="F77" i="7"/>
  <c r="G95" i="7"/>
  <c r="I113" i="7"/>
  <c r="D26" i="7"/>
  <c r="F43" i="7"/>
  <c r="H94" i="7"/>
  <c r="J111" i="7"/>
  <c r="AB77" i="7"/>
  <c r="D27" i="7"/>
  <c r="F44" i="7"/>
  <c r="H95" i="7"/>
  <c r="J112" i="7"/>
  <c r="D28" i="7"/>
  <c r="F45" i="7"/>
  <c r="H96" i="7"/>
  <c r="J113" i="7"/>
  <c r="F29" i="7"/>
  <c r="F218" i="7"/>
  <c r="G43" i="7"/>
  <c r="I94" i="7"/>
  <c r="G213" i="7"/>
  <c r="I77" i="7"/>
  <c r="AA196" i="7"/>
  <c r="U196" i="7"/>
  <c r="C44" i="7"/>
  <c r="E95" i="7"/>
  <c r="G112" i="7"/>
  <c r="I180" i="7"/>
  <c r="AA197" i="7"/>
  <c r="U197" i="7"/>
  <c r="C45" i="7"/>
  <c r="E96" i="7"/>
  <c r="G113" i="7"/>
  <c r="I181" i="7"/>
  <c r="AA198" i="7"/>
  <c r="U198" i="7"/>
  <c r="F27" i="7"/>
  <c r="H44" i="7"/>
  <c r="J95" i="7"/>
  <c r="F28" i="7"/>
  <c r="H45" i="7"/>
  <c r="J96" i="7"/>
  <c r="D114" i="7"/>
  <c r="X199" i="7"/>
  <c r="R199" i="7"/>
  <c r="C97" i="7"/>
  <c r="E114" i="7"/>
  <c r="G182" i="7"/>
  <c r="I216" i="7"/>
  <c r="Y199" i="7"/>
  <c r="S199" i="7"/>
  <c r="H184" i="7"/>
  <c r="D29" i="7"/>
  <c r="F46" i="7"/>
  <c r="H97" i="7"/>
  <c r="J114" i="7"/>
  <c r="D31" i="7"/>
  <c r="H83" i="7"/>
  <c r="D51" i="7"/>
  <c r="C46" i="7"/>
  <c r="E97" i="7"/>
  <c r="G114" i="7"/>
  <c r="I182" i="7"/>
  <c r="AA199" i="7"/>
  <c r="U199" i="7"/>
  <c r="C116" i="7"/>
  <c r="E184" i="7"/>
  <c r="G218" i="7"/>
  <c r="I82" i="7"/>
  <c r="W201" i="7"/>
  <c r="Q201" i="7"/>
  <c r="E185" i="7"/>
  <c r="I83" i="7"/>
  <c r="J31" i="7"/>
  <c r="Q31" i="7" s="1"/>
  <c r="D218" i="7"/>
  <c r="F82" i="7"/>
  <c r="J49" i="7"/>
  <c r="D83" i="7"/>
  <c r="G220" i="7"/>
  <c r="H119" i="7"/>
  <c r="C99" i="7"/>
  <c r="E116" i="7"/>
  <c r="G184" i="7"/>
  <c r="I218" i="7"/>
  <c r="S201" i="7"/>
  <c r="Y201" i="7"/>
  <c r="E100" i="7"/>
  <c r="I185" i="7"/>
  <c r="E101" i="7"/>
  <c r="J32" i="7"/>
  <c r="Q32" i="7" s="1"/>
  <c r="D219" i="7"/>
  <c r="F83" i="7"/>
  <c r="J33" i="7"/>
  <c r="Q33" i="7" s="1"/>
  <c r="D220" i="7"/>
  <c r="F84" i="7"/>
  <c r="F34" i="7"/>
  <c r="J35" i="7"/>
  <c r="Q35" i="7" s="1"/>
  <c r="C185" i="7"/>
  <c r="E219" i="7"/>
  <c r="G83" i="7"/>
  <c r="C186" i="7"/>
  <c r="E220" i="7"/>
  <c r="G84" i="7"/>
  <c r="J34" i="7"/>
  <c r="Q34" i="7" s="1"/>
  <c r="D221" i="7"/>
  <c r="F86" i="7"/>
  <c r="D33" i="7"/>
  <c r="F50" i="7"/>
  <c r="H101" i="7"/>
  <c r="J118" i="7"/>
  <c r="H221" i="7"/>
  <c r="G34" i="7"/>
  <c r="I51" i="7"/>
  <c r="C85" i="7"/>
  <c r="H222" i="7"/>
  <c r="D34" i="7"/>
  <c r="F51" i="7"/>
  <c r="H102" i="7"/>
  <c r="J119" i="7"/>
  <c r="J188" i="7"/>
  <c r="C51" i="7"/>
  <c r="E102" i="7"/>
  <c r="G119" i="7"/>
  <c r="I187" i="7"/>
  <c r="AA204" i="7"/>
  <c r="U204" i="7"/>
  <c r="H52" i="7"/>
  <c r="C188" i="7"/>
  <c r="E222" i="7"/>
  <c r="G86" i="7"/>
  <c r="D35" i="7"/>
  <c r="F52" i="7"/>
  <c r="H103" i="7"/>
  <c r="J120" i="7"/>
  <c r="C52" i="7"/>
  <c r="E103" i="7"/>
  <c r="G120" i="7"/>
  <c r="I188" i="7"/>
  <c r="U205" i="7"/>
  <c r="AA205" i="7"/>
  <c r="J30" i="7"/>
  <c r="Q30" i="7" s="1"/>
  <c r="F81" i="7"/>
  <c r="N200" i="7"/>
  <c r="N206" i="7" s="1"/>
  <c r="P30" i="7"/>
  <c r="P36" i="7" s="1"/>
  <c r="K200" i="7"/>
  <c r="K206" i="7" s="1"/>
  <c r="K30" i="7"/>
  <c r="K36" i="7" s="1"/>
  <c r="E81" i="7"/>
  <c r="E30" i="7"/>
  <c r="M81" i="7"/>
  <c r="Y81" i="7" s="1"/>
  <c r="G29" i="22" s="1"/>
  <c r="G200" i="7"/>
  <c r="G206" i="7" s="1"/>
  <c r="G30" i="7"/>
  <c r="H81" i="7"/>
  <c r="F30" i="7"/>
  <c r="N30" i="7"/>
  <c r="N36" i="7" s="1"/>
  <c r="P81" i="7"/>
  <c r="AB81" i="7" s="1"/>
  <c r="G32" i="22" s="1"/>
  <c r="C200" i="7"/>
  <c r="C206" i="7" s="1"/>
  <c r="D81" i="7"/>
  <c r="L30" i="7"/>
  <c r="L36" i="7" s="1"/>
  <c r="E200" i="7"/>
  <c r="E206" i="7" s="1"/>
  <c r="M200" i="7"/>
  <c r="O81" i="7"/>
  <c r="AA81" i="7" s="1"/>
  <c r="G31" i="22" s="1"/>
  <c r="H200" i="7"/>
  <c r="H206" i="7" s="1"/>
  <c r="F200" i="7"/>
  <c r="F206" i="7" s="1"/>
  <c r="I200" i="7"/>
  <c r="I206" i="7" s="1"/>
  <c r="I30" i="7"/>
  <c r="C81" i="7"/>
  <c r="C30" i="7"/>
  <c r="K81" i="7"/>
  <c r="W81" i="7" s="1"/>
  <c r="G27" i="22" s="1"/>
  <c r="D200" i="7"/>
  <c r="D206" i="7" s="1"/>
  <c r="J81" i="7"/>
  <c r="G81" i="7"/>
  <c r="O200" i="7"/>
  <c r="O30" i="7"/>
  <c r="O36" i="7" s="1"/>
  <c r="H30" i="7"/>
  <c r="N81" i="7"/>
  <c r="Z81" i="7" s="1"/>
  <c r="G30" i="22" s="1"/>
  <c r="P200" i="7"/>
  <c r="I81" i="7"/>
  <c r="D30" i="7"/>
  <c r="J200" i="7"/>
  <c r="J206" i="7" s="1"/>
  <c r="L81" i="7"/>
  <c r="X81" i="7" s="1"/>
  <c r="G28" i="22" s="1"/>
  <c r="L200" i="7"/>
  <c r="M30" i="7"/>
  <c r="M36" i="7" s="1"/>
  <c r="H36" i="7" l="1"/>
  <c r="H87" i="7"/>
  <c r="E36" i="7"/>
  <c r="C36" i="7"/>
  <c r="I36" i="7"/>
  <c r="I87" i="7"/>
  <c r="D87" i="7"/>
  <c r="D36" i="7"/>
  <c r="F189" i="7"/>
  <c r="F36" i="7"/>
  <c r="J87" i="7"/>
  <c r="F87" i="7"/>
  <c r="G87" i="7"/>
  <c r="G36" i="7"/>
  <c r="E87" i="7"/>
  <c r="R200" i="7"/>
  <c r="R206" i="7" s="1"/>
  <c r="X200" i="7"/>
  <c r="X206" i="7" s="1"/>
  <c r="F64" i="7"/>
  <c r="F70" i="7" s="1"/>
  <c r="O64" i="7"/>
  <c r="AA64" i="7" s="1"/>
  <c r="F31" i="22" s="1"/>
  <c r="R30" i="7"/>
  <c r="W30" i="7"/>
  <c r="D27" i="22" s="1"/>
  <c r="AB87" i="7"/>
  <c r="G8" i="22"/>
  <c r="S78" i="7"/>
  <c r="Q78" i="7"/>
  <c r="R78" i="7"/>
  <c r="V78" i="7"/>
  <c r="U78" i="7"/>
  <c r="T78" i="7"/>
  <c r="W87" i="7"/>
  <c r="G3" i="22"/>
  <c r="Q221" i="7"/>
  <c r="W221" i="7" s="1"/>
  <c r="N51" i="22" s="1"/>
  <c r="L87" i="7"/>
  <c r="U162" i="7"/>
  <c r="S162" i="7"/>
  <c r="V162" i="7"/>
  <c r="R162" i="7"/>
  <c r="T162" i="7"/>
  <c r="Q162" i="7"/>
  <c r="S171" i="7"/>
  <c r="Y171" i="7" s="1"/>
  <c r="L59" i="22" s="1"/>
  <c r="U171" i="7"/>
  <c r="AA171" i="7" s="1"/>
  <c r="L61" i="22" s="1"/>
  <c r="R171" i="7"/>
  <c r="X171" i="7" s="1"/>
  <c r="L58" i="22" s="1"/>
  <c r="V171" i="7"/>
  <c r="AB171" i="7" s="1"/>
  <c r="L62" i="22" s="1"/>
  <c r="T171" i="7"/>
  <c r="Z171" i="7" s="1"/>
  <c r="L60" i="22" s="1"/>
  <c r="Q171" i="7"/>
  <c r="W171" i="7" s="1"/>
  <c r="L57" i="22" s="1"/>
  <c r="T128" i="7"/>
  <c r="Q128" i="7"/>
  <c r="S128" i="7"/>
  <c r="U128" i="7"/>
  <c r="R128" i="7"/>
  <c r="V128" i="7"/>
  <c r="T135" i="7"/>
  <c r="Z135" i="7" s="1"/>
  <c r="J48" i="22" s="1"/>
  <c r="Q135" i="7"/>
  <c r="W135" i="7" s="1"/>
  <c r="J45" i="22" s="1"/>
  <c r="U135" i="7"/>
  <c r="AA135" i="7" s="1"/>
  <c r="J49" i="22" s="1"/>
  <c r="S135" i="7"/>
  <c r="Y135" i="7" s="1"/>
  <c r="J47" i="22" s="1"/>
  <c r="V135" i="7"/>
  <c r="AB135" i="7" s="1"/>
  <c r="J50" i="22" s="1"/>
  <c r="R135" i="7"/>
  <c r="X135" i="7" s="1"/>
  <c r="J46" i="22" s="1"/>
  <c r="V148" i="7"/>
  <c r="AB148" i="7" s="1"/>
  <c r="K26" i="22" s="1"/>
  <c r="Q148" i="7"/>
  <c r="W148" i="7" s="1"/>
  <c r="K21" i="22" s="1"/>
  <c r="S148" i="7"/>
  <c r="Y148" i="7" s="1"/>
  <c r="K23" i="22" s="1"/>
  <c r="T148" i="7"/>
  <c r="Z148" i="7" s="1"/>
  <c r="K24" i="22" s="1"/>
  <c r="R148" i="7"/>
  <c r="X148" i="7" s="1"/>
  <c r="K22" i="22" s="1"/>
  <c r="U148" i="7"/>
  <c r="AA148" i="7" s="1"/>
  <c r="K25" i="22" s="1"/>
  <c r="R117" i="7"/>
  <c r="X117" i="7" s="1"/>
  <c r="I40" i="22" s="1"/>
  <c r="V117" i="7"/>
  <c r="AB117" i="7" s="1"/>
  <c r="I44" i="22" s="1"/>
  <c r="T117" i="7"/>
  <c r="Z117" i="7" s="1"/>
  <c r="I42" i="22" s="1"/>
  <c r="S117" i="7"/>
  <c r="Y117" i="7" s="1"/>
  <c r="I41" i="22" s="1"/>
  <c r="Q117" i="7"/>
  <c r="W117" i="7" s="1"/>
  <c r="I39" i="22" s="1"/>
  <c r="U117" i="7"/>
  <c r="AA117" i="7" s="1"/>
  <c r="I43" i="22" s="1"/>
  <c r="S82" i="7"/>
  <c r="U82" i="7"/>
  <c r="Q82" i="7"/>
  <c r="R82" i="7"/>
  <c r="T82" i="7"/>
  <c r="V82" i="7"/>
  <c r="Q219" i="7"/>
  <c r="W219" i="7" s="1"/>
  <c r="N39" i="22" s="1"/>
  <c r="U80" i="7"/>
  <c r="V80" i="7"/>
  <c r="Q80" i="7"/>
  <c r="T80" i="7"/>
  <c r="R80" i="7"/>
  <c r="S80" i="7"/>
  <c r="I189" i="7"/>
  <c r="M87" i="7"/>
  <c r="H64" i="7"/>
  <c r="H70" i="7" s="1"/>
  <c r="U200" i="7"/>
  <c r="AA200" i="7"/>
  <c r="AA206" i="7" s="1"/>
  <c r="S81" i="7"/>
  <c r="Q81" i="7"/>
  <c r="V81" i="7"/>
  <c r="U81" i="7"/>
  <c r="T81" i="7"/>
  <c r="R81" i="7"/>
  <c r="D64" i="7"/>
  <c r="D70" i="7" s="1"/>
  <c r="M64" i="7"/>
  <c r="Y64" i="7" s="1"/>
  <c r="F29" i="22" s="1"/>
  <c r="V119" i="7"/>
  <c r="AB119" i="7" s="1"/>
  <c r="I56" i="22" s="1"/>
  <c r="U119" i="7"/>
  <c r="AA119" i="7" s="1"/>
  <c r="I55" i="22" s="1"/>
  <c r="R119" i="7"/>
  <c r="X119" i="7" s="1"/>
  <c r="I52" i="22" s="1"/>
  <c r="Q119" i="7"/>
  <c r="W119" i="7" s="1"/>
  <c r="I51" i="22" s="1"/>
  <c r="S119" i="7"/>
  <c r="Y119" i="7" s="1"/>
  <c r="I53" i="22" s="1"/>
  <c r="T119" i="7"/>
  <c r="Z119" i="7" s="1"/>
  <c r="I54" i="22" s="1"/>
  <c r="Q51" i="7"/>
  <c r="W51" i="7" s="1"/>
  <c r="E51" i="22" s="1"/>
  <c r="V51" i="7"/>
  <c r="AB51" i="7" s="1"/>
  <c r="E56" i="22" s="1"/>
  <c r="U51" i="7"/>
  <c r="AA51" i="7" s="1"/>
  <c r="E55" i="22" s="1"/>
  <c r="T51" i="7"/>
  <c r="Z51" i="7" s="1"/>
  <c r="E54" i="22" s="1"/>
  <c r="R51" i="7"/>
  <c r="X51" i="7" s="1"/>
  <c r="E52" i="22" s="1"/>
  <c r="S51" i="7"/>
  <c r="Y51" i="7" s="1"/>
  <c r="E53" i="22" s="1"/>
  <c r="R35" i="7"/>
  <c r="W35" i="7"/>
  <c r="D57" i="22" s="1"/>
  <c r="W33" i="7"/>
  <c r="D45" i="22" s="1"/>
  <c r="R33" i="7"/>
  <c r="R220" i="7" s="1"/>
  <c r="X220" i="7" s="1"/>
  <c r="N46" i="22" s="1"/>
  <c r="R31" i="7"/>
  <c r="W31" i="7"/>
  <c r="D33" i="22" s="1"/>
  <c r="V112" i="7"/>
  <c r="AB112" i="7" s="1"/>
  <c r="I14" i="22" s="1"/>
  <c r="S112" i="7"/>
  <c r="Y112" i="7" s="1"/>
  <c r="I11" i="22" s="1"/>
  <c r="U112" i="7"/>
  <c r="AA112" i="7" s="1"/>
  <c r="I13" i="22" s="1"/>
  <c r="T112" i="7"/>
  <c r="Z112" i="7" s="1"/>
  <c r="I12" i="22" s="1"/>
  <c r="R112" i="7"/>
  <c r="X112" i="7" s="1"/>
  <c r="I10" i="22" s="1"/>
  <c r="Q112" i="7"/>
  <c r="W112" i="7" s="1"/>
  <c r="I9" i="22" s="1"/>
  <c r="T44" i="7"/>
  <c r="Z44" i="7" s="1"/>
  <c r="E12" i="22" s="1"/>
  <c r="S44" i="7"/>
  <c r="Y44" i="7" s="1"/>
  <c r="E11" i="22" s="1"/>
  <c r="V44" i="7"/>
  <c r="AB44" i="7" s="1"/>
  <c r="E14" i="22" s="1"/>
  <c r="U44" i="7"/>
  <c r="AA44" i="7" s="1"/>
  <c r="E13" i="22" s="1"/>
  <c r="R44" i="7"/>
  <c r="X44" i="7" s="1"/>
  <c r="E10" i="22" s="1"/>
  <c r="Q44" i="7"/>
  <c r="W44" i="7" s="1"/>
  <c r="E9" i="22" s="1"/>
  <c r="S169" i="7"/>
  <c r="Y169" i="7" s="1"/>
  <c r="L47" i="22" s="1"/>
  <c r="T169" i="7"/>
  <c r="Z169" i="7" s="1"/>
  <c r="L48" i="22" s="1"/>
  <c r="V169" i="7"/>
  <c r="AB169" i="7" s="1"/>
  <c r="L50" i="22" s="1"/>
  <c r="U169" i="7"/>
  <c r="AA169" i="7" s="1"/>
  <c r="L49" i="22" s="1"/>
  <c r="R169" i="7"/>
  <c r="X169" i="7" s="1"/>
  <c r="L46" i="22" s="1"/>
  <c r="Q169" i="7"/>
  <c r="W169" i="7" s="1"/>
  <c r="L45" i="22" s="1"/>
  <c r="V134" i="7"/>
  <c r="AB134" i="7" s="1"/>
  <c r="J44" i="22" s="1"/>
  <c r="S134" i="7"/>
  <c r="Y134" i="7" s="1"/>
  <c r="J41" i="22" s="1"/>
  <c r="Q134" i="7"/>
  <c r="W134" i="7" s="1"/>
  <c r="J39" i="22" s="1"/>
  <c r="U134" i="7"/>
  <c r="AA134" i="7" s="1"/>
  <c r="J43" i="22" s="1"/>
  <c r="R134" i="7"/>
  <c r="X134" i="7" s="1"/>
  <c r="J40" i="22" s="1"/>
  <c r="T134" i="7"/>
  <c r="Z134" i="7" s="1"/>
  <c r="J42" i="22" s="1"/>
  <c r="Q133" i="7"/>
  <c r="W133" i="7" s="1"/>
  <c r="J33" i="22" s="1"/>
  <c r="V133" i="7"/>
  <c r="AB133" i="7" s="1"/>
  <c r="J38" i="22" s="1"/>
  <c r="R133" i="7"/>
  <c r="X133" i="7" s="1"/>
  <c r="J34" i="22" s="1"/>
  <c r="U133" i="7"/>
  <c r="AA133" i="7" s="1"/>
  <c r="J37" i="22" s="1"/>
  <c r="S133" i="7"/>
  <c r="Y133" i="7" s="1"/>
  <c r="J35" i="22" s="1"/>
  <c r="T133" i="7"/>
  <c r="Z133" i="7" s="1"/>
  <c r="J36" i="22" s="1"/>
  <c r="U167" i="7"/>
  <c r="AA167" i="7" s="1"/>
  <c r="L37" i="22" s="1"/>
  <c r="Q167" i="7"/>
  <c r="W167" i="7" s="1"/>
  <c r="L33" i="22" s="1"/>
  <c r="S167" i="7"/>
  <c r="Y167" i="7" s="1"/>
  <c r="L35" i="22" s="1"/>
  <c r="V167" i="7"/>
  <c r="AB167" i="7" s="1"/>
  <c r="L38" i="22" s="1"/>
  <c r="R167" i="7"/>
  <c r="X167" i="7" s="1"/>
  <c r="L34" i="22" s="1"/>
  <c r="T167" i="7"/>
  <c r="Z167" i="7" s="1"/>
  <c r="L36" i="22" s="1"/>
  <c r="V154" i="7"/>
  <c r="AB154" i="7" s="1"/>
  <c r="K62" i="22" s="1"/>
  <c r="Q154" i="7"/>
  <c r="W154" i="7" s="1"/>
  <c r="K57" i="22" s="1"/>
  <c r="U154" i="7"/>
  <c r="AA154" i="7" s="1"/>
  <c r="K61" i="22" s="1"/>
  <c r="R154" i="7"/>
  <c r="X154" i="7" s="1"/>
  <c r="K58" i="22" s="1"/>
  <c r="T154" i="7"/>
  <c r="Z154" i="7" s="1"/>
  <c r="K60" i="22" s="1"/>
  <c r="S154" i="7"/>
  <c r="Y154" i="7" s="1"/>
  <c r="K59" i="22" s="1"/>
  <c r="Q222" i="7"/>
  <c r="W222" i="7" s="1"/>
  <c r="N57" i="22" s="1"/>
  <c r="Q86" i="7"/>
  <c r="S86" i="7"/>
  <c r="R86" i="7"/>
  <c r="U86" i="7"/>
  <c r="V86" i="7"/>
  <c r="T86" i="7"/>
  <c r="U83" i="7"/>
  <c r="T83" i="7"/>
  <c r="Q83" i="7"/>
  <c r="S83" i="7"/>
  <c r="R83" i="7"/>
  <c r="V83" i="7"/>
  <c r="S50" i="7"/>
  <c r="Y50" i="7" s="1"/>
  <c r="E47" i="22" s="1"/>
  <c r="U50" i="7"/>
  <c r="AA50" i="7" s="1"/>
  <c r="E49" i="22" s="1"/>
  <c r="T50" i="7"/>
  <c r="Z50" i="7" s="1"/>
  <c r="E48" i="22" s="1"/>
  <c r="V50" i="7"/>
  <c r="AB50" i="7" s="1"/>
  <c r="E50" i="22" s="1"/>
  <c r="Q50" i="7"/>
  <c r="W50" i="7" s="1"/>
  <c r="E45" i="22" s="1"/>
  <c r="R50" i="7"/>
  <c r="X50" i="7" s="1"/>
  <c r="E46" i="22" s="1"/>
  <c r="X87" i="7"/>
  <c r="G4" i="22"/>
  <c r="H189" i="7"/>
  <c r="R222" i="7"/>
  <c r="X222" i="7" s="1"/>
  <c r="N58" i="22" s="1"/>
  <c r="Q220" i="7"/>
  <c r="W220" i="7" s="1"/>
  <c r="N45" i="22" s="1"/>
  <c r="L206" i="7"/>
  <c r="T168" i="7"/>
  <c r="Z168" i="7" s="1"/>
  <c r="L42" i="22" s="1"/>
  <c r="V168" i="7"/>
  <c r="AB168" i="7" s="1"/>
  <c r="L44" i="22" s="1"/>
  <c r="R168" i="7"/>
  <c r="X168" i="7" s="1"/>
  <c r="L40" i="22" s="1"/>
  <c r="Q168" i="7"/>
  <c r="W168" i="7" s="1"/>
  <c r="L39" i="22" s="1"/>
  <c r="U168" i="7"/>
  <c r="AA168" i="7" s="1"/>
  <c r="L43" i="22" s="1"/>
  <c r="S168" i="7"/>
  <c r="Y168" i="7" s="1"/>
  <c r="L41" i="22" s="1"/>
  <c r="T130" i="7"/>
  <c r="Z130" i="7" s="1"/>
  <c r="J18" i="22" s="1"/>
  <c r="Q130" i="7"/>
  <c r="W130" i="7" s="1"/>
  <c r="J15" i="22" s="1"/>
  <c r="S130" i="7"/>
  <c r="Y130" i="7" s="1"/>
  <c r="J17" i="22" s="1"/>
  <c r="V130" i="7"/>
  <c r="AB130" i="7" s="1"/>
  <c r="J20" i="22" s="1"/>
  <c r="R130" i="7"/>
  <c r="X130" i="7" s="1"/>
  <c r="J16" i="22" s="1"/>
  <c r="U130" i="7"/>
  <c r="AA130" i="7" s="1"/>
  <c r="J19" i="22" s="1"/>
  <c r="V118" i="7"/>
  <c r="AB118" i="7" s="1"/>
  <c r="I50" i="22" s="1"/>
  <c r="U118" i="7"/>
  <c r="AA118" i="7" s="1"/>
  <c r="I49" i="22" s="1"/>
  <c r="T118" i="7"/>
  <c r="Z118" i="7" s="1"/>
  <c r="I48" i="22" s="1"/>
  <c r="S118" i="7"/>
  <c r="Y118" i="7" s="1"/>
  <c r="I47" i="22" s="1"/>
  <c r="Q118" i="7"/>
  <c r="W118" i="7" s="1"/>
  <c r="I45" i="22" s="1"/>
  <c r="R118" i="7"/>
  <c r="X118" i="7" s="1"/>
  <c r="I46" i="22" s="1"/>
  <c r="W28" i="7"/>
  <c r="D15" i="22" s="1"/>
  <c r="R28" i="7"/>
  <c r="Y87" i="7"/>
  <c r="G5" i="22"/>
  <c r="J189" i="7"/>
  <c r="G189" i="7"/>
  <c r="U165" i="7"/>
  <c r="AA165" i="7" s="1"/>
  <c r="L25" i="22" s="1"/>
  <c r="V165" i="7"/>
  <c r="AB165" i="7" s="1"/>
  <c r="L26" i="22" s="1"/>
  <c r="Q165" i="7"/>
  <c r="W165" i="7" s="1"/>
  <c r="L21" i="22" s="1"/>
  <c r="R165" i="7"/>
  <c r="X165" i="7" s="1"/>
  <c r="L22" i="22" s="1"/>
  <c r="S165" i="7"/>
  <c r="Y165" i="7" s="1"/>
  <c r="L23" i="22" s="1"/>
  <c r="T165" i="7"/>
  <c r="Z165" i="7" s="1"/>
  <c r="L24" i="22" s="1"/>
  <c r="S145" i="7"/>
  <c r="U145" i="7"/>
  <c r="V145" i="7"/>
  <c r="Q145" i="7"/>
  <c r="T145" i="7"/>
  <c r="R145" i="7"/>
  <c r="R146" i="7"/>
  <c r="X146" i="7" s="1"/>
  <c r="K10" i="22" s="1"/>
  <c r="V146" i="7"/>
  <c r="AB146" i="7" s="1"/>
  <c r="K14" i="22" s="1"/>
  <c r="S146" i="7"/>
  <c r="Y146" i="7" s="1"/>
  <c r="K11" i="22" s="1"/>
  <c r="T146" i="7"/>
  <c r="Z146" i="7" s="1"/>
  <c r="K12" i="22" s="1"/>
  <c r="U146" i="7"/>
  <c r="AA146" i="7" s="1"/>
  <c r="K13" i="22" s="1"/>
  <c r="Q146" i="7"/>
  <c r="W146" i="7" s="1"/>
  <c r="K9" i="22" s="1"/>
  <c r="G64" i="7"/>
  <c r="G70" i="7" s="1"/>
  <c r="S200" i="7"/>
  <c r="Y200" i="7"/>
  <c r="Y206" i="7" s="1"/>
  <c r="I64" i="7"/>
  <c r="I70" i="7" s="1"/>
  <c r="K64" i="7"/>
  <c r="W64" i="7" s="1"/>
  <c r="F27" i="22" s="1"/>
  <c r="C64" i="7"/>
  <c r="V200" i="7"/>
  <c r="AB200" i="7"/>
  <c r="AB206" i="7" s="1"/>
  <c r="W200" i="7"/>
  <c r="W206" i="7" s="1"/>
  <c r="Q200" i="7"/>
  <c r="Q217" i="7" s="1"/>
  <c r="W217" i="7" s="1"/>
  <c r="N27" i="22" s="1"/>
  <c r="P64" i="7"/>
  <c r="AB64" i="7" s="1"/>
  <c r="F32" i="22" s="1"/>
  <c r="T200" i="7"/>
  <c r="T206" i="7" s="1"/>
  <c r="Z200" i="7"/>
  <c r="Z206" i="7" s="1"/>
  <c r="C179" i="7"/>
  <c r="C189" i="7" s="1"/>
  <c r="Q218" i="7"/>
  <c r="W218" i="7" s="1"/>
  <c r="N33" i="22" s="1"/>
  <c r="O206" i="7"/>
  <c r="S62" i="7"/>
  <c r="T62" i="7"/>
  <c r="U62" i="7"/>
  <c r="Q62" i="7"/>
  <c r="V62" i="7"/>
  <c r="R62" i="7"/>
  <c r="R69" i="7"/>
  <c r="S69" i="7"/>
  <c r="T69" i="7"/>
  <c r="V69" i="7"/>
  <c r="Q69" i="7"/>
  <c r="U69" i="7"/>
  <c r="T66" i="7"/>
  <c r="S66" i="7"/>
  <c r="R66" i="7"/>
  <c r="V66" i="7"/>
  <c r="Q66" i="7"/>
  <c r="U66" i="7"/>
  <c r="S65" i="7"/>
  <c r="T65" i="7"/>
  <c r="U65" i="7"/>
  <c r="Q65" i="7"/>
  <c r="V65" i="7"/>
  <c r="R65" i="7"/>
  <c r="P206" i="7"/>
  <c r="S79" i="7"/>
  <c r="V79" i="7"/>
  <c r="T79" i="7"/>
  <c r="R79" i="7"/>
  <c r="U79" i="7"/>
  <c r="Q79" i="7"/>
  <c r="R163" i="7"/>
  <c r="X163" i="7" s="1"/>
  <c r="L10" i="22" s="1"/>
  <c r="T163" i="7"/>
  <c r="Z163" i="7" s="1"/>
  <c r="L12" i="22" s="1"/>
  <c r="S163" i="7"/>
  <c r="Y163" i="7" s="1"/>
  <c r="L11" i="22" s="1"/>
  <c r="Q163" i="7"/>
  <c r="W163" i="7" s="1"/>
  <c r="L9" i="22" s="1"/>
  <c r="U163" i="7"/>
  <c r="AA163" i="7" s="1"/>
  <c r="L13" i="22" s="1"/>
  <c r="V163" i="7"/>
  <c r="AB163" i="7" s="1"/>
  <c r="L14" i="22" s="1"/>
  <c r="R131" i="7"/>
  <c r="X131" i="7" s="1"/>
  <c r="J22" i="22" s="1"/>
  <c r="T131" i="7"/>
  <c r="Z131" i="7" s="1"/>
  <c r="J24" i="22" s="1"/>
  <c r="Q131" i="7"/>
  <c r="W131" i="7" s="1"/>
  <c r="J21" i="22" s="1"/>
  <c r="V131" i="7"/>
  <c r="AB131" i="7" s="1"/>
  <c r="J26" i="22" s="1"/>
  <c r="S131" i="7"/>
  <c r="Y131" i="7" s="1"/>
  <c r="J23" i="22" s="1"/>
  <c r="U131" i="7"/>
  <c r="AA131" i="7" s="1"/>
  <c r="J25" i="22" s="1"/>
  <c r="U150" i="7"/>
  <c r="AA150" i="7" s="1"/>
  <c r="K37" i="22" s="1"/>
  <c r="T150" i="7"/>
  <c r="Z150" i="7" s="1"/>
  <c r="K36" i="22" s="1"/>
  <c r="V150" i="7"/>
  <c r="AB150" i="7" s="1"/>
  <c r="K38" i="22" s="1"/>
  <c r="R150" i="7"/>
  <c r="X150" i="7" s="1"/>
  <c r="K34" i="22" s="1"/>
  <c r="S150" i="7"/>
  <c r="Y150" i="7" s="1"/>
  <c r="K35" i="22" s="1"/>
  <c r="Q150" i="7"/>
  <c r="W150" i="7" s="1"/>
  <c r="K33" i="22" s="1"/>
  <c r="Q151" i="7"/>
  <c r="W151" i="7" s="1"/>
  <c r="K39" i="22" s="1"/>
  <c r="U151" i="7"/>
  <c r="AA151" i="7" s="1"/>
  <c r="K43" i="22" s="1"/>
  <c r="T151" i="7"/>
  <c r="Z151" i="7" s="1"/>
  <c r="K42" i="22" s="1"/>
  <c r="R151" i="7"/>
  <c r="X151" i="7" s="1"/>
  <c r="K40" i="22" s="1"/>
  <c r="V151" i="7"/>
  <c r="AB151" i="7" s="1"/>
  <c r="K44" i="22" s="1"/>
  <c r="S151" i="7"/>
  <c r="Y151" i="7" s="1"/>
  <c r="K41" i="22" s="1"/>
  <c r="V60" i="7"/>
  <c r="AB60" i="7" s="1"/>
  <c r="T60" i="7"/>
  <c r="Z60" i="7" s="1"/>
  <c r="S60" i="7"/>
  <c r="Y60" i="7" s="1"/>
  <c r="R60" i="7"/>
  <c r="X60" i="7" s="1"/>
  <c r="U60" i="7"/>
  <c r="AA60" i="7" s="1"/>
  <c r="Q60" i="7"/>
  <c r="W60" i="7" s="1"/>
  <c r="C70" i="7"/>
  <c r="R49" i="7"/>
  <c r="X49" i="7" s="1"/>
  <c r="E40" i="22" s="1"/>
  <c r="S49" i="7"/>
  <c r="Y49" i="7" s="1"/>
  <c r="E41" i="22" s="1"/>
  <c r="T49" i="7"/>
  <c r="Z49" i="7" s="1"/>
  <c r="E42" i="22" s="1"/>
  <c r="U49" i="7"/>
  <c r="AA49" i="7" s="1"/>
  <c r="E43" i="22" s="1"/>
  <c r="V49" i="7"/>
  <c r="AB49" i="7" s="1"/>
  <c r="E44" i="22" s="1"/>
  <c r="Q49" i="7"/>
  <c r="W49" i="7" s="1"/>
  <c r="E39" i="22" s="1"/>
  <c r="T111" i="7"/>
  <c r="Z111" i="7" s="1"/>
  <c r="U111" i="7"/>
  <c r="AA111" i="7" s="1"/>
  <c r="Q111" i="7"/>
  <c r="W111" i="7" s="1"/>
  <c r="R111" i="7"/>
  <c r="X111" i="7" s="1"/>
  <c r="S111" i="7"/>
  <c r="Y111" i="7" s="1"/>
  <c r="V111" i="7"/>
  <c r="AB111" i="7" s="1"/>
  <c r="Q26" i="7"/>
  <c r="Q213" i="7" s="1"/>
  <c r="J36" i="7"/>
  <c r="M206" i="7"/>
  <c r="R218" i="7"/>
  <c r="X218" i="7" s="1"/>
  <c r="N34" i="22" s="1"/>
  <c r="N87" i="7"/>
  <c r="O87" i="7"/>
  <c r="E64" i="7"/>
  <c r="E70" i="7" s="1"/>
  <c r="N64" i="7"/>
  <c r="Z64" i="7" s="1"/>
  <c r="F30" i="22" s="1"/>
  <c r="L64" i="7"/>
  <c r="X64" i="7" s="1"/>
  <c r="F28" i="22" s="1"/>
  <c r="J64" i="7"/>
  <c r="J70" i="7" s="1"/>
  <c r="R120" i="7"/>
  <c r="X120" i="7" s="1"/>
  <c r="I58" i="22" s="1"/>
  <c r="S120" i="7"/>
  <c r="Y120" i="7" s="1"/>
  <c r="I59" i="22" s="1"/>
  <c r="U120" i="7"/>
  <c r="AA120" i="7" s="1"/>
  <c r="I61" i="22" s="1"/>
  <c r="T120" i="7"/>
  <c r="Z120" i="7" s="1"/>
  <c r="I60" i="22" s="1"/>
  <c r="V120" i="7"/>
  <c r="AB120" i="7" s="1"/>
  <c r="I62" i="22" s="1"/>
  <c r="Q120" i="7"/>
  <c r="W120" i="7" s="1"/>
  <c r="I57" i="22" s="1"/>
  <c r="V52" i="7"/>
  <c r="AB52" i="7" s="1"/>
  <c r="E62" i="22" s="1"/>
  <c r="Q52" i="7"/>
  <c r="W52" i="7" s="1"/>
  <c r="E57" i="22" s="1"/>
  <c r="U52" i="7"/>
  <c r="AA52" i="7" s="1"/>
  <c r="E61" i="22" s="1"/>
  <c r="R52" i="7"/>
  <c r="X52" i="7" s="1"/>
  <c r="E58" i="22" s="1"/>
  <c r="S52" i="7"/>
  <c r="Y52" i="7" s="1"/>
  <c r="E59" i="22" s="1"/>
  <c r="T52" i="7"/>
  <c r="Z52" i="7" s="1"/>
  <c r="E60" i="22" s="1"/>
  <c r="V85" i="7"/>
  <c r="U85" i="7"/>
  <c r="Q85" i="7"/>
  <c r="R85" i="7"/>
  <c r="T85" i="7"/>
  <c r="S85" i="7"/>
  <c r="R34" i="7"/>
  <c r="R221" i="7" s="1"/>
  <c r="X221" i="7" s="1"/>
  <c r="N52" i="22" s="1"/>
  <c r="W34" i="7"/>
  <c r="D51" i="22" s="1"/>
  <c r="Q102" i="7"/>
  <c r="W102" i="7" s="1"/>
  <c r="H51" i="22" s="1"/>
  <c r="W32" i="7"/>
  <c r="D39" i="22" s="1"/>
  <c r="R32" i="7"/>
  <c r="V114" i="7"/>
  <c r="AB114" i="7" s="1"/>
  <c r="I26" i="22" s="1"/>
  <c r="T114" i="7"/>
  <c r="Z114" i="7" s="1"/>
  <c r="I24" i="22" s="1"/>
  <c r="U114" i="7"/>
  <c r="AA114" i="7" s="1"/>
  <c r="I25" i="22" s="1"/>
  <c r="S114" i="7"/>
  <c r="Y114" i="7" s="1"/>
  <c r="I23" i="22" s="1"/>
  <c r="R114" i="7"/>
  <c r="X114" i="7" s="1"/>
  <c r="I22" i="22" s="1"/>
  <c r="Q114" i="7"/>
  <c r="W114" i="7" s="1"/>
  <c r="I21" i="22" s="1"/>
  <c r="T46" i="7"/>
  <c r="Z46" i="7" s="1"/>
  <c r="E24" i="22" s="1"/>
  <c r="V46" i="7"/>
  <c r="AB46" i="7" s="1"/>
  <c r="E26" i="22" s="1"/>
  <c r="S46" i="7"/>
  <c r="Y46" i="7" s="1"/>
  <c r="E23" i="22" s="1"/>
  <c r="U46" i="7"/>
  <c r="AA46" i="7" s="1"/>
  <c r="E25" i="22" s="1"/>
  <c r="Q46" i="7"/>
  <c r="W46" i="7" s="1"/>
  <c r="E21" i="22" s="1"/>
  <c r="R46" i="7"/>
  <c r="X46" i="7" s="1"/>
  <c r="E22" i="22" s="1"/>
  <c r="R113" i="7"/>
  <c r="X113" i="7" s="1"/>
  <c r="I16" i="22" s="1"/>
  <c r="T113" i="7"/>
  <c r="Z113" i="7" s="1"/>
  <c r="I18" i="22" s="1"/>
  <c r="Q113" i="7"/>
  <c r="W113" i="7" s="1"/>
  <c r="I15" i="22" s="1"/>
  <c r="U113" i="7"/>
  <c r="AA113" i="7" s="1"/>
  <c r="I19" i="22" s="1"/>
  <c r="V113" i="7"/>
  <c r="AB113" i="7" s="1"/>
  <c r="I20" i="22" s="1"/>
  <c r="S113" i="7"/>
  <c r="Y113" i="7" s="1"/>
  <c r="I17" i="22" s="1"/>
  <c r="T45" i="7"/>
  <c r="Z45" i="7" s="1"/>
  <c r="E18" i="22" s="1"/>
  <c r="Q45" i="7"/>
  <c r="W45" i="7" s="1"/>
  <c r="E15" i="22" s="1"/>
  <c r="V45" i="7"/>
  <c r="AB45" i="7" s="1"/>
  <c r="E20" i="22" s="1"/>
  <c r="U45" i="7"/>
  <c r="AA45" i="7" s="1"/>
  <c r="E19" i="22" s="1"/>
  <c r="R45" i="7"/>
  <c r="X45" i="7" s="1"/>
  <c r="E16" i="22" s="1"/>
  <c r="S45" i="7"/>
  <c r="Y45" i="7" s="1"/>
  <c r="E17" i="22" s="1"/>
  <c r="U206" i="7"/>
  <c r="P87" i="7"/>
  <c r="K87" i="7"/>
  <c r="U61" i="7"/>
  <c r="AA61" i="7" s="1"/>
  <c r="F13" i="22" s="1"/>
  <c r="V61" i="7"/>
  <c r="AB61" i="7" s="1"/>
  <c r="F14" i="22" s="1"/>
  <c r="Q61" i="7"/>
  <c r="W61" i="7" s="1"/>
  <c r="F9" i="22" s="1"/>
  <c r="R61" i="7"/>
  <c r="X61" i="7" s="1"/>
  <c r="F10" i="22" s="1"/>
  <c r="T61" i="7"/>
  <c r="Z61" i="7" s="1"/>
  <c r="F12" i="22" s="1"/>
  <c r="S61" i="7"/>
  <c r="Y61" i="7" s="1"/>
  <c r="F11" i="22" s="1"/>
  <c r="U137" i="7"/>
  <c r="AA137" i="7" s="1"/>
  <c r="J61" i="22" s="1"/>
  <c r="R137" i="7"/>
  <c r="X137" i="7" s="1"/>
  <c r="J58" i="22" s="1"/>
  <c r="V137" i="7"/>
  <c r="AB137" i="7" s="1"/>
  <c r="J62" i="22" s="1"/>
  <c r="S137" i="7"/>
  <c r="Y137" i="7" s="1"/>
  <c r="J59" i="22" s="1"/>
  <c r="Q137" i="7"/>
  <c r="W137" i="7" s="1"/>
  <c r="J57" i="22" s="1"/>
  <c r="T137" i="7"/>
  <c r="Z137" i="7" s="1"/>
  <c r="J60" i="22" s="1"/>
  <c r="V153" i="7"/>
  <c r="AB153" i="7" s="1"/>
  <c r="K56" i="22" s="1"/>
  <c r="Q153" i="7"/>
  <c r="W153" i="7" s="1"/>
  <c r="K51" i="22" s="1"/>
  <c r="R153" i="7"/>
  <c r="X153" i="7" s="1"/>
  <c r="K52" i="22" s="1"/>
  <c r="T153" i="7"/>
  <c r="Z153" i="7" s="1"/>
  <c r="K54" i="22" s="1"/>
  <c r="U153" i="7"/>
  <c r="AA153" i="7" s="1"/>
  <c r="K55" i="22" s="1"/>
  <c r="S153" i="7"/>
  <c r="Y153" i="7" s="1"/>
  <c r="K53" i="22" s="1"/>
  <c r="T84" i="7"/>
  <c r="Q84" i="7"/>
  <c r="R84" i="7"/>
  <c r="U84" i="7"/>
  <c r="V84" i="7"/>
  <c r="S84" i="7"/>
  <c r="R215" i="7"/>
  <c r="X215" i="7" s="1"/>
  <c r="N16" i="22" s="1"/>
  <c r="D189" i="7"/>
  <c r="Q68" i="7"/>
  <c r="V68" i="7"/>
  <c r="S68" i="7"/>
  <c r="U68" i="7"/>
  <c r="R68" i="7"/>
  <c r="T68" i="7"/>
  <c r="R67" i="7"/>
  <c r="T67" i="7"/>
  <c r="Q67" i="7"/>
  <c r="U67" i="7"/>
  <c r="V67" i="7"/>
  <c r="S67" i="7"/>
  <c r="U63" i="7"/>
  <c r="Q63" i="7"/>
  <c r="V63" i="7"/>
  <c r="T63" i="7"/>
  <c r="S63" i="7"/>
  <c r="R63" i="7"/>
  <c r="R170" i="7"/>
  <c r="X170" i="7" s="1"/>
  <c r="L52" i="22" s="1"/>
  <c r="Q170" i="7"/>
  <c r="W170" i="7" s="1"/>
  <c r="L51" i="22" s="1"/>
  <c r="U170" i="7"/>
  <c r="AA170" i="7" s="1"/>
  <c r="L55" i="22" s="1"/>
  <c r="S170" i="7"/>
  <c r="Y170" i="7" s="1"/>
  <c r="L53" i="22" s="1"/>
  <c r="T170" i="7"/>
  <c r="Z170" i="7" s="1"/>
  <c r="L54" i="22" s="1"/>
  <c r="V170" i="7"/>
  <c r="AB170" i="7" s="1"/>
  <c r="L56" i="22" s="1"/>
  <c r="T116" i="7"/>
  <c r="Z116" i="7" s="1"/>
  <c r="I36" i="22" s="1"/>
  <c r="V116" i="7"/>
  <c r="AB116" i="7" s="1"/>
  <c r="I38" i="22" s="1"/>
  <c r="R116" i="7"/>
  <c r="X116" i="7" s="1"/>
  <c r="I34" i="22" s="1"/>
  <c r="U116" i="7"/>
  <c r="AA116" i="7" s="1"/>
  <c r="I37" i="22" s="1"/>
  <c r="Q116" i="7"/>
  <c r="W116" i="7" s="1"/>
  <c r="I33" i="22" s="1"/>
  <c r="S116" i="7"/>
  <c r="Y116" i="7" s="1"/>
  <c r="I35" i="22" s="1"/>
  <c r="U48" i="7"/>
  <c r="AA48" i="7" s="1"/>
  <c r="E37" i="22" s="1"/>
  <c r="T48" i="7"/>
  <c r="Z48" i="7" s="1"/>
  <c r="E36" i="22" s="1"/>
  <c r="Q48" i="7"/>
  <c r="W48" i="7" s="1"/>
  <c r="E33" i="22" s="1"/>
  <c r="V48" i="7"/>
  <c r="AB48" i="7" s="1"/>
  <c r="E38" i="22" s="1"/>
  <c r="R48" i="7"/>
  <c r="X48" i="7" s="1"/>
  <c r="E34" i="22" s="1"/>
  <c r="S48" i="7"/>
  <c r="Y48" i="7" s="1"/>
  <c r="E35" i="22" s="1"/>
  <c r="R27" i="7"/>
  <c r="W27" i="7"/>
  <c r="D9" i="22" s="1"/>
  <c r="R29" i="7"/>
  <c r="W29" i="7"/>
  <c r="D21" i="22" s="1"/>
  <c r="E189" i="7"/>
  <c r="G6" i="22"/>
  <c r="Z87" i="7"/>
  <c r="G7" i="22"/>
  <c r="AA87" i="7"/>
  <c r="T136" i="7"/>
  <c r="Z136" i="7" s="1"/>
  <c r="J54" i="22" s="1"/>
  <c r="S136" i="7"/>
  <c r="Y136" i="7" s="1"/>
  <c r="J53" i="22" s="1"/>
  <c r="U136" i="7"/>
  <c r="AA136" i="7" s="1"/>
  <c r="J55" i="22" s="1"/>
  <c r="V136" i="7"/>
  <c r="AB136" i="7" s="1"/>
  <c r="J56" i="22" s="1"/>
  <c r="Q136" i="7"/>
  <c r="W136" i="7" s="1"/>
  <c r="J51" i="22" s="1"/>
  <c r="R136" i="7"/>
  <c r="X136" i="7" s="1"/>
  <c r="J52" i="22" s="1"/>
  <c r="V164" i="7"/>
  <c r="AB164" i="7" s="1"/>
  <c r="L20" i="22" s="1"/>
  <c r="R164" i="7"/>
  <c r="X164" i="7" s="1"/>
  <c r="L16" i="22" s="1"/>
  <c r="S164" i="7"/>
  <c r="Y164" i="7" s="1"/>
  <c r="L17" i="22" s="1"/>
  <c r="U164" i="7"/>
  <c r="AA164" i="7" s="1"/>
  <c r="L19" i="22" s="1"/>
  <c r="Q164" i="7"/>
  <c r="W164" i="7" s="1"/>
  <c r="L15" i="22" s="1"/>
  <c r="T164" i="7"/>
  <c r="Z164" i="7" s="1"/>
  <c r="L18" i="22" s="1"/>
  <c r="U129" i="7"/>
  <c r="AA129" i="7" s="1"/>
  <c r="J13" i="22" s="1"/>
  <c r="Q129" i="7"/>
  <c r="W129" i="7" s="1"/>
  <c r="J9" i="22" s="1"/>
  <c r="V129" i="7"/>
  <c r="AB129" i="7" s="1"/>
  <c r="J14" i="22" s="1"/>
  <c r="R129" i="7"/>
  <c r="X129" i="7" s="1"/>
  <c r="J10" i="22" s="1"/>
  <c r="S129" i="7"/>
  <c r="Y129" i="7" s="1"/>
  <c r="J11" i="22" s="1"/>
  <c r="T129" i="7"/>
  <c r="Z129" i="7" s="1"/>
  <c r="J12" i="22" s="1"/>
  <c r="V152" i="7"/>
  <c r="AB152" i="7" s="1"/>
  <c r="K50" i="22" s="1"/>
  <c r="T152" i="7"/>
  <c r="Z152" i="7" s="1"/>
  <c r="K48" i="22" s="1"/>
  <c r="R152" i="7"/>
  <c r="X152" i="7" s="1"/>
  <c r="K46" i="22" s="1"/>
  <c r="U152" i="7"/>
  <c r="AA152" i="7" s="1"/>
  <c r="K49" i="22" s="1"/>
  <c r="S152" i="7"/>
  <c r="Y152" i="7" s="1"/>
  <c r="K47" i="22" s="1"/>
  <c r="Q152" i="7"/>
  <c r="W152" i="7" s="1"/>
  <c r="K45" i="22" s="1"/>
  <c r="U147" i="7"/>
  <c r="AA147" i="7" s="1"/>
  <c r="K19" i="22" s="1"/>
  <c r="V147" i="7"/>
  <c r="AB147" i="7" s="1"/>
  <c r="K20" i="22" s="1"/>
  <c r="T147" i="7"/>
  <c r="Z147" i="7" s="1"/>
  <c r="K18" i="22" s="1"/>
  <c r="R147" i="7"/>
  <c r="X147" i="7" s="1"/>
  <c r="K16" i="22" s="1"/>
  <c r="S147" i="7"/>
  <c r="Y147" i="7" s="1"/>
  <c r="K17" i="22" s="1"/>
  <c r="Q147" i="7"/>
  <c r="W147" i="7" s="1"/>
  <c r="K15" i="22" s="1"/>
  <c r="U77" i="7"/>
  <c r="S77" i="7"/>
  <c r="V77" i="7"/>
  <c r="R77" i="7"/>
  <c r="T77" i="7"/>
  <c r="Q77" i="7"/>
  <c r="C87" i="7"/>
  <c r="M166" i="7"/>
  <c r="M172" i="7" s="1"/>
  <c r="E132" i="7"/>
  <c r="E138" i="7" s="1"/>
  <c r="J217" i="7"/>
  <c r="J223" i="7" s="1"/>
  <c r="P217" i="7"/>
  <c r="P223" i="7" s="1"/>
  <c r="P132" i="7"/>
  <c r="P138" i="7" s="1"/>
  <c r="L217" i="7"/>
  <c r="L223" i="7" s="1"/>
  <c r="F47" i="7"/>
  <c r="F53" i="7" s="1"/>
  <c r="F217" i="7"/>
  <c r="F223" i="7" s="1"/>
  <c r="M47" i="7"/>
  <c r="M53" i="7" s="1"/>
  <c r="C47" i="7"/>
  <c r="K217" i="7"/>
  <c r="K223" i="7" s="1"/>
  <c r="P47" i="7"/>
  <c r="P53" i="7" s="1"/>
  <c r="H47" i="7"/>
  <c r="H53" i="7" s="1"/>
  <c r="D217" i="7"/>
  <c r="D223" i="7" s="1"/>
  <c r="L47" i="7"/>
  <c r="N47" i="7"/>
  <c r="N53" i="7" s="1"/>
  <c r="M217" i="7"/>
  <c r="M223" i="7" s="1"/>
  <c r="E217" i="7"/>
  <c r="E223" i="7" s="1"/>
  <c r="D47" i="7"/>
  <c r="D53" i="7" s="1"/>
  <c r="K47" i="7"/>
  <c r="J47" i="7"/>
  <c r="J53" i="7" s="1"/>
  <c r="O217" i="7"/>
  <c r="O223" i="7" s="1"/>
  <c r="I217" i="7"/>
  <c r="I223" i="7" s="1"/>
  <c r="N217" i="7"/>
  <c r="N223" i="7" s="1"/>
  <c r="G47" i="7"/>
  <c r="G53" i="7" s="1"/>
  <c r="E47" i="7"/>
  <c r="E53" i="7" s="1"/>
  <c r="H217" i="7"/>
  <c r="H223" i="7" s="1"/>
  <c r="C217" i="7"/>
  <c r="O47" i="7"/>
  <c r="O53" i="7" s="1"/>
  <c r="G217" i="7"/>
  <c r="G223" i="7" s="1"/>
  <c r="I47" i="7"/>
  <c r="I53" i="7" s="1"/>
  <c r="O70" i="7" l="1"/>
  <c r="K70" i="7"/>
  <c r="Q95" i="7"/>
  <c r="W95" i="7" s="1"/>
  <c r="H9" i="22" s="1"/>
  <c r="R87" i="7"/>
  <c r="M70" i="7"/>
  <c r="Q100" i="7"/>
  <c r="W100" i="7" s="1"/>
  <c r="H39" i="22" s="1"/>
  <c r="V87" i="7"/>
  <c r="P70" i="7"/>
  <c r="Q87" i="7"/>
  <c r="S87" i="7"/>
  <c r="U87" i="7"/>
  <c r="W213" i="7"/>
  <c r="Q223" i="7"/>
  <c r="Q47" i="7"/>
  <c r="Q98" i="7" s="1"/>
  <c r="W98" i="7" s="1"/>
  <c r="H27" i="22" s="1"/>
  <c r="R47" i="7"/>
  <c r="R98" i="7" s="1"/>
  <c r="X98" i="7" s="1"/>
  <c r="H28" i="22" s="1"/>
  <c r="V47" i="7"/>
  <c r="AB47" i="7" s="1"/>
  <c r="E32" i="22" s="1"/>
  <c r="T47" i="7"/>
  <c r="Z47" i="7" s="1"/>
  <c r="E30" i="22" s="1"/>
  <c r="U47" i="7"/>
  <c r="AA47" i="7" s="1"/>
  <c r="E31" i="22" s="1"/>
  <c r="S47" i="7"/>
  <c r="Y47" i="7" s="1"/>
  <c r="E29" i="22" s="1"/>
  <c r="C145" i="7"/>
  <c r="X29" i="7"/>
  <c r="D22" i="22" s="1"/>
  <c r="R97" i="7"/>
  <c r="X97" i="7" s="1"/>
  <c r="H22" i="22" s="1"/>
  <c r="S29" i="7"/>
  <c r="S32" i="7"/>
  <c r="X32" i="7"/>
  <c r="D40" i="22" s="1"/>
  <c r="R100" i="7"/>
  <c r="X100" i="7" s="1"/>
  <c r="H40" i="22" s="1"/>
  <c r="I3" i="22"/>
  <c r="AA70" i="7"/>
  <c r="F7" i="22"/>
  <c r="AB70" i="7"/>
  <c r="F8" i="22"/>
  <c r="R216" i="7"/>
  <c r="X216" i="7" s="1"/>
  <c r="N22" i="22" s="1"/>
  <c r="V206" i="7"/>
  <c r="W145" i="7"/>
  <c r="X28" i="7"/>
  <c r="D16" i="22" s="1"/>
  <c r="S28" i="7"/>
  <c r="R96" i="7"/>
  <c r="X96" i="7" s="1"/>
  <c r="H16" i="22" s="1"/>
  <c r="R219" i="7"/>
  <c r="X219" i="7" s="1"/>
  <c r="N40" i="22" s="1"/>
  <c r="Q206" i="7"/>
  <c r="Q99" i="7"/>
  <c r="W99" i="7" s="1"/>
  <c r="H33" i="22" s="1"/>
  <c r="Q103" i="7"/>
  <c r="W103" i="7" s="1"/>
  <c r="H57" i="22" s="1"/>
  <c r="T87" i="7"/>
  <c r="AA128" i="7"/>
  <c r="Z162" i="7"/>
  <c r="AA162" i="7"/>
  <c r="C213" i="7"/>
  <c r="C223" i="7" s="1"/>
  <c r="S34" i="7"/>
  <c r="X34" i="7"/>
  <c r="D52" i="22" s="1"/>
  <c r="R102" i="7"/>
  <c r="X102" i="7" s="1"/>
  <c r="H52" i="22" s="1"/>
  <c r="I8" i="22"/>
  <c r="I7" i="22"/>
  <c r="X70" i="7"/>
  <c r="F4" i="22"/>
  <c r="R64" i="7"/>
  <c r="R70" i="7" s="1"/>
  <c r="S64" i="7"/>
  <c r="S70" i="7" s="1"/>
  <c r="Q64" i="7"/>
  <c r="Q70" i="7" s="1"/>
  <c r="V64" i="7"/>
  <c r="V70" i="7" s="1"/>
  <c r="T64" i="7"/>
  <c r="T70" i="7" s="1"/>
  <c r="U64" i="7"/>
  <c r="U70" i="7" s="1"/>
  <c r="AB145" i="7"/>
  <c r="N70" i="7"/>
  <c r="R101" i="7"/>
  <c r="X101" i="7" s="1"/>
  <c r="H46" i="22" s="1"/>
  <c r="X33" i="7"/>
  <c r="D46" i="22" s="1"/>
  <c r="S33" i="7"/>
  <c r="Y128" i="7"/>
  <c r="X162" i="7"/>
  <c r="X30" i="7"/>
  <c r="D28" i="22" s="1"/>
  <c r="S30" i="7"/>
  <c r="S217" i="7" s="1"/>
  <c r="Y217" i="7" s="1"/>
  <c r="N29" i="22" s="1"/>
  <c r="Q97" i="7"/>
  <c r="W97" i="7" s="1"/>
  <c r="H21" i="22" s="1"/>
  <c r="L70" i="7"/>
  <c r="W26" i="7"/>
  <c r="Q36" i="7"/>
  <c r="R26" i="7"/>
  <c r="I5" i="22"/>
  <c r="I6" i="22"/>
  <c r="Y70" i="7"/>
  <c r="F5" i="22"/>
  <c r="X145" i="7"/>
  <c r="AA145" i="7"/>
  <c r="S35" i="7"/>
  <c r="R103" i="7"/>
  <c r="X103" i="7" s="1"/>
  <c r="H58" i="22" s="1"/>
  <c r="X35" i="7"/>
  <c r="D58" i="22" s="1"/>
  <c r="AB128" i="7"/>
  <c r="W128" i="7"/>
  <c r="AB162" i="7"/>
  <c r="W47" i="7"/>
  <c r="E27" i="22" s="1"/>
  <c r="K53" i="7"/>
  <c r="L53" i="7"/>
  <c r="C43" i="7"/>
  <c r="R95" i="7"/>
  <c r="X95" i="7" s="1"/>
  <c r="H10" i="22" s="1"/>
  <c r="S27" i="7"/>
  <c r="X27" i="7"/>
  <c r="D10" i="22" s="1"/>
  <c r="I4" i="22"/>
  <c r="W70" i="7"/>
  <c r="F3" i="22"/>
  <c r="F6" i="22"/>
  <c r="Z70" i="7"/>
  <c r="Z145" i="7"/>
  <c r="Y145" i="7"/>
  <c r="Q96" i="7"/>
  <c r="W96" i="7" s="1"/>
  <c r="H15" i="22" s="1"/>
  <c r="R214" i="7"/>
  <c r="X214" i="7" s="1"/>
  <c r="N10" i="22" s="1"/>
  <c r="R99" i="7"/>
  <c r="X99" i="7" s="1"/>
  <c r="H34" i="22" s="1"/>
  <c r="S31" i="7"/>
  <c r="X31" i="7"/>
  <c r="D34" i="22" s="1"/>
  <c r="Q101" i="7"/>
  <c r="W101" i="7" s="1"/>
  <c r="H45" i="22" s="1"/>
  <c r="S206" i="7"/>
  <c r="X128" i="7"/>
  <c r="Z128" i="7"/>
  <c r="W162" i="7"/>
  <c r="Y162" i="7"/>
  <c r="R217" i="7"/>
  <c r="X217" i="7" s="1"/>
  <c r="N28" i="22" s="1"/>
  <c r="M132" i="7"/>
  <c r="M138" i="7" s="1"/>
  <c r="M149" i="7"/>
  <c r="M155" i="7" s="1"/>
  <c r="F166" i="7"/>
  <c r="F172" i="7" s="1"/>
  <c r="L149" i="7"/>
  <c r="L155" i="7" s="1"/>
  <c r="C166" i="7"/>
  <c r="D166" i="7"/>
  <c r="D172" i="7" s="1"/>
  <c r="E149" i="7"/>
  <c r="E155" i="7" s="1"/>
  <c r="E166" i="7"/>
  <c r="E172" i="7" s="1"/>
  <c r="K149" i="7"/>
  <c r="K155" i="7" s="1"/>
  <c r="O149" i="7"/>
  <c r="O155" i="7" s="1"/>
  <c r="J166" i="7"/>
  <c r="J172" i="7" s="1"/>
  <c r="I166" i="7"/>
  <c r="I172" i="7" s="1"/>
  <c r="O166" i="7"/>
  <c r="O172" i="7" s="1"/>
  <c r="H149" i="7"/>
  <c r="H155" i="7" s="1"/>
  <c r="N166" i="7"/>
  <c r="N172" i="7" s="1"/>
  <c r="N149" i="7"/>
  <c r="N155" i="7" s="1"/>
  <c r="H166" i="7"/>
  <c r="H172" i="7" s="1"/>
  <c r="F149" i="7"/>
  <c r="F155" i="7" s="1"/>
  <c r="G149" i="7"/>
  <c r="G155" i="7" s="1"/>
  <c r="K166" i="7"/>
  <c r="K172" i="7" s="1"/>
  <c r="P166" i="7"/>
  <c r="P172" i="7" s="1"/>
  <c r="P149" i="7"/>
  <c r="P155" i="7" s="1"/>
  <c r="I149" i="7"/>
  <c r="I155" i="7" s="1"/>
  <c r="G166" i="7"/>
  <c r="J149" i="7"/>
  <c r="J98" i="7"/>
  <c r="J104" i="7" s="1"/>
  <c r="N132" i="7"/>
  <c r="N138" i="7" s="1"/>
  <c r="J132" i="7"/>
  <c r="J138" i="7" s="1"/>
  <c r="I132" i="7"/>
  <c r="I138" i="7" s="1"/>
  <c r="C132" i="7"/>
  <c r="L132" i="7"/>
  <c r="L138" i="7" s="1"/>
  <c r="L166" i="7"/>
  <c r="L172" i="7" s="1"/>
  <c r="H132" i="7"/>
  <c r="H138" i="7" s="1"/>
  <c r="C149" i="7"/>
  <c r="D132" i="7"/>
  <c r="D138" i="7" s="1"/>
  <c r="D149" i="7"/>
  <c r="D155" i="7" s="1"/>
  <c r="F132" i="7"/>
  <c r="F138" i="7" s="1"/>
  <c r="G132" i="7"/>
  <c r="O132" i="7"/>
  <c r="O138" i="7" s="1"/>
  <c r="K132" i="7"/>
  <c r="K138" i="7" s="1"/>
  <c r="I115" i="7"/>
  <c r="I121" i="7" s="1"/>
  <c r="O115" i="7"/>
  <c r="O121" i="7" s="1"/>
  <c r="E115" i="7"/>
  <c r="E121" i="7" s="1"/>
  <c r="G115" i="7"/>
  <c r="J115" i="7"/>
  <c r="J121" i="7" s="1"/>
  <c r="K115" i="7"/>
  <c r="K121" i="7" s="1"/>
  <c r="D115" i="7"/>
  <c r="D121" i="7" s="1"/>
  <c r="N115" i="7"/>
  <c r="N121" i="7" s="1"/>
  <c r="L115" i="7"/>
  <c r="L121" i="7" s="1"/>
  <c r="H98" i="7"/>
  <c r="H104" i="7" s="1"/>
  <c r="P115" i="7"/>
  <c r="P121" i="7" s="1"/>
  <c r="C98" i="7"/>
  <c r="M115" i="7"/>
  <c r="M121" i="7" s="1"/>
  <c r="F98" i="7"/>
  <c r="F104" i="7" s="1"/>
  <c r="F115" i="7"/>
  <c r="F121" i="7" s="1"/>
  <c r="P98" i="7"/>
  <c r="P104" i="7" s="1"/>
  <c r="K98" i="7"/>
  <c r="K104" i="7" s="1"/>
  <c r="M98" i="7"/>
  <c r="M104" i="7" s="1"/>
  <c r="C115" i="7"/>
  <c r="H115" i="7"/>
  <c r="H121" i="7" s="1"/>
  <c r="L98" i="7"/>
  <c r="L104" i="7" s="1"/>
  <c r="E98" i="7"/>
  <c r="E104" i="7" s="1"/>
  <c r="D98" i="7"/>
  <c r="D104" i="7" s="1"/>
  <c r="G98" i="7"/>
  <c r="G104" i="7" s="1"/>
  <c r="I98" i="7"/>
  <c r="I104" i="7" s="1"/>
  <c r="N98" i="7"/>
  <c r="N104" i="7" s="1"/>
  <c r="O98" i="7"/>
  <c r="O104" i="7" s="1"/>
  <c r="C155" i="7" l="1"/>
  <c r="X47" i="7"/>
  <c r="E28" i="22" s="1"/>
  <c r="Y27" i="7"/>
  <c r="D11" i="22" s="1"/>
  <c r="T27" i="7"/>
  <c r="S95" i="7"/>
  <c r="Y95" i="7" s="1"/>
  <c r="H11" i="22" s="1"/>
  <c r="S214" i="7"/>
  <c r="Y214" i="7" s="1"/>
  <c r="N11" i="22" s="1"/>
  <c r="T43" i="7"/>
  <c r="Q43" i="7"/>
  <c r="R43" i="7"/>
  <c r="R94" i="7" s="1"/>
  <c r="C53" i="7"/>
  <c r="U43" i="7"/>
  <c r="S43" i="7"/>
  <c r="V43" i="7"/>
  <c r="Y35" i="7"/>
  <c r="D59" i="22" s="1"/>
  <c r="T35" i="7"/>
  <c r="S103" i="7"/>
  <c r="Y103" i="7" s="1"/>
  <c r="H59" i="22" s="1"/>
  <c r="S222" i="7"/>
  <c r="Y222" i="7" s="1"/>
  <c r="N59" i="22" s="1"/>
  <c r="D3" i="22"/>
  <c r="W36" i="7"/>
  <c r="O28" i="22"/>
  <c r="J5" i="22"/>
  <c r="O46" i="22"/>
  <c r="O52" i="22"/>
  <c r="T28" i="7"/>
  <c r="S96" i="7"/>
  <c r="Y96" i="7" s="1"/>
  <c r="H17" i="22" s="1"/>
  <c r="Y28" i="7"/>
  <c r="D17" i="22" s="1"/>
  <c r="S215" i="7"/>
  <c r="Y215" i="7" s="1"/>
  <c r="N17" i="22" s="1"/>
  <c r="Y32" i="7"/>
  <c r="D41" i="22" s="1"/>
  <c r="T32" i="7"/>
  <c r="S100" i="7"/>
  <c r="Y100" i="7" s="1"/>
  <c r="H41" i="22" s="1"/>
  <c r="S219" i="7"/>
  <c r="Y219" i="7" s="1"/>
  <c r="N41" i="22" s="1"/>
  <c r="Y29" i="7"/>
  <c r="D23" i="22" s="1"/>
  <c r="T29" i="7"/>
  <c r="S97" i="7"/>
  <c r="Y97" i="7" s="1"/>
  <c r="H23" i="22" s="1"/>
  <c r="S216" i="7"/>
  <c r="Y216" i="7" s="1"/>
  <c r="N23" i="22" s="1"/>
  <c r="T149" i="7"/>
  <c r="Q149" i="7"/>
  <c r="V149" i="7"/>
  <c r="U149" i="7"/>
  <c r="S149" i="7"/>
  <c r="R149" i="7"/>
  <c r="J155" i="7"/>
  <c r="C94" i="7"/>
  <c r="C104" i="7" s="1"/>
  <c r="L5" i="22"/>
  <c r="J6" i="22"/>
  <c r="O34" i="22"/>
  <c r="K5" i="22"/>
  <c r="L8" i="22"/>
  <c r="J8" i="22"/>
  <c r="K4" i="22"/>
  <c r="K8" i="22"/>
  <c r="Y34" i="7"/>
  <c r="D53" i="22" s="1"/>
  <c r="T34" i="7"/>
  <c r="S102" i="7"/>
  <c r="Y102" i="7" s="1"/>
  <c r="H53" i="22" s="1"/>
  <c r="S221" i="7"/>
  <c r="Y221" i="7" s="1"/>
  <c r="N53" i="22" s="1"/>
  <c r="L7" i="22"/>
  <c r="J7" i="22"/>
  <c r="O16" i="22"/>
  <c r="K3" i="22"/>
  <c r="Q115" i="7"/>
  <c r="W115" i="7" s="1"/>
  <c r="R115" i="7"/>
  <c r="X115" i="7" s="1"/>
  <c r="U115" i="7"/>
  <c r="AA115" i="7" s="1"/>
  <c r="V115" i="7"/>
  <c r="AB115" i="7" s="1"/>
  <c r="S115" i="7"/>
  <c r="Y115" i="7" s="1"/>
  <c r="T115" i="7"/>
  <c r="Z115" i="7" s="1"/>
  <c r="G121" i="7"/>
  <c r="Q132" i="7"/>
  <c r="U132" i="7"/>
  <c r="V132" i="7"/>
  <c r="R132" i="7"/>
  <c r="T132" i="7"/>
  <c r="S132" i="7"/>
  <c r="G138" i="7"/>
  <c r="V166" i="7"/>
  <c r="R166" i="7"/>
  <c r="T166" i="7"/>
  <c r="Q166" i="7"/>
  <c r="U166" i="7"/>
  <c r="S166" i="7"/>
  <c r="G172" i="7"/>
  <c r="C128" i="7"/>
  <c r="C138" i="7" s="1"/>
  <c r="C111" i="7"/>
  <c r="C121" i="7" s="1"/>
  <c r="T31" i="7"/>
  <c r="S99" i="7"/>
  <c r="Y99" i="7" s="1"/>
  <c r="H35" i="22" s="1"/>
  <c r="Y31" i="7"/>
  <c r="D35" i="22" s="1"/>
  <c r="S218" i="7"/>
  <c r="Y218" i="7" s="1"/>
  <c r="N35" i="22" s="1"/>
  <c r="O58" i="22"/>
  <c r="R213" i="7"/>
  <c r="S26" i="7"/>
  <c r="X26" i="7"/>
  <c r="R36" i="7"/>
  <c r="L4" i="22"/>
  <c r="O22" i="22"/>
  <c r="W223" i="7"/>
  <c r="N3" i="22"/>
  <c r="C162" i="7"/>
  <c r="C172" i="7" s="1"/>
  <c r="L3" i="22"/>
  <c r="J4" i="22"/>
  <c r="K6" i="22"/>
  <c r="O10" i="22"/>
  <c r="J3" i="22"/>
  <c r="K7" i="22"/>
  <c r="T30" i="7"/>
  <c r="Y30" i="7"/>
  <c r="D29" i="22" s="1"/>
  <c r="S98" i="7"/>
  <c r="Y98" i="7" s="1"/>
  <c r="H29" i="22" s="1"/>
  <c r="S220" i="7"/>
  <c r="Y220" i="7" s="1"/>
  <c r="N47" i="22" s="1"/>
  <c r="S101" i="7"/>
  <c r="Y101" i="7" s="1"/>
  <c r="H47" i="22" s="1"/>
  <c r="T33" i="7"/>
  <c r="Y33" i="7"/>
  <c r="D47" i="22" s="1"/>
  <c r="L6" i="22"/>
  <c r="O40" i="22"/>
  <c r="O70" i="22" l="1"/>
  <c r="O64" i="22"/>
  <c r="U30" i="7"/>
  <c r="Z30" i="7"/>
  <c r="D30" i="22" s="1"/>
  <c r="T98" i="7"/>
  <c r="Z98" i="7" s="1"/>
  <c r="H30" i="22" s="1"/>
  <c r="T217" i="7"/>
  <c r="Z217" i="7" s="1"/>
  <c r="N30" i="22" s="1"/>
  <c r="X213" i="7"/>
  <c r="R223" i="7"/>
  <c r="O35" i="22"/>
  <c r="W166" i="7"/>
  <c r="Q172" i="7"/>
  <c r="AB132" i="7"/>
  <c r="V138" i="7"/>
  <c r="I30" i="22"/>
  <c r="Z121" i="7"/>
  <c r="I28" i="22"/>
  <c r="X121" i="7"/>
  <c r="Y149" i="7"/>
  <c r="S155" i="7"/>
  <c r="Z149" i="7"/>
  <c r="T155" i="7"/>
  <c r="Z29" i="7"/>
  <c r="D24" i="22" s="1"/>
  <c r="T97" i="7"/>
  <c r="Z97" i="7" s="1"/>
  <c r="H24" i="22" s="1"/>
  <c r="U29" i="7"/>
  <c r="T216" i="7"/>
  <c r="Z216" i="7" s="1"/>
  <c r="N24" i="22" s="1"/>
  <c r="Z32" i="7"/>
  <c r="D42" i="22" s="1"/>
  <c r="U32" i="7"/>
  <c r="T100" i="7"/>
  <c r="Z100" i="7" s="1"/>
  <c r="H42" i="22" s="1"/>
  <c r="T219" i="7"/>
  <c r="Z219" i="7" s="1"/>
  <c r="N42" i="22" s="1"/>
  <c r="Z35" i="7"/>
  <c r="D60" i="22" s="1"/>
  <c r="T103" i="7"/>
  <c r="Z103" i="7" s="1"/>
  <c r="H60" i="22" s="1"/>
  <c r="U35" i="7"/>
  <c r="T222" i="7"/>
  <c r="Z222" i="7" s="1"/>
  <c r="N60" i="22" s="1"/>
  <c r="U53" i="7"/>
  <c r="AA43" i="7"/>
  <c r="T53" i="7"/>
  <c r="Z43" i="7"/>
  <c r="O11" i="22"/>
  <c r="O47" i="22"/>
  <c r="R104" i="7"/>
  <c r="X94" i="7"/>
  <c r="Z166" i="7"/>
  <c r="T172" i="7"/>
  <c r="Y132" i="7"/>
  <c r="S138" i="7"/>
  <c r="AA132" i="7"/>
  <c r="U138" i="7"/>
  <c r="I29" i="22"/>
  <c r="Y121" i="7"/>
  <c r="I27" i="22"/>
  <c r="W121" i="7"/>
  <c r="AA149" i="7"/>
  <c r="U155" i="7"/>
  <c r="O23" i="22"/>
  <c r="O41" i="22"/>
  <c r="Z28" i="7"/>
  <c r="D18" i="22" s="1"/>
  <c r="U28" i="7"/>
  <c r="T96" i="7"/>
  <c r="Z96" i="7" s="1"/>
  <c r="H18" i="22" s="1"/>
  <c r="T215" i="7"/>
  <c r="Z215" i="7" s="1"/>
  <c r="N18" i="22" s="1"/>
  <c r="O59" i="22"/>
  <c r="Z33" i="7"/>
  <c r="D48" i="22" s="1"/>
  <c r="U33" i="7"/>
  <c r="T101" i="7"/>
  <c r="Z101" i="7" s="1"/>
  <c r="H48" i="22" s="1"/>
  <c r="T220" i="7"/>
  <c r="Z220" i="7" s="1"/>
  <c r="N48" i="22" s="1"/>
  <c r="X36" i="7"/>
  <c r="D4" i="22"/>
  <c r="T99" i="7"/>
  <c r="Z99" i="7" s="1"/>
  <c r="H36" i="22" s="1"/>
  <c r="U31" i="7"/>
  <c r="Z31" i="7"/>
  <c r="D36" i="22" s="1"/>
  <c r="T218" i="7"/>
  <c r="Z218" i="7" s="1"/>
  <c r="N36" i="22" s="1"/>
  <c r="R121" i="7"/>
  <c r="V121" i="7"/>
  <c r="S121" i="7"/>
  <c r="T121" i="7"/>
  <c r="U121" i="7"/>
  <c r="Q121" i="7"/>
  <c r="Y166" i="7"/>
  <c r="S172" i="7"/>
  <c r="X166" i="7"/>
  <c r="R172" i="7"/>
  <c r="Z132" i="7"/>
  <c r="T138" i="7"/>
  <c r="W132" i="7"/>
  <c r="Q138" i="7"/>
  <c r="I32" i="22"/>
  <c r="AB121" i="7"/>
  <c r="T102" i="7"/>
  <c r="Z102" i="7" s="1"/>
  <c r="H54" i="22" s="1"/>
  <c r="U34" i="7"/>
  <c r="Z34" i="7"/>
  <c r="D54" i="22" s="1"/>
  <c r="T221" i="7"/>
  <c r="Z221" i="7" s="1"/>
  <c r="N54" i="22" s="1"/>
  <c r="AB149" i="7"/>
  <c r="V155" i="7"/>
  <c r="V53" i="7"/>
  <c r="AB43" i="7"/>
  <c r="R53" i="7"/>
  <c r="X43" i="7"/>
  <c r="O29" i="22"/>
  <c r="Y26" i="7"/>
  <c r="S36" i="7"/>
  <c r="S94" i="7"/>
  <c r="T26" i="7"/>
  <c r="S213" i="7"/>
  <c r="AA166" i="7"/>
  <c r="U172" i="7"/>
  <c r="AB166" i="7"/>
  <c r="V172" i="7"/>
  <c r="X132" i="7"/>
  <c r="R138" i="7"/>
  <c r="I31" i="22"/>
  <c r="AA121" i="7"/>
  <c r="O53" i="22"/>
  <c r="X149" i="7"/>
  <c r="R155" i="7"/>
  <c r="W149" i="7"/>
  <c r="Q155" i="7"/>
  <c r="O17" i="22"/>
  <c r="S53" i="7"/>
  <c r="Y43" i="7"/>
  <c r="Q53" i="7"/>
  <c r="W43" i="7"/>
  <c r="Q94" i="7"/>
  <c r="T95" i="7"/>
  <c r="Z95" i="7" s="1"/>
  <c r="H12" i="22" s="1"/>
  <c r="Z27" i="7"/>
  <c r="D12" i="22" s="1"/>
  <c r="U27" i="7"/>
  <c r="T214" i="7"/>
  <c r="Z214" i="7" s="1"/>
  <c r="N12" i="22" s="1"/>
  <c r="O71" i="22" l="1"/>
  <c r="O65" i="22"/>
  <c r="O12" i="22"/>
  <c r="L32" i="22"/>
  <c r="AB172" i="7"/>
  <c r="T36" i="7"/>
  <c r="Z26" i="7"/>
  <c r="U26" i="7"/>
  <c r="T94" i="7"/>
  <c r="T213" i="7"/>
  <c r="AB53" i="7"/>
  <c r="E8" i="22"/>
  <c r="O54" i="22"/>
  <c r="U96" i="7"/>
  <c r="AA96" i="7" s="1"/>
  <c r="H19" i="22" s="1"/>
  <c r="AA28" i="7"/>
  <c r="D19" i="22" s="1"/>
  <c r="V28" i="7"/>
  <c r="U215" i="7"/>
  <c r="AA215" i="7" s="1"/>
  <c r="N19" i="22" s="1"/>
  <c r="Z53" i="7"/>
  <c r="E6" i="22"/>
  <c r="J32" i="22"/>
  <c r="AB138" i="7"/>
  <c r="X223" i="7"/>
  <c r="N4" i="22"/>
  <c r="Y53" i="7"/>
  <c r="E5" i="22"/>
  <c r="K28" i="22"/>
  <c r="X155" i="7"/>
  <c r="Y94" i="7"/>
  <c r="S104" i="7"/>
  <c r="AA34" i="7"/>
  <c r="D55" i="22" s="1"/>
  <c r="V34" i="7"/>
  <c r="U102" i="7"/>
  <c r="AA102" i="7" s="1"/>
  <c r="H55" i="22" s="1"/>
  <c r="U221" i="7"/>
  <c r="AA221" i="7" s="1"/>
  <c r="N55" i="22" s="1"/>
  <c r="J30" i="22"/>
  <c r="Z138" i="7"/>
  <c r="L29" i="22"/>
  <c r="Y172" i="7"/>
  <c r="U101" i="7"/>
  <c r="AA101" i="7" s="1"/>
  <c r="H49" i="22" s="1"/>
  <c r="AA33" i="7"/>
  <c r="D49" i="22" s="1"/>
  <c r="V33" i="7"/>
  <c r="U220" i="7"/>
  <c r="AA220" i="7" s="1"/>
  <c r="N49" i="22" s="1"/>
  <c r="O18" i="22"/>
  <c r="J29" i="22"/>
  <c r="Y138" i="7"/>
  <c r="V35" i="7"/>
  <c r="AA35" i="7"/>
  <c r="D61" i="22" s="1"/>
  <c r="U103" i="7"/>
  <c r="AA103" i="7" s="1"/>
  <c r="H61" i="22" s="1"/>
  <c r="U222" i="7"/>
  <c r="AA222" i="7" s="1"/>
  <c r="N61" i="22" s="1"/>
  <c r="V29" i="7"/>
  <c r="AA29" i="7"/>
  <c r="D25" i="22" s="1"/>
  <c r="U97" i="7"/>
  <c r="AA97" i="7" s="1"/>
  <c r="H25" i="22" s="1"/>
  <c r="U216" i="7"/>
  <c r="AA216" i="7" s="1"/>
  <c r="N25" i="22" s="1"/>
  <c r="K30" i="22"/>
  <c r="Z155" i="7"/>
  <c r="Q104" i="7"/>
  <c r="W94" i="7"/>
  <c r="J28" i="22"/>
  <c r="X138" i="7"/>
  <c r="L31" i="22"/>
  <c r="AA172" i="7"/>
  <c r="E4" i="22"/>
  <c r="X53" i="7"/>
  <c r="K32" i="22"/>
  <c r="AB155" i="7"/>
  <c r="O36" i="22"/>
  <c r="O4" i="22"/>
  <c r="O48" i="22"/>
  <c r="H4" i="22"/>
  <c r="X104" i="7"/>
  <c r="AA53" i="7"/>
  <c r="E7" i="22"/>
  <c r="AA32" i="7"/>
  <c r="D43" i="22" s="1"/>
  <c r="U100" i="7"/>
  <c r="AA100" i="7" s="1"/>
  <c r="H43" i="22" s="1"/>
  <c r="V32" i="7"/>
  <c r="U219" i="7"/>
  <c r="AA219" i="7" s="1"/>
  <c r="N43" i="22" s="1"/>
  <c r="L27" i="22"/>
  <c r="W172" i="7"/>
  <c r="O30" i="22"/>
  <c r="V27" i="7"/>
  <c r="U95" i="7"/>
  <c r="AA95" i="7" s="1"/>
  <c r="H13" i="22" s="1"/>
  <c r="AA27" i="7"/>
  <c r="D13" i="22" s="1"/>
  <c r="U214" i="7"/>
  <c r="AA214" i="7" s="1"/>
  <c r="N13" i="22" s="1"/>
  <c r="E3" i="22"/>
  <c r="W53" i="7"/>
  <c r="K27" i="22"/>
  <c r="W155" i="7"/>
  <c r="S223" i="7"/>
  <c r="Y213" i="7"/>
  <c r="Y36" i="7"/>
  <c r="D5" i="22"/>
  <c r="J27" i="22"/>
  <c r="W138" i="7"/>
  <c r="L28" i="22"/>
  <c r="X172" i="7"/>
  <c r="AA31" i="7"/>
  <c r="D37" i="22" s="1"/>
  <c r="U99" i="7"/>
  <c r="AA99" i="7" s="1"/>
  <c r="H37" i="22" s="1"/>
  <c r="V31" i="7"/>
  <c r="U218" i="7"/>
  <c r="AA218" i="7" s="1"/>
  <c r="N37" i="22" s="1"/>
  <c r="K31" i="22"/>
  <c r="AA155" i="7"/>
  <c r="J31" i="22"/>
  <c r="AA138" i="7"/>
  <c r="L30" i="22"/>
  <c r="Z172" i="7"/>
  <c r="O60" i="22"/>
  <c r="O42" i="22"/>
  <c r="O24" i="22"/>
  <c r="K29" i="22"/>
  <c r="Y155" i="7"/>
  <c r="U98" i="7"/>
  <c r="AA98" i="7" s="1"/>
  <c r="H31" i="22" s="1"/>
  <c r="AA30" i="7"/>
  <c r="D31" i="22" s="1"/>
  <c r="V30" i="7"/>
  <c r="U217" i="7"/>
  <c r="AA217" i="7" s="1"/>
  <c r="N31" i="22" s="1"/>
  <c r="O66" i="22" l="1"/>
  <c r="O72" i="22"/>
  <c r="AB30" i="7"/>
  <c r="D32" i="22" s="1"/>
  <c r="V98" i="7"/>
  <c r="AB98" i="7" s="1"/>
  <c r="H32" i="22" s="1"/>
  <c r="V217" i="7"/>
  <c r="AB217" i="7" s="1"/>
  <c r="N32" i="22" s="1"/>
  <c r="O5" i="22"/>
  <c r="H3" i="22"/>
  <c r="W104" i="7"/>
  <c r="AB33" i="7"/>
  <c r="D50" i="22" s="1"/>
  <c r="V101" i="7"/>
  <c r="AB101" i="7" s="1"/>
  <c r="H50" i="22" s="1"/>
  <c r="V220" i="7"/>
  <c r="AB220" i="7" s="1"/>
  <c r="N50" i="22" s="1"/>
  <c r="D6" i="22"/>
  <c r="Z36" i="7"/>
  <c r="O37" i="22"/>
  <c r="AB27" i="7"/>
  <c r="D14" i="22" s="1"/>
  <c r="V95" i="7"/>
  <c r="AB95" i="7" s="1"/>
  <c r="H14" i="22" s="1"/>
  <c r="V214" i="7"/>
  <c r="AB214" i="7" s="1"/>
  <c r="N14" i="22" s="1"/>
  <c r="O43" i="22"/>
  <c r="Y104" i="7"/>
  <c r="H5" i="22"/>
  <c r="O31" i="22"/>
  <c r="AB31" i="7"/>
  <c r="D38" i="22" s="1"/>
  <c r="V99" i="7"/>
  <c r="AB99" i="7" s="1"/>
  <c r="H38" i="22" s="1"/>
  <c r="V218" i="7"/>
  <c r="AB218" i="7" s="1"/>
  <c r="N38" i="22" s="1"/>
  <c r="O13" i="22"/>
  <c r="AB32" i="7"/>
  <c r="D44" i="22" s="1"/>
  <c r="V100" i="7"/>
  <c r="AB100" i="7" s="1"/>
  <c r="H44" i="22" s="1"/>
  <c r="V219" i="7"/>
  <c r="AB219" i="7" s="1"/>
  <c r="N44" i="22" s="1"/>
  <c r="O25" i="22"/>
  <c r="O61" i="22"/>
  <c r="O49" i="22"/>
  <c r="V102" i="7"/>
  <c r="AB102" i="7" s="1"/>
  <c r="H56" i="22" s="1"/>
  <c r="AB34" i="7"/>
  <c r="D56" i="22" s="1"/>
  <c r="V221" i="7"/>
  <c r="AB221" i="7" s="1"/>
  <c r="N56" i="22" s="1"/>
  <c r="V96" i="7"/>
  <c r="AB96" i="7" s="1"/>
  <c r="H20" i="22" s="1"/>
  <c r="AB28" i="7"/>
  <c r="D20" i="22" s="1"/>
  <c r="V215" i="7"/>
  <c r="AB215" i="7" s="1"/>
  <c r="N20" i="22" s="1"/>
  <c r="T223" i="7"/>
  <c r="Z213" i="7"/>
  <c r="U36" i="7"/>
  <c r="U94" i="7"/>
  <c r="V26" i="7"/>
  <c r="AA26" i="7"/>
  <c r="U213" i="7"/>
  <c r="N5" i="22"/>
  <c r="Y223" i="7"/>
  <c r="AB29" i="7"/>
  <c r="D26" i="22" s="1"/>
  <c r="V97" i="7"/>
  <c r="AB97" i="7" s="1"/>
  <c r="H26" i="22" s="1"/>
  <c r="V216" i="7"/>
  <c r="AB216" i="7" s="1"/>
  <c r="N26" i="22" s="1"/>
  <c r="AB35" i="7"/>
  <c r="D62" i="22" s="1"/>
  <c r="V103" i="7"/>
  <c r="AB103" i="7" s="1"/>
  <c r="H62" i="22" s="1"/>
  <c r="V222" i="7"/>
  <c r="AB222" i="7" s="1"/>
  <c r="N62" i="22" s="1"/>
  <c r="O55" i="22"/>
  <c r="O19" i="22"/>
  <c r="T104" i="7"/>
  <c r="Z94" i="7"/>
  <c r="O73" i="22" l="1"/>
  <c r="O67" i="22"/>
  <c r="U223" i="7"/>
  <c r="AA213" i="7"/>
  <c r="Z223" i="7"/>
  <c r="N6" i="22"/>
  <c r="O32" i="22"/>
  <c r="D7" i="22"/>
  <c r="AA36" i="7"/>
  <c r="O56" i="22"/>
  <c r="O50" i="22"/>
  <c r="O26" i="22"/>
  <c r="V94" i="7"/>
  <c r="V36" i="7"/>
  <c r="AB26" i="7"/>
  <c r="V213" i="7"/>
  <c r="O14" i="22"/>
  <c r="O6" i="22"/>
  <c r="H6" i="22"/>
  <c r="Z104" i="7"/>
  <c r="O62" i="22"/>
  <c r="AA94" i="7"/>
  <c r="U104" i="7"/>
  <c r="O20" i="22"/>
  <c r="O44" i="22"/>
  <c r="O38" i="22"/>
  <c r="O74" i="22" l="1"/>
  <c r="O68" i="22"/>
  <c r="AA104" i="7"/>
  <c r="H7" i="22"/>
  <c r="V223" i="7"/>
  <c r="AB213" i="7"/>
  <c r="AA223" i="7"/>
  <c r="N7" i="22"/>
  <c r="D8" i="22"/>
  <c r="AB36" i="7"/>
  <c r="V104" i="7"/>
  <c r="AB94" i="7"/>
  <c r="O7" i="22"/>
  <c r="AB104" i="7" l="1"/>
  <c r="H8" i="22"/>
  <c r="AB223" i="7"/>
  <c r="N8" i="22"/>
  <c r="O8" i="22"/>
</calcChain>
</file>

<file path=xl/sharedStrings.xml><?xml version="1.0" encoding="utf-8"?>
<sst xmlns="http://schemas.openxmlformats.org/spreadsheetml/2006/main" count="1822" uniqueCount="296">
  <si>
    <t>Final decision</t>
  </si>
  <si>
    <t>Combination of company and year</t>
  </si>
  <si>
    <t>Company unique code</t>
  </si>
  <si>
    <t>Financial year</t>
  </si>
  <si>
    <t>ANH</t>
  </si>
  <si>
    <t>2011-12</t>
  </si>
  <si>
    <t>2012-13</t>
  </si>
  <si>
    <t>2013-14</t>
  </si>
  <si>
    <t>2014-15</t>
  </si>
  <si>
    <t>2015-16</t>
  </si>
  <si>
    <t>2016-17</t>
  </si>
  <si>
    <t>2017-18</t>
  </si>
  <si>
    <t>2018-19</t>
  </si>
  <si>
    <t>2019-20</t>
  </si>
  <si>
    <t>2020-21</t>
  </si>
  <si>
    <t>2021-22</t>
  </si>
  <si>
    <t>2022-23</t>
  </si>
  <si>
    <t>2023-24</t>
  </si>
  <si>
    <t>2024-25</t>
  </si>
  <si>
    <t>NES</t>
  </si>
  <si>
    <t>NWT</t>
  </si>
  <si>
    <t>SRN</t>
  </si>
  <si>
    <t>SVT</t>
  </si>
  <si>
    <t>SWB</t>
  </si>
  <si>
    <t>TMS</t>
  </si>
  <si>
    <t>WSH</t>
  </si>
  <si>
    <t>WSX</t>
  </si>
  <si>
    <t>YKY</t>
  </si>
  <si>
    <t>Historical</t>
  </si>
  <si>
    <t>Ofwat forecast</t>
  </si>
  <si>
    <t>Industry</t>
  </si>
  <si>
    <t>Company forecast</t>
  </si>
  <si>
    <t>Ofwat's forecast of cost drivers for cost baselines</t>
  </si>
  <si>
    <t>Number of properties</t>
  </si>
  <si>
    <t>properties</t>
  </si>
  <si>
    <t>Ofwat forecast: time trend</t>
  </si>
  <si>
    <t>sewerlength</t>
  </si>
  <si>
    <t>Sewer length</t>
  </si>
  <si>
    <t>load</t>
  </si>
  <si>
    <t>sludgeprod</t>
  </si>
  <si>
    <t>wedensitywastewater</t>
  </si>
  <si>
    <t>STWC115</t>
  </si>
  <si>
    <t>Sludge produced</t>
  </si>
  <si>
    <t>Load</t>
  </si>
  <si>
    <t>Weighted average density</t>
  </si>
  <si>
    <t>Number of STWs</t>
  </si>
  <si>
    <t>pctbands13</t>
  </si>
  <si>
    <t>Percent load treated in band 6</t>
  </si>
  <si>
    <t>density</t>
  </si>
  <si>
    <t>pumpingcapperlength</t>
  </si>
  <si>
    <t>pctnh3below3mg</t>
  </si>
  <si>
    <t>Sewage treatment works per property</t>
  </si>
  <si>
    <t>Percent load with ammonia &lt;3mg/l</t>
  </si>
  <si>
    <t>Pumping capacity per sewer length</t>
  </si>
  <si>
    <t>Properties/sewer length</t>
  </si>
  <si>
    <t>Percent load treated in band 1-3</t>
  </si>
  <si>
    <t>pctbands6</t>
  </si>
  <si>
    <t>swtwperpro</t>
  </si>
  <si>
    <t>Ofwat forecast: calculated (indirect)</t>
  </si>
  <si>
    <t>Ofwat forecast: company forecast</t>
  </si>
  <si>
    <t>Ofwat forecast: most recent year</t>
  </si>
  <si>
    <t>SVH</t>
  </si>
  <si>
    <t>End of sheet</t>
  </si>
  <si>
    <t>C_TOTPROP_PR19CA005</t>
  </si>
  <si>
    <t>C_SLENGTH_PR19CA005</t>
  </si>
  <si>
    <t>C_MP05611_PR19CA005</t>
  </si>
  <si>
    <t>C_PROPDENS_PR19CA005</t>
  </si>
  <si>
    <t>C_PCPL_PR19CA005</t>
  </si>
  <si>
    <t>C_BANDS13_PR19CA005</t>
  </si>
  <si>
    <t>C_PCTNH3_PR19CA005</t>
  </si>
  <si>
    <t>C_BAND6_PR19CA005</t>
  </si>
  <si>
    <t>C_WADWW_PR19CA005</t>
  </si>
  <si>
    <t>C_STWC115_PR19CA005</t>
  </si>
  <si>
    <t>C_STWPP_PR19CA005</t>
  </si>
  <si>
    <t>nr</t>
  </si>
  <si>
    <t>%</t>
  </si>
  <si>
    <t>km</t>
  </si>
  <si>
    <t>Model</t>
  </si>
  <si>
    <t>Unit</t>
  </si>
  <si>
    <t>Item description</t>
  </si>
  <si>
    <t>Reference</t>
  </si>
  <si>
    <t>Acronym</t>
  </si>
  <si>
    <t>PR19CA003_IN</t>
  </si>
  <si>
    <t>Total number of works - Treatment categories - Total</t>
  </si>
  <si>
    <t>Number of connected properties</t>
  </si>
  <si>
    <t>Total length of sewers</t>
  </si>
  <si>
    <t>Total load received - Ammonia - Total</t>
  </si>
  <si>
    <t>kg BOD/day</t>
  </si>
  <si>
    <t>Total sewage sludge produced</t>
  </si>
  <si>
    <t>ttds/ year</t>
  </si>
  <si>
    <t>Number of properties per sewer length</t>
  </si>
  <si>
    <t>kwh</t>
  </si>
  <si>
    <t>Percent of load treated in bands 1-3</t>
  </si>
  <si>
    <t>Percent of load with ammonia consent below 3mg</t>
  </si>
  <si>
    <t>Percent of loead treated in band 6</t>
  </si>
  <si>
    <t>Weighted average density for wastewater</t>
  </si>
  <si>
    <t>Number of sewage treatment works per property</t>
  </si>
  <si>
    <t>Model no. PR19CA003WWW_IN  (13141)</t>
  </si>
  <si>
    <t>Calculation of forecasts of costs drivers</t>
  </si>
  <si>
    <r>
      <rPr>
        <b/>
        <sz val="11"/>
        <color theme="1"/>
        <rFont val="Arial"/>
        <family val="2"/>
      </rPr>
      <t xml:space="preserve">Objective
</t>
    </r>
    <r>
      <rPr>
        <sz val="11"/>
        <color theme="1"/>
        <rFont val="Arial"/>
        <family val="2"/>
      </rPr>
      <t xml:space="preserve">To produce the forecast of costs drivers that are used in our econometric models to explain our modelled based costs. 
</t>
    </r>
    <r>
      <rPr>
        <b/>
        <sz val="11"/>
        <color theme="1"/>
        <rFont val="Arial"/>
        <family val="2"/>
      </rPr>
      <t xml:space="preserve">Guide to model
</t>
    </r>
    <r>
      <rPr>
        <sz val="11"/>
        <color theme="1"/>
        <rFont val="Arial"/>
        <family val="2"/>
      </rPr>
      <t>The forecast are performed in the “Forecasts” worksheet. Generally, we derive our forecasts by using a linear time trend. In some cases, however, we use an alternative approach when the time trend produces inaccurate results. Cells have been highlighted in a different colour when this occurs.
The Interface worksheet provides the forecast of costs drivers in a panel data set format to be used in feeder model FM_WWW4.</t>
    </r>
  </si>
  <si>
    <t xml:space="preserve">ONS forecasts of households annual growth rates </t>
  </si>
  <si>
    <t>C_STWD128_PR19CA005</t>
  </si>
  <si>
    <t>Total load received by STWs</t>
  </si>
  <si>
    <t>kg BOD5/day</t>
  </si>
  <si>
    <t>This forecast is calculated as the ratio of the forecast of connected properties and the forecast of sewer length.</t>
  </si>
  <si>
    <t>Ofwat forecast based on ONS annual household growth rate</t>
  </si>
  <si>
    <t>In this block we calculate the annual growth rates of households using the projections produced by the Office for National Statistics (ONS). A growth rate is calculated for each year and for each company. Calculations of these growth rates can be found in our published "Households forecasts" workbook. This information is used to forecast the number of connected properties as explained below. The SVH acronym refers to Severn Trent (SVT).</t>
  </si>
  <si>
    <t xml:space="preserve">We combine companies' data with annual household growth rates to forecast the number of connected properties for each company. Annual household growth rates were computed for each company and year using ONS projections as shown above. To forecast the number of connected properties in 2018/19, we multiply the actual number of connected properties reported by companies in the last year of the historical period (2017/18) by the corresponding annual growth rate in 2018/19. The forecast for the following year (2019/20) is then obtained by multiplying the 2018/19 forecast by the corresponding household growth rate in 2019/20 and so on.  </t>
  </si>
  <si>
    <t>Sludge produced is a cost driver in our bioresources model. Given that bioresources is an average revenue control (hence there is a reconciliation between forecast and outturn volumes of sludge) and that our framework includes an incentive for accurate forecasting of sludge, we consider that it is more appropriate to use company forecasts in this case.</t>
  </si>
  <si>
    <t>As companies do not provide data on this driver, we have to use external sources to produce the forecast. We consider the ONS a reliable and independent source of population numbers. The published workbook on the density indices provide a detailed explanation on how we estimated our forecasts.</t>
  </si>
  <si>
    <t xml:space="preserve">We use companies' forecasts. Using a linear time trend would be similar results as the number of treatment works change by very small amounts during the historical period. </t>
  </si>
  <si>
    <t>Ofwat forecast: time trend, except Northumbrian - 4 year average</t>
  </si>
  <si>
    <t>Ofwat forecast: average of the last 4 years of actual data</t>
  </si>
  <si>
    <t>new properties</t>
  </si>
  <si>
    <t>Number of connected properties_OFWAT</t>
  </si>
  <si>
    <t>Number of NEW connected properties_OFWAT</t>
  </si>
  <si>
    <t>Total length of sewers_OFWAT</t>
  </si>
  <si>
    <t>Total load received - Ammonia - Total_OFWAT</t>
  </si>
  <si>
    <t>Total sewage sludge produced_OFWAT</t>
  </si>
  <si>
    <t>Number of properties per sewer length_OFWAT</t>
  </si>
  <si>
    <t>Pumping capacity per sewer length_OFWAT</t>
  </si>
  <si>
    <t>Percent of load treated in bands 1-3_OFWAT</t>
  </si>
  <si>
    <t>Percent of load with ammonia consent below 3mg_OFWAT</t>
  </si>
  <si>
    <t>Weighted average density for wastewater_OFWAT</t>
  </si>
  <si>
    <t>Number of sewage treatment works per property_OFWAT</t>
  </si>
  <si>
    <t>We use the average of the last four years. In IAP we used the average of the last three years. At final determinations we use the last four given the inclusion of new 2018/19 APR data.</t>
  </si>
  <si>
    <t>SVE</t>
  </si>
  <si>
    <t>HDD</t>
  </si>
  <si>
    <t>C_STWDA126_PR19CA005</t>
  </si>
  <si>
    <t>For cost drivers that are directly driven by growth and we do not have a trusted, independent source, we put some weight on company forecasts, subject to a sense check of these forecasts. We reviewed company forecasts and we average our forecasts based on a linear time trend with companies' forecasts. For Hafren Dyfrdwy (HDD) and Severn Trent England (SVE) we use their forecasts as we do not have historical data for these two companies.</t>
  </si>
  <si>
    <t>For sewage load, most companies’ forecasts were either lower or roughly the same as what would be implied by historical growth rates of the variable. We therefore use companies’ forecasts of this variable to set base allowances. Our review concluded that load forecasts of Anglian Water and Northumbrian Water were significantly higher than what would be implied by historical growth rates. We have not found justification for these high forecasts in business plans or representations. for these two companies, we put 50% weight on their forecast and 50% weight on a projection of the historical trend</t>
  </si>
  <si>
    <t>Version 1.0. 16th December 2019</t>
  </si>
  <si>
    <t/>
  </si>
  <si>
    <t>ANHC_TOTPROP_PR19CA005</t>
  </si>
  <si>
    <t>ANHC_SLENGTH_PR19CA005</t>
  </si>
  <si>
    <t>ANHC_PROPDENS_PR19CA005</t>
  </si>
  <si>
    <t>ANHC_PCPL_PR19CA005</t>
  </si>
  <si>
    <t>ANHC_BANDS13_PR19CA005</t>
  </si>
  <si>
    <t>ANHC_PCTNH3_PR19CA005</t>
  </si>
  <si>
    <t>ANHC_BAND6_PR19CA005</t>
  </si>
  <si>
    <t>ANHC_WADWW_PR19CA005</t>
  </si>
  <si>
    <t>ANHC_STWPP_PR19CA005</t>
  </si>
  <si>
    <t>ANHC_STWD128_PR19CA005</t>
  </si>
  <si>
    <t>ANHC_MP05611_PR19CA005</t>
  </si>
  <si>
    <t>ANHC_STWC115_PR19CA005</t>
  </si>
  <si>
    <t>NESC_TOTPROP_PR19CA005</t>
  </si>
  <si>
    <t>NESC_SLENGTH_PR19CA005</t>
  </si>
  <si>
    <t>NESC_PROPDENS_PR19CA005</t>
  </si>
  <si>
    <t>NESC_PCPL_PR19CA005</t>
  </si>
  <si>
    <t>NESC_BANDS13_PR19CA005</t>
  </si>
  <si>
    <t>NESC_PCTNH3_PR19CA005</t>
  </si>
  <si>
    <t>NESC_BAND6_PR19CA005</t>
  </si>
  <si>
    <t>NESC_WADWW_PR19CA005</t>
  </si>
  <si>
    <t>NESC_STWPP_PR19CA005</t>
  </si>
  <si>
    <t>NESC_STWD128_PR19CA005</t>
  </si>
  <si>
    <t>NESC_MP05611_PR19CA005</t>
  </si>
  <si>
    <t>NESC_STWC115_PR19CA005</t>
  </si>
  <si>
    <t>NWTC_TOTPROP_PR19CA005</t>
  </si>
  <si>
    <t>NWTC_SLENGTH_PR19CA005</t>
  </si>
  <si>
    <t>NWTC_PROPDENS_PR19CA005</t>
  </si>
  <si>
    <t>NWTC_PCPL_PR19CA005</t>
  </si>
  <si>
    <t>NWTC_BANDS13_PR19CA005</t>
  </si>
  <si>
    <t>NWTC_PCTNH3_PR19CA005</t>
  </si>
  <si>
    <t>NWTC_BAND6_PR19CA005</t>
  </si>
  <si>
    <t>NWTC_WADWW_PR19CA005</t>
  </si>
  <si>
    <t>NWTC_STWPP_PR19CA005</t>
  </si>
  <si>
    <t>NWTC_STWD128_PR19CA005</t>
  </si>
  <si>
    <t>NWTC_MP05611_PR19CA005</t>
  </si>
  <si>
    <t>NWTC_STWC115_PR19CA005</t>
  </si>
  <si>
    <t>SRNC_TOTPROP_PR19CA005</t>
  </si>
  <si>
    <t>SRNC_SLENGTH_PR19CA005</t>
  </si>
  <si>
    <t>SRNC_PROPDENS_PR19CA005</t>
  </si>
  <si>
    <t>SRNC_PCPL_PR19CA005</t>
  </si>
  <si>
    <t>SRNC_BANDS13_PR19CA005</t>
  </si>
  <si>
    <t>SRNC_PCTNH3_PR19CA005</t>
  </si>
  <si>
    <t>SRNC_BAND6_PR19CA005</t>
  </si>
  <si>
    <t>SRNC_WADWW_PR19CA005</t>
  </si>
  <si>
    <t>SRNC_STWPP_PR19CA005</t>
  </si>
  <si>
    <t>SRNC_STWD128_PR19CA005</t>
  </si>
  <si>
    <t>SRNC_MP05611_PR19CA005</t>
  </si>
  <si>
    <t>SRNC_STWC115_PR19CA005</t>
  </si>
  <si>
    <t>SVTC_TOTPROP_PR19CA005</t>
  </si>
  <si>
    <t>SVTC_SLENGTH_PR19CA005</t>
  </si>
  <si>
    <t>SVTC_PROPDENS_PR19CA005</t>
  </si>
  <si>
    <t>SVTC_PCPL_PR19CA005</t>
  </si>
  <si>
    <t>SVTC_BANDS13_PR19CA005</t>
  </si>
  <si>
    <t>SVTC_PCTNH3_PR19CA005</t>
  </si>
  <si>
    <t>SVTC_BAND6_PR19CA005</t>
  </si>
  <si>
    <t>SVTC_WADWW_PR19CA005</t>
  </si>
  <si>
    <t>SVTC_STWPP_PR19CA005</t>
  </si>
  <si>
    <t>SVTC_STWD128_PR19CA005</t>
  </si>
  <si>
    <t>SVTC_MP05611_PR19CA005</t>
  </si>
  <si>
    <t>SVTC_STWC115_PR19CA005</t>
  </si>
  <si>
    <t>SWBC_TOTPROP_PR19CA005</t>
  </si>
  <si>
    <t>SWBC_SLENGTH_PR19CA005</t>
  </si>
  <si>
    <t>SWBC_PROPDENS_PR19CA005</t>
  </si>
  <si>
    <t>SWBC_PCPL_PR19CA005</t>
  </si>
  <si>
    <t>SWBC_BANDS13_PR19CA005</t>
  </si>
  <si>
    <t>SWBC_PCTNH3_PR19CA005</t>
  </si>
  <si>
    <t>SWBC_BAND6_PR19CA005</t>
  </si>
  <si>
    <t>SWBC_WADWW_PR19CA005</t>
  </si>
  <si>
    <t>SWBC_STWPP_PR19CA005</t>
  </si>
  <si>
    <t>SWBC_STWD128_PR19CA005</t>
  </si>
  <si>
    <t>SWBC_MP05611_PR19CA005</t>
  </si>
  <si>
    <t>SWBC_STWC115_PR19CA005</t>
  </si>
  <si>
    <t>TMSC_TOTPROP_PR19CA005</t>
  </si>
  <si>
    <t>TMSC_SLENGTH_PR19CA005</t>
  </si>
  <si>
    <t>TMSC_PROPDENS_PR19CA005</t>
  </si>
  <si>
    <t>TMSC_PCPL_PR19CA005</t>
  </si>
  <si>
    <t>TMSC_BANDS13_PR19CA005</t>
  </si>
  <si>
    <t>TMSC_PCTNH3_PR19CA005</t>
  </si>
  <si>
    <t>TMSC_BAND6_PR19CA005</t>
  </si>
  <si>
    <t>TMSC_WADWW_PR19CA005</t>
  </si>
  <si>
    <t>TMSC_STWPP_PR19CA005</t>
  </si>
  <si>
    <t>TMSC_STWD128_PR19CA005</t>
  </si>
  <si>
    <t>TMSC_MP05611_PR19CA005</t>
  </si>
  <si>
    <t>TMSC_STWC115_PR19CA005</t>
  </si>
  <si>
    <t>WSHC_TOTPROP_PR19CA005</t>
  </si>
  <si>
    <t>WSHC_SLENGTH_PR19CA005</t>
  </si>
  <si>
    <t>WSHC_PROPDENS_PR19CA005</t>
  </si>
  <si>
    <t>WSHC_PCPL_PR19CA005</t>
  </si>
  <si>
    <t>WSHC_BANDS13_PR19CA005</t>
  </si>
  <si>
    <t>WSHC_PCTNH3_PR19CA005</t>
  </si>
  <si>
    <t>WSHC_BAND6_PR19CA005</t>
  </si>
  <si>
    <t>WSHC_WADWW_PR19CA005</t>
  </si>
  <si>
    <t>WSHC_STWPP_PR19CA005</t>
  </si>
  <si>
    <t>WSHC_STWD128_PR19CA005</t>
  </si>
  <si>
    <t>WSHC_MP05611_PR19CA005</t>
  </si>
  <si>
    <t>WSHC_STWC115_PR19CA005</t>
  </si>
  <si>
    <t>WSXC_TOTPROP_PR19CA005</t>
  </si>
  <si>
    <t>WSXC_SLENGTH_PR19CA005</t>
  </si>
  <si>
    <t>WSXC_PROPDENS_PR19CA005</t>
  </si>
  <si>
    <t>WSXC_PCPL_PR19CA005</t>
  </si>
  <si>
    <t>WSXC_BANDS13_PR19CA005</t>
  </si>
  <si>
    <t>WSXC_PCTNH3_PR19CA005</t>
  </si>
  <si>
    <t>WSXC_BAND6_PR19CA005</t>
  </si>
  <si>
    <t>WSXC_WADWW_PR19CA005</t>
  </si>
  <si>
    <t>WSXC_STWPP_PR19CA005</t>
  </si>
  <si>
    <t>WSXC_STWD128_PR19CA005</t>
  </si>
  <si>
    <t>WSXC_MP05611_PR19CA005</t>
  </si>
  <si>
    <t>WSXC_STWC115_PR19CA005</t>
  </si>
  <si>
    <t>YKYC_TOTPROP_PR19CA005</t>
  </si>
  <si>
    <t>YKYC_SLENGTH_PR19CA005</t>
  </si>
  <si>
    <t>YKYC_PROPDENS_PR19CA005</t>
  </si>
  <si>
    <t>YKYC_PCPL_PR19CA005</t>
  </si>
  <si>
    <t>YKYC_BANDS13_PR19CA005</t>
  </si>
  <si>
    <t>YKYC_PCTNH3_PR19CA005</t>
  </si>
  <si>
    <t>YKYC_BAND6_PR19CA005</t>
  </si>
  <si>
    <t>YKYC_WADWW_PR19CA005</t>
  </si>
  <si>
    <t>YKYC_STWPP_PR19CA005</t>
  </si>
  <si>
    <t>YKYC_STWD128_PR19CA005</t>
  </si>
  <si>
    <t>YKYC_MP05611_PR19CA005</t>
  </si>
  <si>
    <t>YKYC_STWC115_PR19CA005</t>
  </si>
  <si>
    <t>SVEC_TOTPROP_PR19CA005</t>
  </si>
  <si>
    <t>SVEC_SLENGTH_PR19CA005</t>
  </si>
  <si>
    <t>SVEC_PROPDENS_PR19CA005</t>
  </si>
  <si>
    <t>SVEC_PCPL_PR19CA005</t>
  </si>
  <si>
    <t>SVEC_BANDS13_PR19CA005</t>
  </si>
  <si>
    <t>SVEC_PCTNH3_PR19CA005</t>
  </si>
  <si>
    <t>SVEC_BAND6_PR19CA005</t>
  </si>
  <si>
    <t>SVEC_WADWW_PR19CA005</t>
  </si>
  <si>
    <t>SVEC_STWPP_PR19CA005</t>
  </si>
  <si>
    <t>SVEC_STWD128_PR19CA005</t>
  </si>
  <si>
    <t>SVEC_MP05611_PR19CA005</t>
  </si>
  <si>
    <t>SVEC_STWC115_PR19CA005</t>
  </si>
  <si>
    <t>HDDC_TOTPROP_PR19CA005</t>
  </si>
  <si>
    <t>HDDC_SLENGTH_PR19CA005</t>
  </si>
  <si>
    <t>HDDC_PROPDENS_PR19CA005</t>
  </si>
  <si>
    <t>HDDC_PCPL_PR19CA005</t>
  </si>
  <si>
    <t>HDDC_BANDS13_PR19CA005</t>
  </si>
  <si>
    <t>HDDC_PCTNH3_PR19CA005</t>
  </si>
  <si>
    <t>HDDC_BAND6_PR19CA005</t>
  </si>
  <si>
    <t>HDDC_WADWW_PR19CA005</t>
  </si>
  <si>
    <t>HDDC_STWPP_PR19CA005</t>
  </si>
  <si>
    <t>HDDC_STWD128_PR19CA005</t>
  </si>
  <si>
    <t>HDDC_MP05611_PR19CA005</t>
  </si>
  <si>
    <t>HDDC_STWC115_PR19CA005</t>
  </si>
  <si>
    <t>SVHC_TOTPROP_PR19CA005</t>
  </si>
  <si>
    <t>SVHC_SLENGTH_PR19CA005</t>
  </si>
  <si>
    <t>SVHC_PROPDENS_PR19CA005</t>
  </si>
  <si>
    <t>SVHC_PCPL_PR19CA005</t>
  </si>
  <si>
    <t>SVHC_BANDS13_PR19CA005</t>
  </si>
  <si>
    <t>SVHC_PCTNH3_PR19CA005</t>
  </si>
  <si>
    <t>SVHC_BAND6_PR19CA005</t>
  </si>
  <si>
    <t>SVHC_WADWW_PR19CA005</t>
  </si>
  <si>
    <t>SVHC_STWPP_PR19CA005</t>
  </si>
  <si>
    <t>SVHC_STWD128_PR19CA005</t>
  </si>
  <si>
    <t>SVHC_MP05611_PR19CA005</t>
  </si>
  <si>
    <t>SVHC_STWC115_PR19CA005</t>
  </si>
  <si>
    <t>HDDC_STWDA126_PR19CA005</t>
  </si>
  <si>
    <t>SVEC_STWDA126_PR19CA005</t>
  </si>
  <si>
    <t>Ofwat forecast: average of the last four years of actual data</t>
  </si>
  <si>
    <t>Ofwat forecast: weighted average density based on ONS population forecasts</t>
  </si>
  <si>
    <t>We use companies' forecasts. Using a linear time trend would be similar results as this is calculated as the ratio of number of the forecasts of number of sewage treatment works (based on companies' forecasts) to the forecasts of number of connected properties (based on ONS household projections).</t>
  </si>
  <si>
    <t xml:space="preserve">We use the companies last year of data. </t>
  </si>
  <si>
    <t>Percent of load treated in band 6_OFWAT</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</si>
</sst>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_(* #,##0.00_);_(* \(#,##0.00\);_(* &quot;-&quot;??_);_(@_)"/>
    <numFmt numFmtId="165" formatCode="0.000"/>
    <numFmt numFmtId="166" formatCode="0.0"/>
    <numFmt numFmtId="167" formatCode="#,##0_);\(#,##0\);&quot;-  &quot;;&quot; &quot;@&quot; &quot;"/>
    <numFmt numFmtId="168" formatCode="#,##0.0000_);\(#,##0.0000\);&quot;-  &quot;;&quot; &quot;@&quot; &quot;"/>
    <numFmt numFmtId="169" formatCode="0.00%_);\-0.00%_);&quot;-  &quot;;&quot; &quot;@&quot; &quot;"/>
    <numFmt numFmtId="170" formatCode="dd\ mmm\ yyyy_);\(###0\);&quot;-  &quot;;&quot; &quot;@&quot; &quot;"/>
    <numFmt numFmtId="171" formatCode="dd\ mmm\ yy_);\(###0\);&quot;-  &quot;;&quot; &quot;@&quot; &quot;"/>
    <numFmt numFmtId="172" formatCode="###0_);\(###0\);&quot;-  &quot;;&quot; &quot;@&quot; &quot;"/>
    <numFmt numFmtId="173" formatCode="&quot;£&quot;#,##0.00"/>
    <numFmt numFmtId="174" formatCode="#,##0.0_ ;[Red]\-#,##0.0\ "/>
    <numFmt numFmtId="175" formatCode="#,##0_ ;[Red]\-#,##0\ "/>
    <numFmt numFmtId="176" formatCode="_-* #,##0_-;\-* #,##0_-;_-* &quot;-&quot;??_-;_-@_-"/>
    <numFmt numFmtId="177" formatCode="_(* #,##0_);_(* \(#,##0\);_(* &quot;-&quot;??_);_(@_)"/>
    <numFmt numFmtId="178" formatCode="_(* #,##0.0_);_(* \(#,##0.0\);_(* &quot;-&quot;??_);_(@_)"/>
    <numFmt numFmtId="179" formatCode="_(* #,##0.00000_);_(* \(#,##0.00000\);_(* &quot;-&quot;??_);_(@_)"/>
    <numFmt numFmtId="180" formatCode="0.0%"/>
  </numFmts>
  <fonts count="40">
    <font>
      <sz val="11"/>
      <color theme="1"/>
      <name val="Arial"/>
      <family val="2"/>
    </font>
    <font>
      <sz val="11"/>
      <color theme="1"/>
      <name val="Calibri"/>
      <family val="2"/>
      <scheme val="minor"/>
    </font>
    <font>
      <sz val="10"/>
      <name val="Arial"/>
      <family val="2"/>
    </font>
    <font>
      <sz val="10"/>
      <color theme="1"/>
      <name val="Arial"/>
      <family val="2"/>
    </font>
    <font>
      <sz val="11"/>
      <color theme="1"/>
      <name val="Arial"/>
      <family val="2"/>
    </font>
    <font>
      <sz val="9"/>
      <color theme="1"/>
      <name val="Arial"/>
      <family val="2"/>
    </font>
    <font>
      <sz val="10"/>
      <color theme="1"/>
      <name val="Calibri"/>
      <family val="2"/>
      <scheme val="minor"/>
    </font>
    <font>
      <sz val="10"/>
      <color theme="1"/>
      <name val="Franklin Gothic Demi"/>
      <family val="2"/>
    </font>
    <font>
      <sz val="15"/>
      <color theme="0"/>
      <name val="Franklin Gothic Demi"/>
      <family val="2"/>
    </font>
    <font>
      <sz val="10"/>
      <color rgb="FF0078C9"/>
      <name val="Franklin Gothic Demi"/>
      <family val="2"/>
    </font>
    <font>
      <sz val="9"/>
      <name val="Arial"/>
      <family val="2"/>
    </font>
    <font>
      <sz val="11"/>
      <color indexed="8"/>
      <name val="Calibri"/>
      <family val="2"/>
      <scheme val="minor"/>
    </font>
    <font>
      <sz val="11"/>
      <color theme="1"/>
      <name val="Verdana"/>
      <family val="2"/>
    </font>
    <font>
      <sz val="10"/>
      <color rgb="FF000000"/>
      <name val="Arial"/>
      <family val="2"/>
    </font>
    <font>
      <b/>
      <sz val="11"/>
      <color rgb="FFA32020"/>
      <name val="Arial"/>
      <family val="2"/>
    </font>
    <font>
      <sz val="10"/>
      <color theme="0"/>
      <name val="Arial"/>
      <family val="2"/>
    </font>
    <font>
      <sz val="12"/>
      <name val="Arial MT"/>
    </font>
    <font>
      <u/>
      <sz val="11"/>
      <color theme="10"/>
      <name val="arial"/>
      <family val="2"/>
    </font>
    <font>
      <sz val="11"/>
      <color indexed="8"/>
      <name val="Arial"/>
      <family val="2"/>
    </font>
    <font>
      <sz val="18"/>
      <name val="Arial MT"/>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1"/>
      <color indexed="8"/>
      <name val="Calibri"/>
      <family val="2"/>
    </font>
    <font>
      <sz val="10"/>
      <name val="Calibri"/>
      <family val="2"/>
      <scheme val="minor"/>
    </font>
    <font>
      <b/>
      <sz val="10"/>
      <color theme="1"/>
      <name val="Calibri"/>
      <family val="2"/>
      <scheme val="minor"/>
    </font>
    <font>
      <i/>
      <sz val="10"/>
      <color theme="1"/>
      <name val="Calibri"/>
      <family val="2"/>
      <scheme val="minor"/>
    </font>
    <font>
      <b/>
      <i/>
      <sz val="10"/>
      <color theme="1"/>
      <name val="Calibri"/>
      <family val="2"/>
      <scheme val="minor"/>
    </font>
    <font>
      <b/>
      <sz val="10"/>
      <name val="Calibri"/>
      <family val="2"/>
      <scheme val="minor"/>
    </font>
    <font>
      <b/>
      <sz val="10"/>
      <name val="Arial"/>
      <family val="2"/>
    </font>
    <font>
      <b/>
      <sz val="10"/>
      <color theme="0"/>
      <name val="Calibri"/>
      <family val="2"/>
      <scheme val="minor"/>
    </font>
    <font>
      <b/>
      <sz val="10"/>
      <color theme="0"/>
      <name val="Arial"/>
      <family val="2"/>
    </font>
    <font>
      <b/>
      <sz val="12"/>
      <color theme="0"/>
      <name val="Calibri"/>
      <family val="2"/>
      <scheme val="minor"/>
    </font>
    <font>
      <b/>
      <sz val="11"/>
      <color theme="1"/>
      <name val="Arial"/>
      <family val="2"/>
    </font>
    <font>
      <b/>
      <sz val="14"/>
      <color theme="3"/>
      <name val="Arial"/>
      <family val="2"/>
    </font>
    <font>
      <b/>
      <sz val="9"/>
      <color theme="3"/>
      <name val="Arial"/>
      <family val="2"/>
    </font>
    <font>
      <b/>
      <sz val="11"/>
      <color rgb="FF000000"/>
      <name val="Calibri"/>
      <family val="2"/>
    </font>
  </fonts>
  <fills count="27">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indexed="43"/>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1"/>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s>
  <borders count="2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theme="3"/>
      </right>
      <top/>
      <bottom/>
      <diagonal/>
    </border>
    <border>
      <left/>
      <right/>
      <top style="thick">
        <color theme="3"/>
      </top>
      <bottom/>
      <diagonal/>
    </border>
    <border>
      <left/>
      <right style="medium">
        <color theme="3"/>
      </right>
      <top style="thick">
        <color theme="3"/>
      </top>
      <bottom/>
      <diagonal/>
    </border>
    <border>
      <left style="thin">
        <color rgb="FF857362"/>
      </left>
      <right style="thin">
        <color rgb="FF857362"/>
      </right>
      <top style="thin">
        <color rgb="FF857362"/>
      </top>
      <bottom style="thin">
        <color rgb="FF8573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741">
    <xf numFmtId="0" fontId="0" fillId="0" borderId="0"/>
    <xf numFmtId="0" fontId="1" fillId="0" borderId="0"/>
    <xf numFmtId="0" fontId="2" fillId="0" borderId="0"/>
    <xf numFmtId="167" fontId="4" fillId="0" borderId="0" applyFont="0" applyFill="0" applyBorder="0" applyProtection="0">
      <alignment vertical="top"/>
    </xf>
    <xf numFmtId="164" fontId="4" fillId="0" borderId="0" applyFont="0" applyFill="0" applyBorder="0" applyAlignment="0" applyProtection="0"/>
    <xf numFmtId="169" fontId="4" fillId="0" borderId="0" applyFont="0" applyFill="0" applyBorder="0" applyProtection="0">
      <alignment vertical="top"/>
    </xf>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11" fillId="0" borderId="0"/>
    <xf numFmtId="0" fontId="12" fillId="0" borderId="0"/>
    <xf numFmtId="0" fontId="4" fillId="0" borderId="0"/>
    <xf numFmtId="0" fontId="2" fillId="0" borderId="0"/>
    <xf numFmtId="0" fontId="4" fillId="0" borderId="0"/>
    <xf numFmtId="0" fontId="4" fillId="0" borderId="0"/>
    <xf numFmtId="9" fontId="12" fillId="0" borderId="0" applyFont="0" applyFill="0" applyBorder="0" applyAlignment="0" applyProtection="0"/>
    <xf numFmtId="0" fontId="4" fillId="0" borderId="0"/>
    <xf numFmtId="167" fontId="4" fillId="0" borderId="0" applyFont="0" applyFill="0" applyBorder="0" applyProtection="0">
      <alignment vertical="top"/>
    </xf>
    <xf numFmtId="0" fontId="4" fillId="0" borderId="0"/>
    <xf numFmtId="0" fontId="14" fillId="0" borderId="0" applyNumberFormat="0" applyFill="0" applyAlignment="0"/>
    <xf numFmtId="164" fontId="4" fillId="0" borderId="0" applyFont="0" applyFill="0" applyBorder="0" applyAlignment="0" applyProtection="0"/>
    <xf numFmtId="0" fontId="1" fillId="0" borderId="0"/>
    <xf numFmtId="9" fontId="2" fillId="0" borderId="0" applyFont="0" applyFill="0" applyBorder="0" applyAlignment="0" applyProtection="0"/>
    <xf numFmtId="0" fontId="10" fillId="14" borderId="11" applyNumberFormat="0" applyFont="0" applyAlignment="0" applyProtection="0"/>
    <xf numFmtId="9" fontId="1" fillId="0" borderId="0" applyFont="0" applyFill="0" applyBorder="0" applyAlignment="0" applyProtection="0"/>
    <xf numFmtId="0" fontId="2" fillId="0" borderId="0" applyNumberFormat="0" applyFill="0" applyBorder="0" applyProtection="0">
      <alignment horizontal="right" vertical="top"/>
    </xf>
    <xf numFmtId="0" fontId="12" fillId="0" borderId="0"/>
    <xf numFmtId="164" fontId="12" fillId="0" borderId="0" applyFont="0" applyFill="0" applyBorder="0" applyAlignment="0" applyProtection="0"/>
    <xf numFmtId="168" fontId="4" fillId="0" borderId="0" applyFont="0" applyFill="0" applyBorder="0" applyProtection="0">
      <alignment vertical="top"/>
    </xf>
    <xf numFmtId="0" fontId="16" fillId="0" borderId="0"/>
    <xf numFmtId="0" fontId="2" fillId="0" borderId="0">
      <alignment vertical="top"/>
    </xf>
    <xf numFmtId="0" fontId="4" fillId="0" borderId="0"/>
    <xf numFmtId="0" fontId="4" fillId="0" borderId="0"/>
    <xf numFmtId="0" fontId="4" fillId="0" borderId="0"/>
    <xf numFmtId="0" fontId="4" fillId="0" borderId="0"/>
    <xf numFmtId="0" fontId="13" fillId="0" borderId="0" applyNumberFormat="0" applyBorder="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70" fontId="4" fillId="0" borderId="0" applyFont="0" applyFill="0" applyBorder="0" applyProtection="0">
      <alignment vertical="top"/>
    </xf>
    <xf numFmtId="171" fontId="4" fillId="0" borderId="0" applyFont="0" applyFill="0" applyBorder="0" applyProtection="0">
      <alignment vertical="top"/>
    </xf>
    <xf numFmtId="172" fontId="4" fillId="0" borderId="0" applyFont="0" applyFill="0" applyBorder="0" applyProtection="0">
      <alignment vertical="top"/>
    </xf>
    <xf numFmtId="173" fontId="8" fillId="8" borderId="0" applyNumberFormat="0">
      <alignment horizontal="left"/>
    </xf>
    <xf numFmtId="0" fontId="9" fillId="9" borderId="0" applyNumberFormat="0"/>
    <xf numFmtId="0" fontId="5" fillId="15" borderId="0" applyBorder="0"/>
    <xf numFmtId="174" fontId="3" fillId="16" borderId="0">
      <alignment horizontal="right" vertical="center"/>
    </xf>
    <xf numFmtId="0" fontId="3" fillId="11" borderId="10">
      <alignment horizontal="right" vertical="center" wrapText="1"/>
    </xf>
    <xf numFmtId="0" fontId="3" fillId="12" borderId="10">
      <alignment horizontal="right" vertical="center" wrapText="1"/>
    </xf>
    <xf numFmtId="0" fontId="9" fillId="9" borderId="10">
      <alignment horizontal="center" vertical="center" wrapText="1"/>
    </xf>
    <xf numFmtId="0" fontId="7" fillId="10" borderId="12">
      <alignment horizontal="left" vertical="center" wrapText="1"/>
    </xf>
    <xf numFmtId="174" fontId="15" fillId="17" borderId="0">
      <alignment horizontal="right" vertical="center"/>
    </xf>
    <xf numFmtId="0" fontId="8" fillId="8" borderId="10">
      <alignment horizontal="left" vertical="center" wrapText="1" readingOrder="1"/>
    </xf>
    <xf numFmtId="0" fontId="3" fillId="10" borderId="10">
      <alignment horizontal="right" vertical="center" wrapText="1"/>
    </xf>
    <xf numFmtId="0" fontId="15" fillId="15" borderId="10">
      <alignment horizontal="right" vertical="center" wrapText="1"/>
    </xf>
    <xf numFmtId="0" fontId="3" fillId="0" borderId="10">
      <alignment horizontal="left" vertical="center" wrapText="1"/>
    </xf>
    <xf numFmtId="175" fontId="15" fillId="18" borderId="0">
      <alignment horizontal="right" vertical="center"/>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7" fontId="4" fillId="0" borderId="0" applyFont="0" applyFill="0" applyBorder="0" applyProtection="0">
      <alignment vertical="top"/>
    </xf>
    <xf numFmtId="169"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0" fontId="4"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12"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24" fillId="19" borderId="0"/>
    <xf numFmtId="0" fontId="17" fillId="0" borderId="0" applyNumberFormat="0" applyFill="0" applyBorder="0" applyAlignment="0" applyProtection="0"/>
    <xf numFmtId="0" fontId="19" fillId="0" borderId="0"/>
    <xf numFmtId="0" fontId="2" fillId="0" borderId="0"/>
    <xf numFmtId="0" fontId="26" fillId="0" borderId="0"/>
    <xf numFmtId="0" fontId="26" fillId="0" borderId="0"/>
    <xf numFmtId="0" fontId="11" fillId="0" borderId="0"/>
    <xf numFmtId="0" fontId="4" fillId="0" borderId="0"/>
    <xf numFmtId="0" fontId="12" fillId="0" borderId="0"/>
    <xf numFmtId="0" fontId="4" fillId="0" borderId="0"/>
    <xf numFmtId="0" fontId="12" fillId="0" borderId="0"/>
    <xf numFmtId="40" fontId="20" fillId="13" borderId="0">
      <alignment horizontal="right"/>
    </xf>
    <xf numFmtId="0" fontId="21" fillId="13" borderId="0">
      <alignment horizontal="right"/>
    </xf>
    <xf numFmtId="0" fontId="22" fillId="13" borderId="13"/>
    <xf numFmtId="0" fontId="22" fillId="0" borderId="0" applyBorder="0">
      <alignment horizontal="centerContinuous"/>
    </xf>
    <xf numFmtId="0" fontId="23" fillId="0" borderId="0" applyBorder="0">
      <alignment horizontal="centerContinuous"/>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167" fontId="4" fillId="0" borderId="0" applyFont="0" applyFill="0" applyBorder="0" applyProtection="0">
      <alignment vertical="top"/>
    </xf>
    <xf numFmtId="164" fontId="4" fillId="0" borderId="0" applyFont="0" applyFill="0" applyBorder="0" applyAlignment="0" applyProtection="0"/>
    <xf numFmtId="169" fontId="4" fillId="0" borderId="0" applyFont="0" applyFill="0" applyBorder="0" applyProtection="0">
      <alignment vertical="top"/>
    </xf>
    <xf numFmtId="164" fontId="4" fillId="0" borderId="0" applyFont="0" applyFill="0" applyBorder="0" applyAlignment="0" applyProtection="0"/>
    <xf numFmtId="167" fontId="4" fillId="0" borderId="0" applyFont="0" applyFill="0" applyBorder="0" applyProtection="0">
      <alignment vertical="top"/>
    </xf>
    <xf numFmtId="0" fontId="4" fillId="0" borderId="0"/>
    <xf numFmtId="9" fontId="12" fillId="0" borderId="0" applyFont="0" applyFill="0" applyBorder="0" applyAlignment="0" applyProtection="0"/>
    <xf numFmtId="167" fontId="4" fillId="0" borderId="0" applyFont="0" applyFill="0" applyBorder="0" applyProtection="0">
      <alignment vertical="top"/>
    </xf>
    <xf numFmtId="167" fontId="4" fillId="0" borderId="0" applyFont="0" applyFill="0" applyBorder="0" applyProtection="0">
      <alignment vertical="top"/>
    </xf>
    <xf numFmtId="164" fontId="4" fillId="0" borderId="0" applyFont="0" applyFill="0" applyBorder="0" applyAlignment="0" applyProtection="0"/>
    <xf numFmtId="9" fontId="2" fillId="0" borderId="0" applyFont="0" applyFill="0" applyBorder="0" applyAlignment="0" applyProtection="0"/>
    <xf numFmtId="164" fontId="12"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7"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9"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7" fontId="4" fillId="0" borderId="0" applyFont="0" applyFill="0" applyBorder="0" applyProtection="0">
      <alignment vertical="top"/>
    </xf>
    <xf numFmtId="167" fontId="4" fillId="0" borderId="0" applyFont="0" applyFill="0" applyBorder="0" applyProtection="0">
      <alignment vertical="top"/>
    </xf>
    <xf numFmtId="167" fontId="4" fillId="0" borderId="0" applyFont="0" applyFill="0" applyBorder="0" applyProtection="0">
      <alignment vertical="top"/>
    </xf>
    <xf numFmtId="167" fontId="4" fillId="0" borderId="0" applyFont="0" applyFill="0" applyBorder="0" applyProtection="0">
      <alignment vertical="top"/>
    </xf>
    <xf numFmtId="167"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0" fontId="1" fillId="0" borderId="0"/>
    <xf numFmtId="9" fontId="4" fillId="0" borderId="0" applyFont="0" applyFill="0" applyBorder="0" applyAlignment="0" applyProtection="0"/>
    <xf numFmtId="0" fontId="1" fillId="0" borderId="0"/>
    <xf numFmtId="167" fontId="2" fillId="0" borderId="0" applyFont="0" applyFill="0" applyBorder="0" applyProtection="0">
      <alignment vertical="top"/>
    </xf>
  </cellStyleXfs>
  <cellXfs count="172">
    <xf numFmtId="0" fontId="0" fillId="0" borderId="0" xfId="0"/>
    <xf numFmtId="0" fontId="6" fillId="0" borderId="0" xfId="1" applyFont="1"/>
    <xf numFmtId="0" fontId="6" fillId="0" borderId="2" xfId="1" applyFont="1" applyBorder="1" applyAlignment="1">
      <alignment horizontal="right" vertical="center" wrapText="1"/>
    </xf>
    <xf numFmtId="165" fontId="6" fillId="0" borderId="2" xfId="1" applyNumberFormat="1" applyFont="1" applyBorder="1" applyAlignment="1">
      <alignment vertical="center" wrapText="1"/>
    </xf>
    <xf numFmtId="166" fontId="28" fillId="0" borderId="2" xfId="1" applyNumberFormat="1" applyFont="1" applyBorder="1" applyAlignment="1">
      <alignment vertical="center" wrapText="1"/>
    </xf>
    <xf numFmtId="3" fontId="6" fillId="0" borderId="0" xfId="1" applyNumberFormat="1" applyFont="1"/>
    <xf numFmtId="0" fontId="6" fillId="0" borderId="0" xfId="0" applyFont="1" applyAlignment="1">
      <alignment horizontal="center" wrapText="1"/>
    </xf>
    <xf numFmtId="0" fontId="28" fillId="0" borderId="0" xfId="1" applyFont="1" applyAlignment="1">
      <alignment horizontal="center" vertical="center" wrapText="1"/>
    </xf>
    <xf numFmtId="0" fontId="6" fillId="0" borderId="0" xfId="0" applyFont="1"/>
    <xf numFmtId="2" fontId="6" fillId="0" borderId="2" xfId="0" applyNumberFormat="1" applyFont="1" applyBorder="1" applyAlignment="1">
      <alignment vertical="center"/>
    </xf>
    <xf numFmtId="4" fontId="6" fillId="0" borderId="0" xfId="0" applyNumberFormat="1" applyFont="1"/>
    <xf numFmtId="3" fontId="28" fillId="4" borderId="4" xfId="1" applyNumberFormat="1" applyFont="1" applyFill="1" applyBorder="1" applyAlignment="1">
      <alignment horizontal="centerContinuous"/>
    </xf>
    <xf numFmtId="177" fontId="6" fillId="6" borderId="2" xfId="2736" applyNumberFormat="1" applyFont="1" applyFill="1" applyBorder="1"/>
    <xf numFmtId="0" fontId="6" fillId="4" borderId="6" xfId="1" applyFont="1" applyFill="1" applyBorder="1" applyAlignment="1">
      <alignment horizontal="centerContinuous"/>
    </xf>
    <xf numFmtId="0" fontId="6" fillId="4" borderId="5" xfId="1" applyFont="1" applyFill="1" applyBorder="1" applyAlignment="1">
      <alignment horizontal="centerContinuous"/>
    </xf>
    <xf numFmtId="165" fontId="6" fillId="0" borderId="14" xfId="1" applyNumberFormat="1" applyFont="1" applyBorder="1" applyAlignment="1">
      <alignment vertical="center" wrapText="1"/>
    </xf>
    <xf numFmtId="0" fontId="28" fillId="4" borderId="2" xfId="1" applyFont="1" applyFill="1" applyBorder="1" applyAlignment="1">
      <alignment horizontal="center"/>
    </xf>
    <xf numFmtId="0" fontId="28" fillId="6" borderId="2" xfId="1" applyFont="1" applyFill="1" applyBorder="1" applyAlignment="1">
      <alignment horizontal="center"/>
    </xf>
    <xf numFmtId="0" fontId="28" fillId="20" borderId="2" xfId="1" applyFont="1" applyFill="1" applyBorder="1" applyAlignment="1">
      <alignment horizontal="center"/>
    </xf>
    <xf numFmtId="0" fontId="30" fillId="4" borderId="2" xfId="1" applyFont="1" applyFill="1" applyBorder="1" applyAlignment="1">
      <alignment horizontal="center"/>
    </xf>
    <xf numFmtId="0" fontId="30" fillId="6" borderId="2" xfId="1" applyFont="1" applyFill="1" applyBorder="1" applyAlignment="1">
      <alignment horizontal="center"/>
    </xf>
    <xf numFmtId="0" fontId="30" fillId="20" borderId="2" xfId="1" applyFont="1" applyFill="1" applyBorder="1" applyAlignment="1">
      <alignment horizontal="center"/>
    </xf>
    <xf numFmtId="3" fontId="28" fillId="21" borderId="2" xfId="1" applyNumberFormat="1" applyFont="1" applyFill="1" applyBorder="1" applyAlignment="1">
      <alignment horizontal="center"/>
    </xf>
    <xf numFmtId="0" fontId="30" fillId="21" borderId="2" xfId="1" applyFont="1" applyFill="1" applyBorder="1" applyAlignment="1">
      <alignment horizontal="center"/>
    </xf>
    <xf numFmtId="164" fontId="6" fillId="20" borderId="2" xfId="2736" applyFont="1" applyFill="1" applyBorder="1"/>
    <xf numFmtId="0" fontId="29" fillId="0" borderId="2" xfId="1" applyFont="1" applyBorder="1" applyAlignment="1">
      <alignment horizontal="right"/>
    </xf>
    <xf numFmtId="0" fontId="6" fillId="6" borderId="2" xfId="1" applyFont="1" applyFill="1" applyBorder="1" applyAlignment="1">
      <alignment horizontal="center"/>
    </xf>
    <xf numFmtId="176" fontId="27" fillId="4" borderId="2" xfId="2736" applyNumberFormat="1" applyFont="1" applyFill="1" applyBorder="1" applyAlignment="1">
      <alignment vertical="center"/>
    </xf>
    <xf numFmtId="176" fontId="27" fillId="22" borderId="2" xfId="2736" applyNumberFormat="1" applyFont="1" applyFill="1" applyBorder="1" applyAlignment="1">
      <alignment vertical="center"/>
    </xf>
    <xf numFmtId="164" fontId="31" fillId="21" borderId="2" xfId="2736" applyFont="1" applyFill="1" applyBorder="1" applyAlignment="1">
      <alignment wrapText="1"/>
    </xf>
    <xf numFmtId="178" fontId="31" fillId="21" borderId="2" xfId="2736" applyNumberFormat="1" applyFont="1" applyFill="1" applyBorder="1" applyAlignment="1">
      <alignment wrapText="1"/>
    </xf>
    <xf numFmtId="177" fontId="27" fillId="21" borderId="4" xfId="2736" applyNumberFormat="1" applyFont="1" applyFill="1" applyBorder="1" applyAlignment="1"/>
    <xf numFmtId="177" fontId="31" fillId="21" borderId="2" xfId="2736" applyNumberFormat="1" applyFont="1" applyFill="1" applyBorder="1" applyAlignment="1">
      <alignment wrapText="1"/>
    </xf>
    <xf numFmtId="177" fontId="6" fillId="22" borderId="2" xfId="2736" applyNumberFormat="1" applyFont="1" applyFill="1" applyBorder="1"/>
    <xf numFmtId="177" fontId="31" fillId="0" borderId="2" xfId="2736" applyNumberFormat="1" applyFont="1" applyFill="1" applyBorder="1" applyAlignment="1">
      <alignment wrapText="1"/>
    </xf>
    <xf numFmtId="177" fontId="31" fillId="6" borderId="2" xfId="2736" applyNumberFormat="1" applyFont="1" applyFill="1" applyBorder="1" applyAlignment="1">
      <alignment wrapText="1"/>
    </xf>
    <xf numFmtId="0" fontId="29" fillId="0" borderId="2" xfId="1" applyFont="1" applyBorder="1" applyAlignment="1">
      <alignment horizontal="right" vertical="center"/>
    </xf>
    <xf numFmtId="2" fontId="29" fillId="0" borderId="2" xfId="1" applyNumberFormat="1" applyFont="1" applyBorder="1" applyAlignment="1">
      <alignment horizontal="right" vertical="center"/>
    </xf>
    <xf numFmtId="0" fontId="32" fillId="2" borderId="8" xfId="1" applyFont="1" applyFill="1" applyBorder="1" applyAlignment="1">
      <alignment vertical="center"/>
    </xf>
    <xf numFmtId="0" fontId="27" fillId="2" borderId="0" xfId="1" applyFont="1" applyFill="1" applyAlignment="1">
      <alignment vertical="center"/>
    </xf>
    <xf numFmtId="0" fontId="31" fillId="2" borderId="8" xfId="1" applyFont="1" applyFill="1" applyBorder="1" applyAlignment="1">
      <alignment vertical="center"/>
    </xf>
    <xf numFmtId="0" fontId="31" fillId="2" borderId="9" xfId="1" applyFont="1" applyFill="1" applyBorder="1" applyAlignment="1">
      <alignment vertical="center"/>
    </xf>
    <xf numFmtId="0" fontId="6" fillId="0" borderId="7" xfId="1" applyFont="1" applyBorder="1"/>
    <xf numFmtId="0" fontId="34" fillId="7" borderId="0" xfId="1" applyFont="1" applyFill="1" applyAlignment="1">
      <alignment horizontal="left"/>
    </xf>
    <xf numFmtId="0" fontId="6" fillId="7" borderId="0" xfId="1" applyFont="1" applyFill="1"/>
    <xf numFmtId="0" fontId="33" fillId="7" borderId="0" xfId="1" applyFont="1" applyFill="1"/>
    <xf numFmtId="0" fontId="33" fillId="7" borderId="7" xfId="1" applyFont="1" applyFill="1" applyBorder="1"/>
    <xf numFmtId="0" fontId="6" fillId="5" borderId="2" xfId="1" applyFont="1" applyFill="1" applyBorder="1"/>
    <xf numFmtId="0" fontId="6" fillId="0" borderId="0" xfId="1" applyFont="1" applyAlignment="1">
      <alignment horizontal="left"/>
    </xf>
    <xf numFmtId="0" fontId="29" fillId="0" borderId="0" xfId="1" applyFont="1"/>
    <xf numFmtId="0" fontId="29" fillId="0" borderId="0" xfId="1" applyFont="1" applyAlignment="1">
      <alignment horizontal="left"/>
    </xf>
    <xf numFmtId="2" fontId="6" fillId="0" borderId="0" xfId="1" applyNumberFormat="1" applyFont="1"/>
    <xf numFmtId="0" fontId="34" fillId="7" borderId="0" xfId="1" applyFont="1" applyFill="1" applyAlignment="1">
      <alignment horizontal="left" vertical="center"/>
    </xf>
    <xf numFmtId="0" fontId="6" fillId="0" borderId="0" xfId="1" applyFont="1" applyAlignment="1">
      <alignment vertical="center"/>
    </xf>
    <xf numFmtId="0" fontId="29" fillId="0" borderId="0" xfId="1" applyFont="1" applyAlignment="1">
      <alignment vertical="center"/>
    </xf>
    <xf numFmtId="2" fontId="6" fillId="0" borderId="0" xfId="1" applyNumberFormat="1" applyFont="1" applyAlignment="1">
      <alignment vertical="center"/>
    </xf>
    <xf numFmtId="2" fontId="29" fillId="0" borderId="0" xfId="1" applyNumberFormat="1" applyFont="1" applyAlignment="1">
      <alignment vertical="center"/>
    </xf>
    <xf numFmtId="0" fontId="6" fillId="5" borderId="2" xfId="1" applyFont="1" applyFill="1" applyBorder="1" applyAlignment="1">
      <alignment vertical="center"/>
    </xf>
    <xf numFmtId="166" fontId="28" fillId="0" borderId="0" xfId="1" applyNumberFormat="1" applyFont="1" applyBorder="1" applyAlignment="1">
      <alignment vertical="center" wrapText="1"/>
    </xf>
    <xf numFmtId="0" fontId="6" fillId="0" borderId="2" xfId="1" applyFont="1" applyBorder="1"/>
    <xf numFmtId="164" fontId="27" fillId="4" borderId="2" xfId="2736" applyFont="1" applyFill="1" applyBorder="1" applyAlignment="1">
      <alignment vertical="center"/>
    </xf>
    <xf numFmtId="177" fontId="27" fillId="4" borderId="2" xfId="2736" applyNumberFormat="1" applyFont="1" applyFill="1" applyBorder="1" applyAlignment="1">
      <alignment vertical="center"/>
    </xf>
    <xf numFmtId="177" fontId="27" fillId="22" borderId="2" xfId="2736" applyNumberFormat="1" applyFont="1" applyFill="1" applyBorder="1" applyAlignment="1">
      <alignment vertical="center"/>
    </xf>
    <xf numFmtId="164" fontId="28" fillId="0" borderId="2" xfId="2736" applyFont="1" applyBorder="1" applyAlignment="1">
      <alignment vertical="center" wrapText="1"/>
    </xf>
    <xf numFmtId="164" fontId="31" fillId="0" borderId="2" xfId="2736" applyFont="1" applyFill="1" applyBorder="1" applyAlignment="1">
      <alignment wrapText="1"/>
    </xf>
    <xf numFmtId="164" fontId="27" fillId="22" borderId="2" xfId="2736" applyFont="1" applyFill="1" applyBorder="1" applyAlignment="1">
      <alignment vertical="center"/>
    </xf>
    <xf numFmtId="178" fontId="31" fillId="0" borderId="2" xfId="2736" applyNumberFormat="1" applyFont="1" applyFill="1" applyBorder="1" applyAlignment="1">
      <alignment wrapText="1"/>
    </xf>
    <xf numFmtId="177" fontId="28" fillId="0" borderId="2" xfId="2736" applyNumberFormat="1" applyFont="1" applyBorder="1" applyAlignment="1">
      <alignment vertical="center" wrapText="1"/>
    </xf>
    <xf numFmtId="179" fontId="27" fillId="4" borderId="2" xfId="2736" applyNumberFormat="1" applyFont="1" applyFill="1" applyBorder="1" applyAlignment="1">
      <alignment vertical="center"/>
    </xf>
    <xf numFmtId="179" fontId="27" fillId="22" borderId="2" xfId="2736" applyNumberFormat="1" applyFont="1" applyFill="1" applyBorder="1" applyAlignment="1">
      <alignment vertical="center"/>
    </xf>
    <xf numFmtId="179" fontId="31" fillId="0" borderId="2" xfId="2736" applyNumberFormat="1" applyFont="1" applyFill="1" applyBorder="1" applyAlignment="1">
      <alignment wrapText="1"/>
    </xf>
    <xf numFmtId="0" fontId="6" fillId="22" borderId="2" xfId="1" applyFont="1" applyFill="1" applyBorder="1"/>
    <xf numFmtId="179" fontId="31" fillId="21" borderId="2" xfId="2736" applyNumberFormat="1" applyFont="1" applyFill="1" applyBorder="1" applyAlignment="1">
      <alignment wrapText="1"/>
    </xf>
    <xf numFmtId="179" fontId="27" fillId="21" borderId="2" xfId="2736" applyNumberFormat="1" applyFont="1" applyFill="1" applyBorder="1" applyAlignment="1">
      <alignment vertical="center"/>
    </xf>
    <xf numFmtId="164" fontId="27" fillId="21" borderId="2" xfId="2736" applyFont="1" applyFill="1" applyBorder="1" applyAlignment="1">
      <alignment vertical="center"/>
    </xf>
    <xf numFmtId="176" fontId="27" fillId="21" borderId="2" xfId="2736" applyNumberFormat="1" applyFont="1" applyFill="1" applyBorder="1" applyAlignment="1">
      <alignment vertical="center"/>
    </xf>
    <xf numFmtId="164" fontId="31" fillId="6" borderId="2" xfId="2736" applyFont="1" applyFill="1" applyBorder="1" applyAlignment="1">
      <alignment wrapText="1"/>
    </xf>
    <xf numFmtId="164" fontId="6" fillId="6" borderId="2" xfId="1" applyNumberFormat="1" applyFont="1" applyFill="1" applyBorder="1"/>
    <xf numFmtId="164" fontId="27" fillId="21" borderId="4" xfId="2736" applyFont="1" applyFill="1" applyBorder="1" applyAlignment="1">
      <alignment vertical="center"/>
    </xf>
    <xf numFmtId="178" fontId="31" fillId="6" borderId="2" xfId="2736" applyNumberFormat="1" applyFont="1" applyFill="1" applyBorder="1" applyAlignment="1">
      <alignment wrapText="1"/>
    </xf>
    <xf numFmtId="179" fontId="27" fillId="6" borderId="2" xfId="2736" applyNumberFormat="1" applyFont="1" applyFill="1" applyBorder="1" applyAlignment="1">
      <alignment vertical="center"/>
    </xf>
    <xf numFmtId="179" fontId="27" fillId="3" borderId="2" xfId="2736" applyNumberFormat="1" applyFont="1" applyFill="1" applyBorder="1" applyAlignment="1">
      <alignment vertical="center"/>
    </xf>
    <xf numFmtId="179" fontId="31" fillId="6" borderId="2" xfId="2736" applyNumberFormat="1" applyFont="1" applyFill="1" applyBorder="1" applyAlignment="1">
      <alignment vertical="center"/>
    </xf>
    <xf numFmtId="177" fontId="6" fillId="20" borderId="2" xfId="2736" applyNumberFormat="1" applyFont="1" applyFill="1" applyBorder="1"/>
    <xf numFmtId="177" fontId="28" fillId="20" borderId="2" xfId="2736" applyNumberFormat="1" applyFont="1" applyFill="1" applyBorder="1"/>
    <xf numFmtId="179" fontId="6" fillId="20" borderId="2" xfId="2736" applyNumberFormat="1" applyFont="1" applyFill="1" applyBorder="1"/>
    <xf numFmtId="179" fontId="28" fillId="20" borderId="2" xfId="2736" applyNumberFormat="1" applyFont="1" applyFill="1" applyBorder="1"/>
    <xf numFmtId="178" fontId="28" fillId="20" borderId="2" xfId="2736" applyNumberFormat="1" applyFont="1" applyFill="1" applyBorder="1"/>
    <xf numFmtId="2" fontId="6" fillId="0" borderId="14" xfId="0" applyNumberFormat="1" applyFont="1" applyBorder="1" applyAlignment="1">
      <alignment vertical="center"/>
    </xf>
    <xf numFmtId="3" fontId="6" fillId="0" borderId="14" xfId="0" applyNumberFormat="1" applyFont="1" applyBorder="1"/>
    <xf numFmtId="164" fontId="6" fillId="0" borderId="14" xfId="2736" applyFont="1" applyBorder="1"/>
    <xf numFmtId="178" fontId="6" fillId="0" borderId="14" xfId="2736" applyNumberFormat="1" applyFont="1" applyBorder="1"/>
    <xf numFmtId="179" fontId="6" fillId="0" borderId="14" xfId="2736" applyNumberFormat="1" applyFont="1" applyBorder="1"/>
    <xf numFmtId="1" fontId="30" fillId="4" borderId="2" xfId="1" applyNumberFormat="1" applyFont="1" applyFill="1" applyBorder="1" applyAlignment="1">
      <alignment horizontal="center"/>
    </xf>
    <xf numFmtId="1" fontId="30" fillId="21" borderId="2" xfId="1" applyNumberFormat="1" applyFont="1" applyFill="1" applyBorder="1" applyAlignment="1">
      <alignment horizontal="center"/>
    </xf>
    <xf numFmtId="1" fontId="30" fillId="6" borderId="2" xfId="1" applyNumberFormat="1" applyFont="1" applyFill="1" applyBorder="1" applyAlignment="1">
      <alignment horizontal="center"/>
    </xf>
    <xf numFmtId="1" fontId="30" fillId="20" borderId="2" xfId="1" applyNumberFormat="1" applyFont="1" applyFill="1" applyBorder="1" applyAlignment="1">
      <alignment horizontal="center"/>
    </xf>
    <xf numFmtId="1" fontId="27" fillId="4" borderId="2" xfId="2736" applyNumberFormat="1" applyFont="1" applyFill="1" applyBorder="1" applyAlignment="1">
      <alignment vertical="center"/>
    </xf>
    <xf numFmtId="1" fontId="27" fillId="21" borderId="2" xfId="2736" applyNumberFormat="1" applyFont="1" applyFill="1" applyBorder="1" applyAlignment="1">
      <alignment vertical="center"/>
    </xf>
    <xf numFmtId="1" fontId="6" fillId="6" borderId="2" xfId="2736" applyNumberFormat="1" applyFont="1" applyFill="1" applyBorder="1"/>
    <xf numFmtId="1" fontId="6" fillId="20" borderId="2" xfId="2736" applyNumberFormat="1" applyFont="1" applyFill="1" applyBorder="1"/>
    <xf numFmtId="1" fontId="27" fillId="22" borderId="2" xfId="2736" applyNumberFormat="1" applyFont="1" applyFill="1" applyBorder="1" applyAlignment="1">
      <alignment vertical="center"/>
    </xf>
    <xf numFmtId="0" fontId="6" fillId="6" borderId="2" xfId="0" applyFont="1" applyFill="1" applyBorder="1" applyAlignment="1">
      <alignment vertical="center" wrapText="1"/>
    </xf>
    <xf numFmtId="0" fontId="6" fillId="20" borderId="2" xfId="0" applyFont="1" applyFill="1" applyBorder="1" applyAlignment="1">
      <alignment vertical="center" wrapText="1"/>
    </xf>
    <xf numFmtId="0" fontId="6" fillId="23" borderId="0" xfId="1" applyFont="1" applyFill="1"/>
    <xf numFmtId="0" fontId="6" fillId="23" borderId="7" xfId="1" applyFont="1" applyFill="1" applyBorder="1"/>
    <xf numFmtId="0" fontId="35" fillId="23" borderId="0" xfId="1" applyFont="1" applyFill="1"/>
    <xf numFmtId="177" fontId="6" fillId="24" borderId="2" xfId="2736" applyNumberFormat="1" applyFont="1" applyFill="1" applyBorder="1"/>
    <xf numFmtId="0" fontId="27" fillId="6" borderId="2" xfId="2" applyFont="1" applyFill="1" applyBorder="1" applyAlignment="1">
      <alignment horizontal="center" vertical="center" wrapText="1"/>
    </xf>
    <xf numFmtId="0" fontId="27" fillId="6" borderId="2" xfId="0" applyFont="1" applyFill="1" applyBorder="1" applyAlignment="1">
      <alignment vertical="center"/>
    </xf>
    <xf numFmtId="164" fontId="27" fillId="4" borderId="2" xfId="2736" applyNumberFormat="1" applyFont="1" applyFill="1" applyBorder="1" applyAlignment="1">
      <alignment vertical="center"/>
    </xf>
    <xf numFmtId="0" fontId="37" fillId="25" borderId="0" xfId="2737" applyFont="1" applyFill="1"/>
    <xf numFmtId="0" fontId="0" fillId="25" borderId="0" xfId="0" applyFill="1"/>
    <xf numFmtId="0" fontId="38" fillId="25" borderId="0" xfId="2737" applyFont="1" applyFill="1"/>
    <xf numFmtId="0" fontId="0" fillId="25" borderId="0" xfId="0" applyFill="1" applyBorder="1"/>
    <xf numFmtId="0" fontId="38" fillId="0" borderId="0" xfId="2737" applyFont="1" applyBorder="1"/>
    <xf numFmtId="0" fontId="0" fillId="25" borderId="0" xfId="0" applyFill="1" applyBorder="1" applyAlignment="1">
      <alignment vertical="center" wrapText="1"/>
    </xf>
    <xf numFmtId="180" fontId="6" fillId="6" borderId="2" xfId="2738" applyNumberFormat="1" applyFont="1" applyFill="1" applyBorder="1"/>
    <xf numFmtId="180" fontId="6" fillId="0" borderId="0" xfId="2738" applyNumberFormat="1" applyFont="1"/>
    <xf numFmtId="177" fontId="27" fillId="6" borderId="4" xfId="2736" applyNumberFormat="1" applyFont="1" applyFill="1" applyBorder="1" applyAlignment="1"/>
    <xf numFmtId="164" fontId="28" fillId="20" borderId="2" xfId="2736" applyNumberFormat="1" applyFont="1" applyFill="1" applyBorder="1"/>
    <xf numFmtId="2" fontId="27" fillId="4" borderId="2" xfId="2736" applyNumberFormat="1" applyFont="1" applyFill="1" applyBorder="1" applyAlignment="1">
      <alignment vertical="center"/>
    </xf>
    <xf numFmtId="2" fontId="27" fillId="21" borderId="2" xfId="2736" applyNumberFormat="1" applyFont="1" applyFill="1" applyBorder="1" applyAlignment="1">
      <alignment vertical="center"/>
    </xf>
    <xf numFmtId="2" fontId="6" fillId="6" borderId="2" xfId="2736" applyNumberFormat="1" applyFont="1" applyFill="1" applyBorder="1"/>
    <xf numFmtId="2" fontId="6" fillId="20" borderId="2" xfId="2736" applyNumberFormat="1" applyFont="1" applyFill="1" applyBorder="1"/>
    <xf numFmtId="2" fontId="27" fillId="22" borderId="2" xfId="2736" applyNumberFormat="1" applyFont="1" applyFill="1" applyBorder="1" applyAlignment="1">
      <alignment vertical="center"/>
    </xf>
    <xf numFmtId="2" fontId="27" fillId="22" borderId="4" xfId="2736" applyNumberFormat="1" applyFont="1" applyFill="1" applyBorder="1" applyAlignment="1"/>
    <xf numFmtId="2" fontId="31" fillId="0" borderId="2" xfId="2736" applyNumberFormat="1" applyFont="1" applyFill="1" applyBorder="1" applyAlignment="1">
      <alignment wrapText="1"/>
    </xf>
    <xf numFmtId="2" fontId="31" fillId="21" borderId="2" xfId="2736" applyNumberFormat="1" applyFont="1" applyFill="1" applyBorder="1" applyAlignment="1">
      <alignment wrapText="1"/>
    </xf>
    <xf numFmtId="2" fontId="31" fillId="6" borderId="2" xfId="2736" applyNumberFormat="1" applyFont="1" applyFill="1" applyBorder="1" applyAlignment="1">
      <alignment wrapText="1"/>
    </xf>
    <xf numFmtId="2" fontId="28" fillId="20" borderId="2" xfId="2736" applyNumberFormat="1" applyFont="1" applyFill="1" applyBorder="1"/>
    <xf numFmtId="4" fontId="27" fillId="22" borderId="4" xfId="2736" applyNumberFormat="1" applyFont="1" applyFill="1" applyBorder="1" applyAlignment="1"/>
    <xf numFmtId="0" fontId="39" fillId="0" borderId="0" xfId="0" applyFont="1" applyBorder="1" applyAlignment="1">
      <alignment vertical="center" wrapText="1"/>
    </xf>
    <xf numFmtId="0" fontId="28" fillId="21" borderId="4" xfId="1" applyFont="1" applyFill="1" applyBorder="1" applyAlignment="1">
      <alignment horizontal="centerContinuous" vertical="center"/>
    </xf>
    <xf numFmtId="0" fontId="28" fillId="21" borderId="1" xfId="1" applyFont="1" applyFill="1" applyBorder="1" applyAlignment="1">
      <alignment horizontal="centerContinuous" vertical="center"/>
    </xf>
    <xf numFmtId="0" fontId="28" fillId="21" borderId="3" xfId="1" applyFont="1" applyFill="1" applyBorder="1" applyAlignment="1">
      <alignment horizontal="centerContinuous" vertical="center"/>
    </xf>
    <xf numFmtId="0" fontId="28" fillId="6" borderId="1" xfId="1" applyFont="1" applyFill="1" applyBorder="1" applyAlignment="1">
      <alignment horizontal="centerContinuous" vertical="center"/>
    </xf>
    <xf numFmtId="0" fontId="28" fillId="6" borderId="3" xfId="1" applyFont="1" applyFill="1" applyBorder="1" applyAlignment="1">
      <alignment horizontal="centerContinuous" vertical="center"/>
    </xf>
    <xf numFmtId="0" fontId="28" fillId="6" borderId="1" xfId="1" applyFont="1" applyFill="1" applyBorder="1" applyAlignment="1">
      <alignment horizontal="centerContinuous" vertical="center" wrapText="1"/>
    </xf>
    <xf numFmtId="0" fontId="28" fillId="6" borderId="3" xfId="1" applyFont="1" applyFill="1" applyBorder="1" applyAlignment="1">
      <alignment horizontal="centerContinuous" vertical="center" wrapText="1"/>
    </xf>
    <xf numFmtId="2" fontId="6" fillId="6" borderId="2" xfId="0" applyNumberFormat="1" applyFont="1" applyFill="1" applyBorder="1" applyAlignment="1">
      <alignment vertical="center"/>
    </xf>
    <xf numFmtId="2" fontId="6" fillId="6" borderId="14" xfId="0" applyNumberFormat="1" applyFont="1" applyFill="1" applyBorder="1" applyAlignment="1">
      <alignment vertical="center"/>
    </xf>
    <xf numFmtId="3" fontId="6" fillId="6" borderId="14" xfId="0" applyNumberFormat="1" applyFont="1" applyFill="1" applyBorder="1"/>
    <xf numFmtId="0" fontId="0" fillId="6" borderId="0" xfId="0" applyFill="1"/>
    <xf numFmtId="164" fontId="27" fillId="22" borderId="2" xfId="2736" applyNumberFormat="1" applyFont="1" applyFill="1" applyBorder="1" applyAlignment="1">
      <alignment vertical="center"/>
    </xf>
    <xf numFmtId="164" fontId="6" fillId="6" borderId="2" xfId="2736" applyNumberFormat="1" applyFont="1" applyFill="1" applyBorder="1"/>
    <xf numFmtId="0" fontId="0" fillId="0" borderId="0" xfId="0" applyFill="1"/>
    <xf numFmtId="0" fontId="0" fillId="26" borderId="15" xfId="0" applyFill="1" applyBorder="1" applyAlignment="1">
      <alignment horizontal="left" vertical="center" wrapText="1"/>
    </xf>
    <xf numFmtId="0" fontId="0" fillId="26" borderId="16" xfId="0" applyFill="1" applyBorder="1" applyAlignment="1">
      <alignment horizontal="left" vertical="center" wrapText="1"/>
    </xf>
    <xf numFmtId="0" fontId="0" fillId="26" borderId="17" xfId="0" applyFill="1" applyBorder="1" applyAlignment="1">
      <alignment horizontal="left" vertical="center" wrapText="1"/>
    </xf>
    <xf numFmtId="0" fontId="0" fillId="26" borderId="18" xfId="0" applyFill="1" applyBorder="1" applyAlignment="1">
      <alignment horizontal="left" vertical="center" wrapText="1"/>
    </xf>
    <xf numFmtId="0" fontId="0" fillId="26" borderId="0" xfId="0" applyFill="1" applyBorder="1" applyAlignment="1">
      <alignment horizontal="left" vertical="center" wrapText="1"/>
    </xf>
    <xf numFmtId="0" fontId="0" fillId="26" borderId="19" xfId="0" applyFill="1" applyBorder="1" applyAlignment="1">
      <alignment horizontal="left" vertical="center" wrapText="1"/>
    </xf>
    <xf numFmtId="0" fontId="0" fillId="26" borderId="20" xfId="0" applyFill="1" applyBorder="1" applyAlignment="1">
      <alignment horizontal="left" vertical="center" wrapText="1"/>
    </xf>
    <xf numFmtId="0" fontId="0" fillId="26" borderId="21" xfId="0" applyFill="1" applyBorder="1" applyAlignment="1">
      <alignment horizontal="left" vertical="center" wrapText="1"/>
    </xf>
    <xf numFmtId="0" fontId="0" fillId="26" borderId="22" xfId="0" applyFill="1" applyBorder="1" applyAlignment="1">
      <alignment horizontal="left" vertical="center" wrapText="1"/>
    </xf>
    <xf numFmtId="0" fontId="28" fillId="0" borderId="15" xfId="1" applyFont="1" applyBorder="1" applyAlignment="1">
      <alignment horizontal="left" vertical="center" wrapText="1"/>
    </xf>
    <xf numFmtId="0" fontId="28" fillId="0" borderId="16" xfId="1" applyFont="1" applyBorder="1" applyAlignment="1">
      <alignment horizontal="left" vertical="center" wrapText="1"/>
    </xf>
    <xf numFmtId="0" fontId="28" fillId="0" borderId="17" xfId="1" applyFont="1" applyBorder="1" applyAlignment="1">
      <alignment horizontal="left" vertical="center" wrapText="1"/>
    </xf>
    <xf numFmtId="0" fontId="28" fillId="0" borderId="18" xfId="1" applyFont="1" applyBorder="1" applyAlignment="1">
      <alignment horizontal="left" vertical="center" wrapText="1"/>
    </xf>
    <xf numFmtId="0" fontId="28" fillId="0" borderId="0" xfId="1" applyFont="1" applyBorder="1" applyAlignment="1">
      <alignment horizontal="left" vertical="center" wrapText="1"/>
    </xf>
    <xf numFmtId="0" fontId="28" fillId="0" borderId="19" xfId="1" applyFont="1" applyBorder="1" applyAlignment="1">
      <alignment horizontal="left" vertical="center" wrapText="1"/>
    </xf>
    <xf numFmtId="0" fontId="28" fillId="0" borderId="20" xfId="1" applyFont="1" applyBorder="1" applyAlignment="1">
      <alignment horizontal="left" vertical="center" wrapText="1"/>
    </xf>
    <xf numFmtId="0" fontId="28" fillId="0" borderId="21" xfId="1" applyFont="1" applyBorder="1" applyAlignment="1">
      <alignment horizontal="left" vertical="center" wrapText="1"/>
    </xf>
    <xf numFmtId="0" fontId="28" fillId="0" borderId="22" xfId="1" applyFont="1" applyBorder="1" applyAlignment="1">
      <alignment horizontal="left" vertical="center" wrapText="1"/>
    </xf>
    <xf numFmtId="0" fontId="28" fillId="20" borderId="1" xfId="1" applyFont="1" applyFill="1" applyBorder="1" applyAlignment="1">
      <alignment horizontal="center"/>
    </xf>
    <xf numFmtId="0" fontId="28" fillId="20" borderId="3" xfId="1" applyFont="1" applyFill="1" applyBorder="1" applyAlignment="1">
      <alignment horizontal="center"/>
    </xf>
    <xf numFmtId="0" fontId="28" fillId="20" borderId="1" xfId="1" applyFont="1" applyFill="1" applyBorder="1" applyAlignment="1">
      <alignment horizontal="center" vertical="center" wrapText="1"/>
    </xf>
    <xf numFmtId="0" fontId="28" fillId="20" borderId="3" xfId="1" applyFont="1" applyFill="1" applyBorder="1" applyAlignment="1">
      <alignment horizontal="center" vertical="center" wrapText="1"/>
    </xf>
    <xf numFmtId="0" fontId="28" fillId="20" borderId="1" xfId="1" applyFont="1" applyFill="1" applyBorder="1" applyAlignment="1">
      <alignment horizontal="center" vertical="center"/>
    </xf>
    <xf numFmtId="0" fontId="28" fillId="20" borderId="3" xfId="1" applyFont="1" applyFill="1" applyBorder="1" applyAlignment="1">
      <alignment horizontal="center" vertical="center"/>
    </xf>
    <xf numFmtId="0" fontId="28" fillId="6" borderId="2" xfId="1" applyFont="1" applyFill="1" applyBorder="1" applyAlignment="1">
      <alignment horizontal="center" vertical="center" wrapText="1"/>
    </xf>
  </cellXfs>
  <cellStyles count="2741">
    <cellStyle name="Att1" xfId="162"/>
    <cellStyle name="Att1 2" xfId="163"/>
    <cellStyle name="Att1 2 2" xfId="164"/>
    <cellStyle name="Att1 3" xfId="165"/>
    <cellStyle name="Att1 3 2" xfId="166"/>
    <cellStyle name="Att1 3 3" xfId="167"/>
    <cellStyle name="Att1 4" xfId="168"/>
    <cellStyle name="Att1 4 2" xfId="169"/>
    <cellStyle name="Att1 4 3" xfId="170"/>
    <cellStyle name="BM Heading 3" xfId="20"/>
    <cellStyle name="BM Input" xfId="24"/>
    <cellStyle name="Column 4" xfId="26"/>
    <cellStyle name="Comma" xfId="2736" builtinId="3"/>
    <cellStyle name="Comma 10" xfId="2628"/>
    <cellStyle name="Comma 11" xfId="4"/>
    <cellStyle name="Comma 2" xfId="8"/>
    <cellStyle name="Comma 2 10" xfId="172"/>
    <cellStyle name="Comma 2 10 2" xfId="173"/>
    <cellStyle name="Comma 2 10 2 2" xfId="174"/>
    <cellStyle name="Comma 2 10 3" xfId="175"/>
    <cellStyle name="Comma 2 10 4" xfId="176"/>
    <cellStyle name="Comma 2 11" xfId="177"/>
    <cellStyle name="Comma 2 11 2" xfId="178"/>
    <cellStyle name="Comma 2 11 2 2" xfId="179"/>
    <cellStyle name="Comma 2 11 3" xfId="180"/>
    <cellStyle name="Comma 2 11 4" xfId="181"/>
    <cellStyle name="Comma 2 12" xfId="182"/>
    <cellStyle name="Comma 2 12 2" xfId="183"/>
    <cellStyle name="Comma 2 12 2 2" xfId="184"/>
    <cellStyle name="Comma 2 12 3" xfId="185"/>
    <cellStyle name="Comma 2 12 4" xfId="186"/>
    <cellStyle name="Comma 2 13" xfId="187"/>
    <cellStyle name="Comma 2 13 2" xfId="188"/>
    <cellStyle name="Comma 2 13 2 2" xfId="189"/>
    <cellStyle name="Comma 2 13 3" xfId="190"/>
    <cellStyle name="Comma 2 13 4" xfId="191"/>
    <cellStyle name="Comma 2 14" xfId="192"/>
    <cellStyle name="Comma 2 14 2" xfId="193"/>
    <cellStyle name="Comma 2 14 3" xfId="194"/>
    <cellStyle name="Comma 2 15" xfId="195"/>
    <cellStyle name="Comma 2 15 2" xfId="196"/>
    <cellStyle name="Comma 2 16" xfId="197"/>
    <cellStyle name="Comma 2 17" xfId="198"/>
    <cellStyle name="Comma 2 18" xfId="199"/>
    <cellStyle name="Comma 2 19" xfId="2561"/>
    <cellStyle name="Comma 2 2" xfId="21"/>
    <cellStyle name="Comma 2 2 10" xfId="201"/>
    <cellStyle name="Comma 2 2 10 2" xfId="202"/>
    <cellStyle name="Comma 2 2 10 3" xfId="203"/>
    <cellStyle name="Comma 2 2 11" xfId="204"/>
    <cellStyle name="Comma 2 2 11 2" xfId="205"/>
    <cellStyle name="Comma 2 2 12" xfId="206"/>
    <cellStyle name="Comma 2 2 13" xfId="207"/>
    <cellStyle name="Comma 2 2 14" xfId="208"/>
    <cellStyle name="Comma 2 2 15" xfId="2567"/>
    <cellStyle name="Comma 2 2 16" xfId="2630"/>
    <cellStyle name="Comma 2 2 17" xfId="200"/>
    <cellStyle name="Comma 2 2 2" xfId="38"/>
    <cellStyle name="Comma 2 2 2 10" xfId="210"/>
    <cellStyle name="Comma 2 2 2 11" xfId="2572"/>
    <cellStyle name="Comma 2 2 2 12" xfId="2633"/>
    <cellStyle name="Comma 2 2 2 13" xfId="209"/>
    <cellStyle name="Comma 2 2 2 2" xfId="62"/>
    <cellStyle name="Comma 2 2 2 2 10" xfId="2580"/>
    <cellStyle name="Comma 2 2 2 2 11" xfId="2640"/>
    <cellStyle name="Comma 2 2 2 2 12" xfId="211"/>
    <cellStyle name="Comma 2 2 2 2 2" xfId="75"/>
    <cellStyle name="Comma 2 2 2 2 2 2" xfId="104"/>
    <cellStyle name="Comma 2 2 2 2 2 2 2" xfId="158"/>
    <cellStyle name="Comma 2 2 2 2 2 2 2 2" xfId="2734"/>
    <cellStyle name="Comma 2 2 2 2 2 2 2 3" xfId="214"/>
    <cellStyle name="Comma 2 2 2 2 2 2 3" xfId="2621"/>
    <cellStyle name="Comma 2 2 2 2 2 2 4" xfId="2680"/>
    <cellStyle name="Comma 2 2 2 2 2 2 5" xfId="213"/>
    <cellStyle name="Comma 2 2 2 2 2 3" xfId="131"/>
    <cellStyle name="Comma 2 2 2 2 2 3 2" xfId="2707"/>
    <cellStyle name="Comma 2 2 2 2 2 3 3" xfId="215"/>
    <cellStyle name="Comma 2 2 2 2 2 4" xfId="216"/>
    <cellStyle name="Comma 2 2 2 2 2 5" xfId="2593"/>
    <cellStyle name="Comma 2 2 2 2 2 6" xfId="2653"/>
    <cellStyle name="Comma 2 2 2 2 2 7" xfId="212"/>
    <cellStyle name="Comma 2 2 2 2 3" xfId="91"/>
    <cellStyle name="Comma 2 2 2 2 3 2" xfId="145"/>
    <cellStyle name="Comma 2 2 2 2 3 2 2" xfId="219"/>
    <cellStyle name="Comma 2 2 2 2 3 2 3" xfId="2721"/>
    <cellStyle name="Comma 2 2 2 2 3 2 4" xfId="218"/>
    <cellStyle name="Comma 2 2 2 2 3 3" xfId="220"/>
    <cellStyle name="Comma 2 2 2 2 3 4" xfId="221"/>
    <cellStyle name="Comma 2 2 2 2 3 5" xfId="2608"/>
    <cellStyle name="Comma 2 2 2 2 3 6" xfId="2667"/>
    <cellStyle name="Comma 2 2 2 2 3 7" xfId="217"/>
    <cellStyle name="Comma 2 2 2 2 4" xfId="118"/>
    <cellStyle name="Comma 2 2 2 2 4 2" xfId="223"/>
    <cellStyle name="Comma 2 2 2 2 4 2 2" xfId="224"/>
    <cellStyle name="Comma 2 2 2 2 4 3" xfId="225"/>
    <cellStyle name="Comma 2 2 2 2 4 4" xfId="226"/>
    <cellStyle name="Comma 2 2 2 2 4 5" xfId="2694"/>
    <cellStyle name="Comma 2 2 2 2 4 6" xfId="222"/>
    <cellStyle name="Comma 2 2 2 2 5" xfId="227"/>
    <cellStyle name="Comma 2 2 2 2 5 2" xfId="228"/>
    <cellStyle name="Comma 2 2 2 2 5 2 2" xfId="229"/>
    <cellStyle name="Comma 2 2 2 2 5 3" xfId="230"/>
    <cellStyle name="Comma 2 2 2 2 5 4" xfId="231"/>
    <cellStyle name="Comma 2 2 2 2 6" xfId="232"/>
    <cellStyle name="Comma 2 2 2 2 6 2" xfId="233"/>
    <cellStyle name="Comma 2 2 2 2 6 3" xfId="234"/>
    <cellStyle name="Comma 2 2 2 2 7" xfId="235"/>
    <cellStyle name="Comma 2 2 2 2 7 2" xfId="236"/>
    <cellStyle name="Comma 2 2 2 2 8" xfId="237"/>
    <cellStyle name="Comma 2 2 2 2 9" xfId="238"/>
    <cellStyle name="Comma 2 2 2 3" xfId="68"/>
    <cellStyle name="Comma 2 2 2 3 2" xfId="97"/>
    <cellStyle name="Comma 2 2 2 3 2 2" xfId="151"/>
    <cellStyle name="Comma 2 2 2 3 2 2 2" xfId="2727"/>
    <cellStyle name="Comma 2 2 2 3 2 2 3" xfId="241"/>
    <cellStyle name="Comma 2 2 2 3 2 3" xfId="2614"/>
    <cellStyle name="Comma 2 2 2 3 2 4" xfId="2673"/>
    <cellStyle name="Comma 2 2 2 3 2 5" xfId="240"/>
    <cellStyle name="Comma 2 2 2 3 3" xfId="124"/>
    <cellStyle name="Comma 2 2 2 3 3 2" xfId="2700"/>
    <cellStyle name="Comma 2 2 2 3 3 3" xfId="242"/>
    <cellStyle name="Comma 2 2 2 3 4" xfId="243"/>
    <cellStyle name="Comma 2 2 2 3 5" xfId="2586"/>
    <cellStyle name="Comma 2 2 2 3 6" xfId="2646"/>
    <cellStyle name="Comma 2 2 2 3 7" xfId="239"/>
    <cellStyle name="Comma 2 2 2 4" xfId="84"/>
    <cellStyle name="Comma 2 2 2 4 2" xfId="138"/>
    <cellStyle name="Comma 2 2 2 4 2 2" xfId="246"/>
    <cellStyle name="Comma 2 2 2 4 2 3" xfId="2714"/>
    <cellStyle name="Comma 2 2 2 4 2 4" xfId="245"/>
    <cellStyle name="Comma 2 2 2 4 3" xfId="247"/>
    <cellStyle name="Comma 2 2 2 4 4" xfId="248"/>
    <cellStyle name="Comma 2 2 2 4 5" xfId="2601"/>
    <cellStyle name="Comma 2 2 2 4 6" xfId="2660"/>
    <cellStyle name="Comma 2 2 2 4 7" xfId="244"/>
    <cellStyle name="Comma 2 2 2 5" xfId="111"/>
    <cellStyle name="Comma 2 2 2 5 2" xfId="250"/>
    <cellStyle name="Comma 2 2 2 5 2 2" xfId="251"/>
    <cellStyle name="Comma 2 2 2 5 3" xfId="252"/>
    <cellStyle name="Comma 2 2 2 5 4" xfId="253"/>
    <cellStyle name="Comma 2 2 2 5 5" xfId="2687"/>
    <cellStyle name="Comma 2 2 2 5 6" xfId="249"/>
    <cellStyle name="Comma 2 2 2 6" xfId="254"/>
    <cellStyle name="Comma 2 2 2 6 2" xfId="255"/>
    <cellStyle name="Comma 2 2 2 6 2 2" xfId="256"/>
    <cellStyle name="Comma 2 2 2 6 3" xfId="257"/>
    <cellStyle name="Comma 2 2 2 6 4" xfId="258"/>
    <cellStyle name="Comma 2 2 2 7" xfId="259"/>
    <cellStyle name="Comma 2 2 2 7 2" xfId="260"/>
    <cellStyle name="Comma 2 2 2 7 3" xfId="261"/>
    <cellStyle name="Comma 2 2 2 8" xfId="262"/>
    <cellStyle name="Comma 2 2 2 8 2" xfId="263"/>
    <cellStyle name="Comma 2 2 2 9" xfId="264"/>
    <cellStyle name="Comma 2 2 3" xfId="59"/>
    <cellStyle name="Comma 2 2 3 10" xfId="266"/>
    <cellStyle name="Comma 2 2 3 11" xfId="2577"/>
    <cellStyle name="Comma 2 2 3 12" xfId="2637"/>
    <cellStyle name="Comma 2 2 3 13" xfId="265"/>
    <cellStyle name="Comma 2 2 3 2" xfId="72"/>
    <cellStyle name="Comma 2 2 3 2 10" xfId="2590"/>
    <cellStyle name="Comma 2 2 3 2 11" xfId="2650"/>
    <cellStyle name="Comma 2 2 3 2 12" xfId="267"/>
    <cellStyle name="Comma 2 2 3 2 2" xfId="101"/>
    <cellStyle name="Comma 2 2 3 2 2 2" xfId="155"/>
    <cellStyle name="Comma 2 2 3 2 2 2 2" xfId="270"/>
    <cellStyle name="Comma 2 2 3 2 2 2 3" xfId="2731"/>
    <cellStyle name="Comma 2 2 3 2 2 2 4" xfId="269"/>
    <cellStyle name="Comma 2 2 3 2 2 3" xfId="271"/>
    <cellStyle name="Comma 2 2 3 2 2 4" xfId="272"/>
    <cellStyle name="Comma 2 2 3 2 2 5" xfId="2618"/>
    <cellStyle name="Comma 2 2 3 2 2 6" xfId="2677"/>
    <cellStyle name="Comma 2 2 3 2 2 7" xfId="268"/>
    <cellStyle name="Comma 2 2 3 2 3" xfId="128"/>
    <cellStyle name="Comma 2 2 3 2 3 2" xfId="274"/>
    <cellStyle name="Comma 2 2 3 2 3 2 2" xfId="275"/>
    <cellStyle name="Comma 2 2 3 2 3 3" xfId="276"/>
    <cellStyle name="Comma 2 2 3 2 3 4" xfId="277"/>
    <cellStyle name="Comma 2 2 3 2 3 5" xfId="2704"/>
    <cellStyle name="Comma 2 2 3 2 3 6" xfId="273"/>
    <cellStyle name="Comma 2 2 3 2 4" xfId="278"/>
    <cellStyle name="Comma 2 2 3 2 4 2" xfId="279"/>
    <cellStyle name="Comma 2 2 3 2 4 2 2" xfId="280"/>
    <cellStyle name="Comma 2 2 3 2 4 3" xfId="281"/>
    <cellStyle name="Comma 2 2 3 2 4 4" xfId="282"/>
    <cellStyle name="Comma 2 2 3 2 5" xfId="283"/>
    <cellStyle name="Comma 2 2 3 2 5 2" xfId="284"/>
    <cellStyle name="Comma 2 2 3 2 5 2 2" xfId="285"/>
    <cellStyle name="Comma 2 2 3 2 5 3" xfId="286"/>
    <cellStyle name="Comma 2 2 3 2 5 4" xfId="287"/>
    <cellStyle name="Comma 2 2 3 2 6" xfId="288"/>
    <cellStyle name="Comma 2 2 3 2 6 2" xfId="289"/>
    <cellStyle name="Comma 2 2 3 2 6 3" xfId="290"/>
    <cellStyle name="Comma 2 2 3 2 7" xfId="291"/>
    <cellStyle name="Comma 2 2 3 2 7 2" xfId="292"/>
    <cellStyle name="Comma 2 2 3 2 8" xfId="293"/>
    <cellStyle name="Comma 2 2 3 2 9" xfId="294"/>
    <cellStyle name="Comma 2 2 3 3" xfId="88"/>
    <cellStyle name="Comma 2 2 3 3 2" xfId="142"/>
    <cellStyle name="Comma 2 2 3 3 2 2" xfId="297"/>
    <cellStyle name="Comma 2 2 3 3 2 3" xfId="2718"/>
    <cellStyle name="Comma 2 2 3 3 2 4" xfId="296"/>
    <cellStyle name="Comma 2 2 3 3 3" xfId="298"/>
    <cellStyle name="Comma 2 2 3 3 4" xfId="299"/>
    <cellStyle name="Comma 2 2 3 3 5" xfId="2605"/>
    <cellStyle name="Comma 2 2 3 3 6" xfId="2664"/>
    <cellStyle name="Comma 2 2 3 3 7" xfId="295"/>
    <cellStyle name="Comma 2 2 3 4" xfId="115"/>
    <cellStyle name="Comma 2 2 3 4 2" xfId="301"/>
    <cellStyle name="Comma 2 2 3 4 2 2" xfId="302"/>
    <cellStyle name="Comma 2 2 3 4 3" xfId="303"/>
    <cellStyle name="Comma 2 2 3 4 4" xfId="304"/>
    <cellStyle name="Comma 2 2 3 4 5" xfId="2691"/>
    <cellStyle name="Comma 2 2 3 4 6" xfId="300"/>
    <cellStyle name="Comma 2 2 3 5" xfId="305"/>
    <cellStyle name="Comma 2 2 3 5 2" xfId="306"/>
    <cellStyle name="Comma 2 2 3 5 2 2" xfId="307"/>
    <cellStyle name="Comma 2 2 3 5 3" xfId="308"/>
    <cellStyle name="Comma 2 2 3 5 4" xfId="309"/>
    <cellStyle name="Comma 2 2 3 6" xfId="310"/>
    <cellStyle name="Comma 2 2 3 6 2" xfId="311"/>
    <cellStyle name="Comma 2 2 3 6 2 2" xfId="312"/>
    <cellStyle name="Comma 2 2 3 6 3" xfId="313"/>
    <cellStyle name="Comma 2 2 3 6 4" xfId="314"/>
    <cellStyle name="Comma 2 2 3 7" xfId="315"/>
    <cellStyle name="Comma 2 2 3 7 2" xfId="316"/>
    <cellStyle name="Comma 2 2 3 7 3" xfId="317"/>
    <cellStyle name="Comma 2 2 3 8" xfId="318"/>
    <cellStyle name="Comma 2 2 3 8 2" xfId="319"/>
    <cellStyle name="Comma 2 2 3 9" xfId="320"/>
    <cellStyle name="Comma 2 2 4" xfId="65"/>
    <cellStyle name="Comma 2 2 4 10" xfId="322"/>
    <cellStyle name="Comma 2 2 4 11" xfId="2583"/>
    <cellStyle name="Comma 2 2 4 12" xfId="2643"/>
    <cellStyle name="Comma 2 2 4 13" xfId="321"/>
    <cellStyle name="Comma 2 2 4 2" xfId="94"/>
    <cellStyle name="Comma 2 2 4 2 10" xfId="2611"/>
    <cellStyle name="Comma 2 2 4 2 11" xfId="2670"/>
    <cellStyle name="Comma 2 2 4 2 12" xfId="323"/>
    <cellStyle name="Comma 2 2 4 2 2" xfId="148"/>
    <cellStyle name="Comma 2 2 4 2 2 2" xfId="325"/>
    <cellStyle name="Comma 2 2 4 2 2 2 2" xfId="326"/>
    <cellStyle name="Comma 2 2 4 2 2 3" xfId="327"/>
    <cellStyle name="Comma 2 2 4 2 2 4" xfId="328"/>
    <cellStyle name="Comma 2 2 4 2 2 5" xfId="2724"/>
    <cellStyle name="Comma 2 2 4 2 2 6" xfId="324"/>
    <cellStyle name="Comma 2 2 4 2 3" xfId="329"/>
    <cellStyle name="Comma 2 2 4 2 3 2" xfId="330"/>
    <cellStyle name="Comma 2 2 4 2 3 2 2" xfId="331"/>
    <cellStyle name="Comma 2 2 4 2 3 3" xfId="332"/>
    <cellStyle name="Comma 2 2 4 2 3 4" xfId="333"/>
    <cellStyle name="Comma 2 2 4 2 4" xfId="334"/>
    <cellStyle name="Comma 2 2 4 2 4 2" xfId="335"/>
    <cellStyle name="Comma 2 2 4 2 4 2 2" xfId="336"/>
    <cellStyle name="Comma 2 2 4 2 4 3" xfId="337"/>
    <cellStyle name="Comma 2 2 4 2 4 4" xfId="338"/>
    <cellStyle name="Comma 2 2 4 2 5" xfId="339"/>
    <cellStyle name="Comma 2 2 4 2 5 2" xfId="340"/>
    <cellStyle name="Comma 2 2 4 2 5 2 2" xfId="341"/>
    <cellStyle name="Comma 2 2 4 2 5 3" xfId="342"/>
    <cellStyle name="Comma 2 2 4 2 5 4" xfId="343"/>
    <cellStyle name="Comma 2 2 4 2 6" xfId="344"/>
    <cellStyle name="Comma 2 2 4 2 6 2" xfId="345"/>
    <cellStyle name="Comma 2 2 4 2 6 3" xfId="346"/>
    <cellStyle name="Comma 2 2 4 2 7" xfId="347"/>
    <cellStyle name="Comma 2 2 4 2 7 2" xfId="348"/>
    <cellStyle name="Comma 2 2 4 2 8" xfId="349"/>
    <cellStyle name="Comma 2 2 4 2 9" xfId="350"/>
    <cellStyle name="Comma 2 2 4 3" xfId="121"/>
    <cellStyle name="Comma 2 2 4 3 2" xfId="352"/>
    <cellStyle name="Comma 2 2 4 3 2 2" xfId="353"/>
    <cellStyle name="Comma 2 2 4 3 3" xfId="354"/>
    <cellStyle name="Comma 2 2 4 3 4" xfId="355"/>
    <cellStyle name="Comma 2 2 4 3 5" xfId="2697"/>
    <cellStyle name="Comma 2 2 4 3 6" xfId="351"/>
    <cellStyle name="Comma 2 2 4 4" xfId="356"/>
    <cellStyle name="Comma 2 2 4 4 2" xfId="357"/>
    <cellStyle name="Comma 2 2 4 4 2 2" xfId="358"/>
    <cellStyle name="Comma 2 2 4 4 3" xfId="359"/>
    <cellStyle name="Comma 2 2 4 4 4" xfId="360"/>
    <cellStyle name="Comma 2 2 4 5" xfId="361"/>
    <cellStyle name="Comma 2 2 4 5 2" xfId="362"/>
    <cellStyle name="Comma 2 2 4 5 2 2" xfId="363"/>
    <cellStyle name="Comma 2 2 4 5 3" xfId="364"/>
    <cellStyle name="Comma 2 2 4 5 4" xfId="365"/>
    <cellStyle name="Comma 2 2 4 6" xfId="366"/>
    <cellStyle name="Comma 2 2 4 6 2" xfId="367"/>
    <cellStyle name="Comma 2 2 4 6 2 2" xfId="368"/>
    <cellStyle name="Comma 2 2 4 6 3" xfId="369"/>
    <cellStyle name="Comma 2 2 4 6 4" xfId="370"/>
    <cellStyle name="Comma 2 2 4 7" xfId="371"/>
    <cellStyle name="Comma 2 2 4 7 2" xfId="372"/>
    <cellStyle name="Comma 2 2 4 7 3" xfId="373"/>
    <cellStyle name="Comma 2 2 4 8" xfId="374"/>
    <cellStyle name="Comma 2 2 4 8 2" xfId="375"/>
    <cellStyle name="Comma 2 2 4 9" xfId="376"/>
    <cellStyle name="Comma 2 2 5" xfId="81"/>
    <cellStyle name="Comma 2 2 5 10" xfId="2598"/>
    <cellStyle name="Comma 2 2 5 11" xfId="2657"/>
    <cellStyle name="Comma 2 2 5 12" xfId="377"/>
    <cellStyle name="Comma 2 2 5 2" xfId="135"/>
    <cellStyle name="Comma 2 2 5 2 2" xfId="379"/>
    <cellStyle name="Comma 2 2 5 2 2 2" xfId="380"/>
    <cellStyle name="Comma 2 2 5 2 3" xfId="381"/>
    <cellStyle name="Comma 2 2 5 2 4" xfId="382"/>
    <cellStyle name="Comma 2 2 5 2 5" xfId="2711"/>
    <cellStyle name="Comma 2 2 5 2 6" xfId="378"/>
    <cellStyle name="Comma 2 2 5 3" xfId="383"/>
    <cellStyle name="Comma 2 2 5 3 2" xfId="384"/>
    <cellStyle name="Comma 2 2 5 3 2 2" xfId="385"/>
    <cellStyle name="Comma 2 2 5 3 3" xfId="386"/>
    <cellStyle name="Comma 2 2 5 3 4" xfId="387"/>
    <cellStyle name="Comma 2 2 5 4" xfId="388"/>
    <cellStyle name="Comma 2 2 5 4 2" xfId="389"/>
    <cellStyle name="Comma 2 2 5 4 2 2" xfId="390"/>
    <cellStyle name="Comma 2 2 5 4 3" xfId="391"/>
    <cellStyle name="Comma 2 2 5 4 4" xfId="392"/>
    <cellStyle name="Comma 2 2 5 5" xfId="393"/>
    <cellStyle name="Comma 2 2 5 5 2" xfId="394"/>
    <cellStyle name="Comma 2 2 5 5 2 2" xfId="395"/>
    <cellStyle name="Comma 2 2 5 5 3" xfId="396"/>
    <cellStyle name="Comma 2 2 5 5 4" xfId="397"/>
    <cellStyle name="Comma 2 2 5 6" xfId="398"/>
    <cellStyle name="Comma 2 2 5 6 2" xfId="399"/>
    <cellStyle name="Comma 2 2 5 6 3" xfId="400"/>
    <cellStyle name="Comma 2 2 5 7" xfId="401"/>
    <cellStyle name="Comma 2 2 5 7 2" xfId="402"/>
    <cellStyle name="Comma 2 2 5 8" xfId="403"/>
    <cellStyle name="Comma 2 2 5 9" xfId="404"/>
    <cellStyle name="Comma 2 2 6" xfId="108"/>
    <cellStyle name="Comma 2 2 6 2" xfId="406"/>
    <cellStyle name="Comma 2 2 6 2 2" xfId="407"/>
    <cellStyle name="Comma 2 2 6 3" xfId="408"/>
    <cellStyle name="Comma 2 2 6 4" xfId="409"/>
    <cellStyle name="Comma 2 2 6 5" xfId="2684"/>
    <cellStyle name="Comma 2 2 6 6" xfId="405"/>
    <cellStyle name="Comma 2 2 7" xfId="410"/>
    <cellStyle name="Comma 2 2 7 2" xfId="411"/>
    <cellStyle name="Comma 2 2 7 2 2" xfId="412"/>
    <cellStyle name="Comma 2 2 7 3" xfId="413"/>
    <cellStyle name="Comma 2 2 7 4" xfId="414"/>
    <cellStyle name="Comma 2 2 8" xfId="415"/>
    <cellStyle name="Comma 2 2 8 2" xfId="416"/>
    <cellStyle name="Comma 2 2 8 2 2" xfId="417"/>
    <cellStyle name="Comma 2 2 8 3" xfId="418"/>
    <cellStyle name="Comma 2 2 8 4" xfId="419"/>
    <cellStyle name="Comma 2 2 9" xfId="420"/>
    <cellStyle name="Comma 2 2 9 2" xfId="421"/>
    <cellStyle name="Comma 2 2 9 2 2" xfId="422"/>
    <cellStyle name="Comma 2 2 9 3" xfId="423"/>
    <cellStyle name="Comma 2 2 9 4" xfId="424"/>
    <cellStyle name="Comma 2 20" xfId="2629"/>
    <cellStyle name="Comma 2 21" xfId="171"/>
    <cellStyle name="Comma 2 3" xfId="37"/>
    <cellStyle name="Comma 2 3 10" xfId="426"/>
    <cellStyle name="Comma 2 3 10 2" xfId="427"/>
    <cellStyle name="Comma 2 3 10 3" xfId="428"/>
    <cellStyle name="Comma 2 3 11" xfId="429"/>
    <cellStyle name="Comma 2 3 11 2" xfId="430"/>
    <cellStyle name="Comma 2 3 12" xfId="431"/>
    <cellStyle name="Comma 2 3 13" xfId="432"/>
    <cellStyle name="Comma 2 3 14" xfId="2571"/>
    <cellStyle name="Comma 2 3 15" xfId="2632"/>
    <cellStyle name="Comma 2 3 16" xfId="425"/>
    <cellStyle name="Comma 2 3 2" xfId="61"/>
    <cellStyle name="Comma 2 3 2 10" xfId="434"/>
    <cellStyle name="Comma 2 3 2 11" xfId="2579"/>
    <cellStyle name="Comma 2 3 2 12" xfId="2639"/>
    <cellStyle name="Comma 2 3 2 13" xfId="433"/>
    <cellStyle name="Comma 2 3 2 2" xfId="74"/>
    <cellStyle name="Comma 2 3 2 2 10" xfId="2592"/>
    <cellStyle name="Comma 2 3 2 2 11" xfId="2652"/>
    <cellStyle name="Comma 2 3 2 2 12" xfId="435"/>
    <cellStyle name="Comma 2 3 2 2 2" xfId="103"/>
    <cellStyle name="Comma 2 3 2 2 2 2" xfId="157"/>
    <cellStyle name="Comma 2 3 2 2 2 2 2" xfId="438"/>
    <cellStyle name="Comma 2 3 2 2 2 2 3" xfId="2733"/>
    <cellStyle name="Comma 2 3 2 2 2 2 4" xfId="437"/>
    <cellStyle name="Comma 2 3 2 2 2 3" xfId="439"/>
    <cellStyle name="Comma 2 3 2 2 2 4" xfId="440"/>
    <cellStyle name="Comma 2 3 2 2 2 5" xfId="2620"/>
    <cellStyle name="Comma 2 3 2 2 2 6" xfId="2679"/>
    <cellStyle name="Comma 2 3 2 2 2 7" xfId="436"/>
    <cellStyle name="Comma 2 3 2 2 3" xfId="130"/>
    <cellStyle name="Comma 2 3 2 2 3 2" xfId="442"/>
    <cellStyle name="Comma 2 3 2 2 3 2 2" xfId="443"/>
    <cellStyle name="Comma 2 3 2 2 3 3" xfId="444"/>
    <cellStyle name="Comma 2 3 2 2 3 4" xfId="445"/>
    <cellStyle name="Comma 2 3 2 2 3 5" xfId="2706"/>
    <cellStyle name="Comma 2 3 2 2 3 6" xfId="441"/>
    <cellStyle name="Comma 2 3 2 2 4" xfId="446"/>
    <cellStyle name="Comma 2 3 2 2 4 2" xfId="447"/>
    <cellStyle name="Comma 2 3 2 2 4 2 2" xfId="448"/>
    <cellStyle name="Comma 2 3 2 2 4 3" xfId="449"/>
    <cellStyle name="Comma 2 3 2 2 4 4" xfId="450"/>
    <cellStyle name="Comma 2 3 2 2 5" xfId="451"/>
    <cellStyle name="Comma 2 3 2 2 5 2" xfId="452"/>
    <cellStyle name="Comma 2 3 2 2 5 2 2" xfId="453"/>
    <cellStyle name="Comma 2 3 2 2 5 3" xfId="454"/>
    <cellStyle name="Comma 2 3 2 2 5 4" xfId="455"/>
    <cellStyle name="Comma 2 3 2 2 6" xfId="456"/>
    <cellStyle name="Comma 2 3 2 2 6 2" xfId="457"/>
    <cellStyle name="Comma 2 3 2 2 6 3" xfId="458"/>
    <cellStyle name="Comma 2 3 2 2 7" xfId="459"/>
    <cellStyle name="Comma 2 3 2 2 7 2" xfId="460"/>
    <cellStyle name="Comma 2 3 2 2 8" xfId="461"/>
    <cellStyle name="Comma 2 3 2 2 9" xfId="462"/>
    <cellStyle name="Comma 2 3 2 3" xfId="90"/>
    <cellStyle name="Comma 2 3 2 3 2" xfId="144"/>
    <cellStyle name="Comma 2 3 2 3 2 2" xfId="465"/>
    <cellStyle name="Comma 2 3 2 3 2 3" xfId="2720"/>
    <cellStyle name="Comma 2 3 2 3 2 4" xfId="464"/>
    <cellStyle name="Comma 2 3 2 3 3" xfId="466"/>
    <cellStyle name="Comma 2 3 2 3 4" xfId="467"/>
    <cellStyle name="Comma 2 3 2 3 5" xfId="2607"/>
    <cellStyle name="Comma 2 3 2 3 6" xfId="2666"/>
    <cellStyle name="Comma 2 3 2 3 7" xfId="463"/>
    <cellStyle name="Comma 2 3 2 4" xfId="117"/>
    <cellStyle name="Comma 2 3 2 4 2" xfId="469"/>
    <cellStyle name="Comma 2 3 2 4 2 2" xfId="470"/>
    <cellStyle name="Comma 2 3 2 4 3" xfId="471"/>
    <cellStyle name="Comma 2 3 2 4 4" xfId="472"/>
    <cellStyle name="Comma 2 3 2 4 5" xfId="2693"/>
    <cellStyle name="Comma 2 3 2 4 6" xfId="468"/>
    <cellStyle name="Comma 2 3 2 5" xfId="473"/>
    <cellStyle name="Comma 2 3 2 5 2" xfId="474"/>
    <cellStyle name="Comma 2 3 2 5 2 2" xfId="475"/>
    <cellStyle name="Comma 2 3 2 5 3" xfId="476"/>
    <cellStyle name="Comma 2 3 2 5 4" xfId="477"/>
    <cellStyle name="Comma 2 3 2 6" xfId="478"/>
    <cellStyle name="Comma 2 3 2 6 2" xfId="479"/>
    <cellStyle name="Comma 2 3 2 6 2 2" xfId="480"/>
    <cellStyle name="Comma 2 3 2 6 3" xfId="481"/>
    <cellStyle name="Comma 2 3 2 6 4" xfId="482"/>
    <cellStyle name="Comma 2 3 2 7" xfId="483"/>
    <cellStyle name="Comma 2 3 2 7 2" xfId="484"/>
    <cellStyle name="Comma 2 3 2 7 3" xfId="485"/>
    <cellStyle name="Comma 2 3 2 8" xfId="486"/>
    <cellStyle name="Comma 2 3 2 8 2" xfId="487"/>
    <cellStyle name="Comma 2 3 2 9" xfId="488"/>
    <cellStyle name="Comma 2 3 3" xfId="67"/>
    <cellStyle name="Comma 2 3 3 10" xfId="490"/>
    <cellStyle name="Comma 2 3 3 11" xfId="2585"/>
    <cellStyle name="Comma 2 3 3 12" xfId="2645"/>
    <cellStyle name="Comma 2 3 3 13" xfId="489"/>
    <cellStyle name="Comma 2 3 3 2" xfId="96"/>
    <cellStyle name="Comma 2 3 3 2 10" xfId="2613"/>
    <cellStyle name="Comma 2 3 3 2 11" xfId="2672"/>
    <cellStyle name="Comma 2 3 3 2 12" xfId="491"/>
    <cellStyle name="Comma 2 3 3 2 2" xfId="150"/>
    <cellStyle name="Comma 2 3 3 2 2 2" xfId="493"/>
    <cellStyle name="Comma 2 3 3 2 2 2 2" xfId="494"/>
    <cellStyle name="Comma 2 3 3 2 2 3" xfId="495"/>
    <cellStyle name="Comma 2 3 3 2 2 4" xfId="496"/>
    <cellStyle name="Comma 2 3 3 2 2 5" xfId="2726"/>
    <cellStyle name="Comma 2 3 3 2 2 6" xfId="492"/>
    <cellStyle name="Comma 2 3 3 2 3" xfId="497"/>
    <cellStyle name="Comma 2 3 3 2 3 2" xfId="498"/>
    <cellStyle name="Comma 2 3 3 2 3 2 2" xfId="499"/>
    <cellStyle name="Comma 2 3 3 2 3 3" xfId="500"/>
    <cellStyle name="Comma 2 3 3 2 3 4" xfId="501"/>
    <cellStyle name="Comma 2 3 3 2 4" xfId="502"/>
    <cellStyle name="Comma 2 3 3 2 4 2" xfId="503"/>
    <cellStyle name="Comma 2 3 3 2 4 2 2" xfId="504"/>
    <cellStyle name="Comma 2 3 3 2 4 3" xfId="505"/>
    <cellStyle name="Comma 2 3 3 2 4 4" xfId="506"/>
    <cellStyle name="Comma 2 3 3 2 5" xfId="507"/>
    <cellStyle name="Comma 2 3 3 2 5 2" xfId="508"/>
    <cellStyle name="Comma 2 3 3 2 5 2 2" xfId="509"/>
    <cellStyle name="Comma 2 3 3 2 5 3" xfId="510"/>
    <cellStyle name="Comma 2 3 3 2 5 4" xfId="511"/>
    <cellStyle name="Comma 2 3 3 2 6" xfId="512"/>
    <cellStyle name="Comma 2 3 3 2 6 2" xfId="513"/>
    <cellStyle name="Comma 2 3 3 2 6 3" xfId="514"/>
    <cellStyle name="Comma 2 3 3 2 7" xfId="515"/>
    <cellStyle name="Comma 2 3 3 2 7 2" xfId="516"/>
    <cellStyle name="Comma 2 3 3 2 8" xfId="517"/>
    <cellStyle name="Comma 2 3 3 2 9" xfId="518"/>
    <cellStyle name="Comma 2 3 3 3" xfId="123"/>
    <cellStyle name="Comma 2 3 3 3 2" xfId="520"/>
    <cellStyle name="Comma 2 3 3 3 2 2" xfId="521"/>
    <cellStyle name="Comma 2 3 3 3 3" xfId="522"/>
    <cellStyle name="Comma 2 3 3 3 4" xfId="523"/>
    <cellStyle name="Comma 2 3 3 3 5" xfId="2699"/>
    <cellStyle name="Comma 2 3 3 3 6" xfId="519"/>
    <cellStyle name="Comma 2 3 3 4" xfId="524"/>
    <cellStyle name="Comma 2 3 3 4 2" xfId="525"/>
    <cellStyle name="Comma 2 3 3 4 2 2" xfId="526"/>
    <cellStyle name="Comma 2 3 3 4 3" xfId="527"/>
    <cellStyle name="Comma 2 3 3 4 4" xfId="528"/>
    <cellStyle name="Comma 2 3 3 5" xfId="529"/>
    <cellStyle name="Comma 2 3 3 5 2" xfId="530"/>
    <cellStyle name="Comma 2 3 3 5 2 2" xfId="531"/>
    <cellStyle name="Comma 2 3 3 5 3" xfId="532"/>
    <cellStyle name="Comma 2 3 3 5 4" xfId="533"/>
    <cellStyle name="Comma 2 3 3 6" xfId="534"/>
    <cellStyle name="Comma 2 3 3 6 2" xfId="535"/>
    <cellStyle name="Comma 2 3 3 6 2 2" xfId="536"/>
    <cellStyle name="Comma 2 3 3 6 3" xfId="537"/>
    <cellStyle name="Comma 2 3 3 6 4" xfId="538"/>
    <cellStyle name="Comma 2 3 3 7" xfId="539"/>
    <cellStyle name="Comma 2 3 3 7 2" xfId="540"/>
    <cellStyle name="Comma 2 3 3 7 3" xfId="541"/>
    <cellStyle name="Comma 2 3 3 8" xfId="542"/>
    <cellStyle name="Comma 2 3 3 8 2" xfId="543"/>
    <cellStyle name="Comma 2 3 3 9" xfId="544"/>
    <cellStyle name="Comma 2 3 4" xfId="83"/>
    <cellStyle name="Comma 2 3 4 10" xfId="546"/>
    <cellStyle name="Comma 2 3 4 11" xfId="2600"/>
    <cellStyle name="Comma 2 3 4 12" xfId="2659"/>
    <cellStyle name="Comma 2 3 4 13" xfId="545"/>
    <cellStyle name="Comma 2 3 4 2" xfId="137"/>
    <cellStyle name="Comma 2 3 4 2 10" xfId="2713"/>
    <cellStyle name="Comma 2 3 4 2 11" xfId="547"/>
    <cellStyle name="Comma 2 3 4 2 2" xfId="548"/>
    <cellStyle name="Comma 2 3 4 2 2 2" xfId="549"/>
    <cellStyle name="Comma 2 3 4 2 2 2 2" xfId="550"/>
    <cellStyle name="Comma 2 3 4 2 2 3" xfId="551"/>
    <cellStyle name="Comma 2 3 4 2 2 4" xfId="552"/>
    <cellStyle name="Comma 2 3 4 2 3" xfId="553"/>
    <cellStyle name="Comma 2 3 4 2 3 2" xfId="554"/>
    <cellStyle name="Comma 2 3 4 2 3 2 2" xfId="555"/>
    <cellStyle name="Comma 2 3 4 2 3 3" xfId="556"/>
    <cellStyle name="Comma 2 3 4 2 3 4" xfId="557"/>
    <cellStyle name="Comma 2 3 4 2 4" xfId="558"/>
    <cellStyle name="Comma 2 3 4 2 4 2" xfId="559"/>
    <cellStyle name="Comma 2 3 4 2 4 2 2" xfId="560"/>
    <cellStyle name="Comma 2 3 4 2 4 3" xfId="561"/>
    <cellStyle name="Comma 2 3 4 2 4 4" xfId="562"/>
    <cellStyle name="Comma 2 3 4 2 5" xfId="563"/>
    <cellStyle name="Comma 2 3 4 2 5 2" xfId="564"/>
    <cellStyle name="Comma 2 3 4 2 5 2 2" xfId="565"/>
    <cellStyle name="Comma 2 3 4 2 5 3" xfId="566"/>
    <cellStyle name="Comma 2 3 4 2 5 4" xfId="567"/>
    <cellStyle name="Comma 2 3 4 2 6" xfId="568"/>
    <cellStyle name="Comma 2 3 4 2 6 2" xfId="569"/>
    <cellStyle name="Comma 2 3 4 2 6 3" xfId="570"/>
    <cellStyle name="Comma 2 3 4 2 7" xfId="571"/>
    <cellStyle name="Comma 2 3 4 2 7 2" xfId="572"/>
    <cellStyle name="Comma 2 3 4 2 8" xfId="573"/>
    <cellStyle name="Comma 2 3 4 2 9" xfId="574"/>
    <cellStyle name="Comma 2 3 4 3" xfId="575"/>
    <cellStyle name="Comma 2 3 4 3 2" xfId="576"/>
    <cellStyle name="Comma 2 3 4 3 2 2" xfId="577"/>
    <cellStyle name="Comma 2 3 4 3 3" xfId="578"/>
    <cellStyle name="Comma 2 3 4 3 4" xfId="579"/>
    <cellStyle name="Comma 2 3 4 4" xfId="580"/>
    <cellStyle name="Comma 2 3 4 4 2" xfId="581"/>
    <cellStyle name="Comma 2 3 4 4 2 2" xfId="582"/>
    <cellStyle name="Comma 2 3 4 4 3" xfId="583"/>
    <cellStyle name="Comma 2 3 4 4 4" xfId="584"/>
    <cellStyle name="Comma 2 3 4 5" xfId="585"/>
    <cellStyle name="Comma 2 3 4 5 2" xfId="586"/>
    <cellStyle name="Comma 2 3 4 5 2 2" xfId="587"/>
    <cellStyle name="Comma 2 3 4 5 3" xfId="588"/>
    <cellStyle name="Comma 2 3 4 5 4" xfId="589"/>
    <cellStyle name="Comma 2 3 4 6" xfId="590"/>
    <cellStyle name="Comma 2 3 4 6 2" xfId="591"/>
    <cellStyle name="Comma 2 3 4 6 2 2" xfId="592"/>
    <cellStyle name="Comma 2 3 4 6 3" xfId="593"/>
    <cellStyle name="Comma 2 3 4 6 4" xfId="594"/>
    <cellStyle name="Comma 2 3 4 7" xfId="595"/>
    <cellStyle name="Comma 2 3 4 7 2" xfId="596"/>
    <cellStyle name="Comma 2 3 4 7 3" xfId="597"/>
    <cellStyle name="Comma 2 3 4 8" xfId="598"/>
    <cellStyle name="Comma 2 3 4 8 2" xfId="599"/>
    <cellStyle name="Comma 2 3 4 9" xfId="600"/>
    <cellStyle name="Comma 2 3 5" xfId="110"/>
    <cellStyle name="Comma 2 3 5 10" xfId="2686"/>
    <cellStyle name="Comma 2 3 5 11" xfId="601"/>
    <cellStyle name="Comma 2 3 5 2" xfId="602"/>
    <cellStyle name="Comma 2 3 5 2 2" xfId="603"/>
    <cellStyle name="Comma 2 3 5 2 2 2" xfId="604"/>
    <cellStyle name="Comma 2 3 5 2 3" xfId="605"/>
    <cellStyle name="Comma 2 3 5 2 4" xfId="606"/>
    <cellStyle name="Comma 2 3 5 3" xfId="607"/>
    <cellStyle name="Comma 2 3 5 3 2" xfId="608"/>
    <cellStyle name="Comma 2 3 5 3 2 2" xfId="609"/>
    <cellStyle name="Comma 2 3 5 3 3" xfId="610"/>
    <cellStyle name="Comma 2 3 5 3 4" xfId="611"/>
    <cellStyle name="Comma 2 3 5 4" xfId="612"/>
    <cellStyle name="Comma 2 3 5 4 2" xfId="613"/>
    <cellStyle name="Comma 2 3 5 4 2 2" xfId="614"/>
    <cellStyle name="Comma 2 3 5 4 3" xfId="615"/>
    <cellStyle name="Comma 2 3 5 4 4" xfId="616"/>
    <cellStyle name="Comma 2 3 5 5" xfId="617"/>
    <cellStyle name="Comma 2 3 5 5 2" xfId="618"/>
    <cellStyle name="Comma 2 3 5 5 2 2" xfId="619"/>
    <cellStyle name="Comma 2 3 5 5 3" xfId="620"/>
    <cellStyle name="Comma 2 3 5 5 4" xfId="621"/>
    <cellStyle name="Comma 2 3 5 6" xfId="622"/>
    <cellStyle name="Comma 2 3 5 6 2" xfId="623"/>
    <cellStyle name="Comma 2 3 5 6 3" xfId="624"/>
    <cellStyle name="Comma 2 3 5 7" xfId="625"/>
    <cellStyle name="Comma 2 3 5 7 2" xfId="626"/>
    <cellStyle name="Comma 2 3 5 8" xfId="627"/>
    <cellStyle name="Comma 2 3 5 9" xfId="628"/>
    <cellStyle name="Comma 2 3 6" xfId="629"/>
    <cellStyle name="Comma 2 3 6 2" xfId="630"/>
    <cellStyle name="Comma 2 3 6 2 2" xfId="631"/>
    <cellStyle name="Comma 2 3 6 3" xfId="632"/>
    <cellStyle name="Comma 2 3 6 4" xfId="633"/>
    <cellStyle name="Comma 2 3 7" xfId="634"/>
    <cellStyle name="Comma 2 3 7 2" xfId="635"/>
    <cellStyle name="Comma 2 3 7 2 2" xfId="636"/>
    <cellStyle name="Comma 2 3 7 3" xfId="637"/>
    <cellStyle name="Comma 2 3 7 4" xfId="638"/>
    <cellStyle name="Comma 2 3 8" xfId="639"/>
    <cellStyle name="Comma 2 3 8 2" xfId="640"/>
    <cellStyle name="Comma 2 3 8 2 2" xfId="641"/>
    <cellStyle name="Comma 2 3 8 3" xfId="642"/>
    <cellStyle name="Comma 2 3 8 4" xfId="643"/>
    <cellStyle name="Comma 2 3 9" xfId="644"/>
    <cellStyle name="Comma 2 3 9 2" xfId="645"/>
    <cellStyle name="Comma 2 3 9 2 2" xfId="646"/>
    <cellStyle name="Comma 2 3 9 3" xfId="647"/>
    <cellStyle name="Comma 2 3 9 4" xfId="648"/>
    <cellStyle name="Comma 2 4" xfId="58"/>
    <cellStyle name="Comma 2 4 10" xfId="650"/>
    <cellStyle name="Comma 2 4 10 2" xfId="651"/>
    <cellStyle name="Comma 2 4 10 3" xfId="652"/>
    <cellStyle name="Comma 2 4 11" xfId="653"/>
    <cellStyle name="Comma 2 4 11 2" xfId="654"/>
    <cellStyle name="Comma 2 4 12" xfId="655"/>
    <cellStyle name="Comma 2 4 13" xfId="656"/>
    <cellStyle name="Comma 2 4 14" xfId="2576"/>
    <cellStyle name="Comma 2 4 15" xfId="2636"/>
    <cellStyle name="Comma 2 4 16" xfId="649"/>
    <cellStyle name="Comma 2 4 2" xfId="71"/>
    <cellStyle name="Comma 2 4 2 10" xfId="658"/>
    <cellStyle name="Comma 2 4 2 11" xfId="2589"/>
    <cellStyle name="Comma 2 4 2 12" xfId="2649"/>
    <cellStyle name="Comma 2 4 2 13" xfId="657"/>
    <cellStyle name="Comma 2 4 2 2" xfId="100"/>
    <cellStyle name="Comma 2 4 2 2 10" xfId="2617"/>
    <cellStyle name="Comma 2 4 2 2 11" xfId="2676"/>
    <cellStyle name="Comma 2 4 2 2 12" xfId="659"/>
    <cellStyle name="Comma 2 4 2 2 2" xfId="154"/>
    <cellStyle name="Comma 2 4 2 2 2 2" xfId="661"/>
    <cellStyle name="Comma 2 4 2 2 2 2 2" xfId="662"/>
    <cellStyle name="Comma 2 4 2 2 2 3" xfId="663"/>
    <cellStyle name="Comma 2 4 2 2 2 4" xfId="664"/>
    <cellStyle name="Comma 2 4 2 2 2 5" xfId="2730"/>
    <cellStyle name="Comma 2 4 2 2 2 6" xfId="660"/>
    <cellStyle name="Comma 2 4 2 2 3" xfId="665"/>
    <cellStyle name="Comma 2 4 2 2 3 2" xfId="666"/>
    <cellStyle name="Comma 2 4 2 2 3 2 2" xfId="667"/>
    <cellStyle name="Comma 2 4 2 2 3 3" xfId="668"/>
    <cellStyle name="Comma 2 4 2 2 3 4" xfId="669"/>
    <cellStyle name="Comma 2 4 2 2 4" xfId="670"/>
    <cellStyle name="Comma 2 4 2 2 4 2" xfId="671"/>
    <cellStyle name="Comma 2 4 2 2 4 2 2" xfId="672"/>
    <cellStyle name="Comma 2 4 2 2 4 3" xfId="673"/>
    <cellStyle name="Comma 2 4 2 2 4 4" xfId="674"/>
    <cellStyle name="Comma 2 4 2 2 5" xfId="675"/>
    <cellStyle name="Comma 2 4 2 2 5 2" xfId="676"/>
    <cellStyle name="Comma 2 4 2 2 5 2 2" xfId="677"/>
    <cellStyle name="Comma 2 4 2 2 5 3" xfId="678"/>
    <cellStyle name="Comma 2 4 2 2 5 4" xfId="679"/>
    <cellStyle name="Comma 2 4 2 2 6" xfId="680"/>
    <cellStyle name="Comma 2 4 2 2 6 2" xfId="681"/>
    <cellStyle name="Comma 2 4 2 2 6 3" xfId="682"/>
    <cellStyle name="Comma 2 4 2 2 7" xfId="683"/>
    <cellStyle name="Comma 2 4 2 2 7 2" xfId="684"/>
    <cellStyle name="Comma 2 4 2 2 8" xfId="685"/>
    <cellStyle name="Comma 2 4 2 2 9" xfId="686"/>
    <cellStyle name="Comma 2 4 2 3" xfId="127"/>
    <cellStyle name="Comma 2 4 2 3 2" xfId="688"/>
    <cellStyle name="Comma 2 4 2 3 2 2" xfId="689"/>
    <cellStyle name="Comma 2 4 2 3 3" xfId="690"/>
    <cellStyle name="Comma 2 4 2 3 4" xfId="691"/>
    <cellStyle name="Comma 2 4 2 3 5" xfId="2703"/>
    <cellStyle name="Comma 2 4 2 3 6" xfId="687"/>
    <cellStyle name="Comma 2 4 2 4" xfId="692"/>
    <cellStyle name="Comma 2 4 2 4 2" xfId="693"/>
    <cellStyle name="Comma 2 4 2 4 2 2" xfId="694"/>
    <cellStyle name="Comma 2 4 2 4 3" xfId="695"/>
    <cellStyle name="Comma 2 4 2 4 4" xfId="696"/>
    <cellStyle name="Comma 2 4 2 5" xfId="697"/>
    <cellStyle name="Comma 2 4 2 5 2" xfId="698"/>
    <cellStyle name="Comma 2 4 2 5 2 2" xfId="699"/>
    <cellStyle name="Comma 2 4 2 5 3" xfId="700"/>
    <cellStyle name="Comma 2 4 2 5 4" xfId="701"/>
    <cellStyle name="Comma 2 4 2 6" xfId="702"/>
    <cellStyle name="Comma 2 4 2 6 2" xfId="703"/>
    <cellStyle name="Comma 2 4 2 6 2 2" xfId="704"/>
    <cellStyle name="Comma 2 4 2 6 3" xfId="705"/>
    <cellStyle name="Comma 2 4 2 6 4" xfId="706"/>
    <cellStyle name="Comma 2 4 2 7" xfId="707"/>
    <cellStyle name="Comma 2 4 2 7 2" xfId="708"/>
    <cellStyle name="Comma 2 4 2 7 3" xfId="709"/>
    <cellStyle name="Comma 2 4 2 8" xfId="710"/>
    <cellStyle name="Comma 2 4 2 8 2" xfId="711"/>
    <cellStyle name="Comma 2 4 2 9" xfId="712"/>
    <cellStyle name="Comma 2 4 3" xfId="87"/>
    <cellStyle name="Comma 2 4 3 10" xfId="714"/>
    <cellStyle name="Comma 2 4 3 11" xfId="2604"/>
    <cellStyle name="Comma 2 4 3 12" xfId="2663"/>
    <cellStyle name="Comma 2 4 3 13" xfId="713"/>
    <cellStyle name="Comma 2 4 3 2" xfId="141"/>
    <cellStyle name="Comma 2 4 3 2 10" xfId="2717"/>
    <cellStyle name="Comma 2 4 3 2 11" xfId="715"/>
    <cellStyle name="Comma 2 4 3 2 2" xfId="716"/>
    <cellStyle name="Comma 2 4 3 2 2 2" xfId="717"/>
    <cellStyle name="Comma 2 4 3 2 2 2 2" xfId="718"/>
    <cellStyle name="Comma 2 4 3 2 2 3" xfId="719"/>
    <cellStyle name="Comma 2 4 3 2 2 4" xfId="720"/>
    <cellStyle name="Comma 2 4 3 2 3" xfId="721"/>
    <cellStyle name="Comma 2 4 3 2 3 2" xfId="722"/>
    <cellStyle name="Comma 2 4 3 2 3 2 2" xfId="723"/>
    <cellStyle name="Comma 2 4 3 2 3 3" xfId="724"/>
    <cellStyle name="Comma 2 4 3 2 3 4" xfId="725"/>
    <cellStyle name="Comma 2 4 3 2 4" xfId="726"/>
    <cellStyle name="Comma 2 4 3 2 4 2" xfId="727"/>
    <cellStyle name="Comma 2 4 3 2 4 2 2" xfId="728"/>
    <cellStyle name="Comma 2 4 3 2 4 3" xfId="729"/>
    <cellStyle name="Comma 2 4 3 2 4 4" xfId="730"/>
    <cellStyle name="Comma 2 4 3 2 5" xfId="731"/>
    <cellStyle name="Comma 2 4 3 2 5 2" xfId="732"/>
    <cellStyle name="Comma 2 4 3 2 5 2 2" xfId="733"/>
    <cellStyle name="Comma 2 4 3 2 5 3" xfId="734"/>
    <cellStyle name="Comma 2 4 3 2 5 4" xfId="735"/>
    <cellStyle name="Comma 2 4 3 2 6" xfId="736"/>
    <cellStyle name="Comma 2 4 3 2 6 2" xfId="737"/>
    <cellStyle name="Comma 2 4 3 2 6 3" xfId="738"/>
    <cellStyle name="Comma 2 4 3 2 7" xfId="739"/>
    <cellStyle name="Comma 2 4 3 2 7 2" xfId="740"/>
    <cellStyle name="Comma 2 4 3 2 8" xfId="741"/>
    <cellStyle name="Comma 2 4 3 2 9" xfId="742"/>
    <cellStyle name="Comma 2 4 3 3" xfId="743"/>
    <cellStyle name="Comma 2 4 3 3 2" xfId="744"/>
    <cellStyle name="Comma 2 4 3 3 2 2" xfId="745"/>
    <cellStyle name="Comma 2 4 3 3 3" xfId="746"/>
    <cellStyle name="Comma 2 4 3 3 4" xfId="747"/>
    <cellStyle name="Comma 2 4 3 4" xfId="748"/>
    <cellStyle name="Comma 2 4 3 4 2" xfId="749"/>
    <cellStyle name="Comma 2 4 3 4 2 2" xfId="750"/>
    <cellStyle name="Comma 2 4 3 4 3" xfId="751"/>
    <cellStyle name="Comma 2 4 3 4 4" xfId="752"/>
    <cellStyle name="Comma 2 4 3 5" xfId="753"/>
    <cellStyle name="Comma 2 4 3 5 2" xfId="754"/>
    <cellStyle name="Comma 2 4 3 5 2 2" xfId="755"/>
    <cellStyle name="Comma 2 4 3 5 3" xfId="756"/>
    <cellStyle name="Comma 2 4 3 5 4" xfId="757"/>
    <cellStyle name="Comma 2 4 3 6" xfId="758"/>
    <cellStyle name="Comma 2 4 3 6 2" xfId="759"/>
    <cellStyle name="Comma 2 4 3 6 2 2" xfId="760"/>
    <cellStyle name="Comma 2 4 3 6 3" xfId="761"/>
    <cellStyle name="Comma 2 4 3 6 4" xfId="762"/>
    <cellStyle name="Comma 2 4 3 7" xfId="763"/>
    <cellStyle name="Comma 2 4 3 7 2" xfId="764"/>
    <cellStyle name="Comma 2 4 3 7 3" xfId="765"/>
    <cellStyle name="Comma 2 4 3 8" xfId="766"/>
    <cellStyle name="Comma 2 4 3 8 2" xfId="767"/>
    <cellStyle name="Comma 2 4 3 9" xfId="768"/>
    <cellStyle name="Comma 2 4 4" xfId="114"/>
    <cellStyle name="Comma 2 4 4 10" xfId="770"/>
    <cellStyle name="Comma 2 4 4 11" xfId="2690"/>
    <cellStyle name="Comma 2 4 4 12" xfId="769"/>
    <cellStyle name="Comma 2 4 4 2" xfId="771"/>
    <cellStyle name="Comma 2 4 4 2 2" xfId="772"/>
    <cellStyle name="Comma 2 4 4 2 2 2" xfId="773"/>
    <cellStyle name="Comma 2 4 4 2 2 2 2" xfId="774"/>
    <cellStyle name="Comma 2 4 4 2 2 3" xfId="775"/>
    <cellStyle name="Comma 2 4 4 2 2 4" xfId="776"/>
    <cellStyle name="Comma 2 4 4 2 3" xfId="777"/>
    <cellStyle name="Comma 2 4 4 2 3 2" xfId="778"/>
    <cellStyle name="Comma 2 4 4 2 3 2 2" xfId="779"/>
    <cellStyle name="Comma 2 4 4 2 3 3" xfId="780"/>
    <cellStyle name="Comma 2 4 4 2 3 4" xfId="781"/>
    <cellStyle name="Comma 2 4 4 2 4" xfId="782"/>
    <cellStyle name="Comma 2 4 4 2 4 2" xfId="783"/>
    <cellStyle name="Comma 2 4 4 2 4 2 2" xfId="784"/>
    <cellStyle name="Comma 2 4 4 2 4 3" xfId="785"/>
    <cellStyle name="Comma 2 4 4 2 4 4" xfId="786"/>
    <cellStyle name="Comma 2 4 4 2 5" xfId="787"/>
    <cellStyle name="Comma 2 4 4 2 5 2" xfId="788"/>
    <cellStyle name="Comma 2 4 4 2 5 2 2" xfId="789"/>
    <cellStyle name="Comma 2 4 4 2 5 3" xfId="790"/>
    <cellStyle name="Comma 2 4 4 2 5 4" xfId="791"/>
    <cellStyle name="Comma 2 4 4 2 6" xfId="792"/>
    <cellStyle name="Comma 2 4 4 2 6 2" xfId="793"/>
    <cellStyle name="Comma 2 4 4 2 6 3" xfId="794"/>
    <cellStyle name="Comma 2 4 4 2 7" xfId="795"/>
    <cellStyle name="Comma 2 4 4 2 7 2" xfId="796"/>
    <cellStyle name="Comma 2 4 4 2 8" xfId="797"/>
    <cellStyle name="Comma 2 4 4 2 9" xfId="798"/>
    <cellStyle name="Comma 2 4 4 3" xfId="799"/>
    <cellStyle name="Comma 2 4 4 3 2" xfId="800"/>
    <cellStyle name="Comma 2 4 4 3 2 2" xfId="801"/>
    <cellStyle name="Comma 2 4 4 3 3" xfId="802"/>
    <cellStyle name="Comma 2 4 4 3 4" xfId="803"/>
    <cellStyle name="Comma 2 4 4 4" xfId="804"/>
    <cellStyle name="Comma 2 4 4 4 2" xfId="805"/>
    <cellStyle name="Comma 2 4 4 4 2 2" xfId="806"/>
    <cellStyle name="Comma 2 4 4 4 3" xfId="807"/>
    <cellStyle name="Comma 2 4 4 4 4" xfId="808"/>
    <cellStyle name="Comma 2 4 4 5" xfId="809"/>
    <cellStyle name="Comma 2 4 4 5 2" xfId="810"/>
    <cellStyle name="Comma 2 4 4 5 2 2" xfId="811"/>
    <cellStyle name="Comma 2 4 4 5 3" xfId="812"/>
    <cellStyle name="Comma 2 4 4 5 4" xfId="813"/>
    <cellStyle name="Comma 2 4 4 6" xfId="814"/>
    <cellStyle name="Comma 2 4 4 6 2" xfId="815"/>
    <cellStyle name="Comma 2 4 4 6 2 2" xfId="816"/>
    <cellStyle name="Comma 2 4 4 6 3" xfId="817"/>
    <cellStyle name="Comma 2 4 4 6 4" xfId="818"/>
    <cellStyle name="Comma 2 4 4 7" xfId="819"/>
    <cellStyle name="Comma 2 4 4 7 2" xfId="820"/>
    <cellStyle name="Comma 2 4 4 7 3" xfId="821"/>
    <cellStyle name="Comma 2 4 4 8" xfId="822"/>
    <cellStyle name="Comma 2 4 4 8 2" xfId="823"/>
    <cellStyle name="Comma 2 4 4 9" xfId="824"/>
    <cellStyle name="Comma 2 4 5" xfId="825"/>
    <cellStyle name="Comma 2 4 5 2" xfId="826"/>
    <cellStyle name="Comma 2 4 5 2 2" xfId="827"/>
    <cellStyle name="Comma 2 4 5 2 2 2" xfId="828"/>
    <cellStyle name="Comma 2 4 5 2 3" xfId="829"/>
    <cellStyle name="Comma 2 4 5 2 4" xfId="830"/>
    <cellStyle name="Comma 2 4 5 3" xfId="831"/>
    <cellStyle name="Comma 2 4 5 3 2" xfId="832"/>
    <cellStyle name="Comma 2 4 5 3 2 2" xfId="833"/>
    <cellStyle name="Comma 2 4 5 3 3" xfId="834"/>
    <cellStyle name="Comma 2 4 5 3 4" xfId="835"/>
    <cellStyle name="Comma 2 4 5 4" xfId="836"/>
    <cellStyle name="Comma 2 4 5 4 2" xfId="837"/>
    <cellStyle name="Comma 2 4 5 4 2 2" xfId="838"/>
    <cellStyle name="Comma 2 4 5 4 3" xfId="839"/>
    <cellStyle name="Comma 2 4 5 4 4" xfId="840"/>
    <cellStyle name="Comma 2 4 5 5" xfId="841"/>
    <cellStyle name="Comma 2 4 5 5 2" xfId="842"/>
    <cellStyle name="Comma 2 4 5 5 2 2" xfId="843"/>
    <cellStyle name="Comma 2 4 5 5 3" xfId="844"/>
    <cellStyle name="Comma 2 4 5 5 4" xfId="845"/>
    <cellStyle name="Comma 2 4 5 6" xfId="846"/>
    <cellStyle name="Comma 2 4 5 6 2" xfId="847"/>
    <cellStyle name="Comma 2 4 5 6 3" xfId="848"/>
    <cellStyle name="Comma 2 4 5 7" xfId="849"/>
    <cellStyle name="Comma 2 4 5 7 2" xfId="850"/>
    <cellStyle name="Comma 2 4 5 8" xfId="851"/>
    <cellStyle name="Comma 2 4 5 9" xfId="852"/>
    <cellStyle name="Comma 2 4 6" xfId="853"/>
    <cellStyle name="Comma 2 4 6 2" xfId="854"/>
    <cellStyle name="Comma 2 4 6 2 2" xfId="855"/>
    <cellStyle name="Comma 2 4 6 3" xfId="856"/>
    <cellStyle name="Comma 2 4 6 4" xfId="857"/>
    <cellStyle name="Comma 2 4 7" xfId="858"/>
    <cellStyle name="Comma 2 4 7 2" xfId="859"/>
    <cellStyle name="Comma 2 4 7 2 2" xfId="860"/>
    <cellStyle name="Comma 2 4 7 3" xfId="861"/>
    <cellStyle name="Comma 2 4 7 4" xfId="862"/>
    <cellStyle name="Comma 2 4 8" xfId="863"/>
    <cellStyle name="Comma 2 4 8 2" xfId="864"/>
    <cellStyle name="Comma 2 4 8 2 2" xfId="865"/>
    <cellStyle name="Comma 2 4 8 3" xfId="866"/>
    <cellStyle name="Comma 2 4 8 4" xfId="867"/>
    <cellStyle name="Comma 2 4 9" xfId="868"/>
    <cellStyle name="Comma 2 4 9 2" xfId="869"/>
    <cellStyle name="Comma 2 4 9 2 2" xfId="870"/>
    <cellStyle name="Comma 2 4 9 3" xfId="871"/>
    <cellStyle name="Comma 2 4 9 4" xfId="872"/>
    <cellStyle name="Comma 2 5" xfId="64"/>
    <cellStyle name="Comma 2 5 10" xfId="874"/>
    <cellStyle name="Comma 2 5 10 2" xfId="875"/>
    <cellStyle name="Comma 2 5 10 3" xfId="876"/>
    <cellStyle name="Comma 2 5 11" xfId="877"/>
    <cellStyle name="Comma 2 5 11 2" xfId="878"/>
    <cellStyle name="Comma 2 5 12" xfId="879"/>
    <cellStyle name="Comma 2 5 13" xfId="880"/>
    <cellStyle name="Comma 2 5 14" xfId="2582"/>
    <cellStyle name="Comma 2 5 15" xfId="2642"/>
    <cellStyle name="Comma 2 5 16" xfId="873"/>
    <cellStyle name="Comma 2 5 2" xfId="93"/>
    <cellStyle name="Comma 2 5 2 10" xfId="882"/>
    <cellStyle name="Comma 2 5 2 11" xfId="2610"/>
    <cellStyle name="Comma 2 5 2 12" xfId="2669"/>
    <cellStyle name="Comma 2 5 2 13" xfId="881"/>
    <cellStyle name="Comma 2 5 2 2" xfId="147"/>
    <cellStyle name="Comma 2 5 2 2 10" xfId="2723"/>
    <cellStyle name="Comma 2 5 2 2 11" xfId="883"/>
    <cellStyle name="Comma 2 5 2 2 2" xfId="884"/>
    <cellStyle name="Comma 2 5 2 2 2 2" xfId="885"/>
    <cellStyle name="Comma 2 5 2 2 2 2 2" xfId="886"/>
    <cellStyle name="Comma 2 5 2 2 2 3" xfId="887"/>
    <cellStyle name="Comma 2 5 2 2 2 4" xfId="888"/>
    <cellStyle name="Comma 2 5 2 2 3" xfId="889"/>
    <cellStyle name="Comma 2 5 2 2 3 2" xfId="890"/>
    <cellStyle name="Comma 2 5 2 2 3 2 2" xfId="891"/>
    <cellStyle name="Comma 2 5 2 2 3 3" xfId="892"/>
    <cellStyle name="Comma 2 5 2 2 3 4" xfId="893"/>
    <cellStyle name="Comma 2 5 2 2 4" xfId="894"/>
    <cellStyle name="Comma 2 5 2 2 4 2" xfId="895"/>
    <cellStyle name="Comma 2 5 2 2 4 2 2" xfId="896"/>
    <cellStyle name="Comma 2 5 2 2 4 3" xfId="897"/>
    <cellStyle name="Comma 2 5 2 2 4 4" xfId="898"/>
    <cellStyle name="Comma 2 5 2 2 5" xfId="899"/>
    <cellStyle name="Comma 2 5 2 2 5 2" xfId="900"/>
    <cellStyle name="Comma 2 5 2 2 5 2 2" xfId="901"/>
    <cellStyle name="Comma 2 5 2 2 5 3" xfId="902"/>
    <cellStyle name="Comma 2 5 2 2 5 4" xfId="903"/>
    <cellStyle name="Comma 2 5 2 2 6" xfId="904"/>
    <cellStyle name="Comma 2 5 2 2 6 2" xfId="905"/>
    <cellStyle name="Comma 2 5 2 2 6 3" xfId="906"/>
    <cellStyle name="Comma 2 5 2 2 7" xfId="907"/>
    <cellStyle name="Comma 2 5 2 2 7 2" xfId="908"/>
    <cellStyle name="Comma 2 5 2 2 8" xfId="909"/>
    <cellStyle name="Comma 2 5 2 2 9" xfId="910"/>
    <cellStyle name="Comma 2 5 2 3" xfId="911"/>
    <cellStyle name="Comma 2 5 2 3 2" xfId="912"/>
    <cellStyle name="Comma 2 5 2 3 2 2" xfId="913"/>
    <cellStyle name="Comma 2 5 2 3 3" xfId="914"/>
    <cellStyle name="Comma 2 5 2 3 4" xfId="915"/>
    <cellStyle name="Comma 2 5 2 4" xfId="916"/>
    <cellStyle name="Comma 2 5 2 4 2" xfId="917"/>
    <cellStyle name="Comma 2 5 2 4 2 2" xfId="918"/>
    <cellStyle name="Comma 2 5 2 4 3" xfId="919"/>
    <cellStyle name="Comma 2 5 2 4 4" xfId="920"/>
    <cellStyle name="Comma 2 5 2 5" xfId="921"/>
    <cellStyle name="Comma 2 5 2 5 2" xfId="922"/>
    <cellStyle name="Comma 2 5 2 5 2 2" xfId="923"/>
    <cellStyle name="Comma 2 5 2 5 3" xfId="924"/>
    <cellStyle name="Comma 2 5 2 5 4" xfId="925"/>
    <cellStyle name="Comma 2 5 2 6" xfId="926"/>
    <cellStyle name="Comma 2 5 2 6 2" xfId="927"/>
    <cellStyle name="Comma 2 5 2 6 2 2" xfId="928"/>
    <cellStyle name="Comma 2 5 2 6 3" xfId="929"/>
    <cellStyle name="Comma 2 5 2 6 4" xfId="930"/>
    <cellStyle name="Comma 2 5 2 7" xfId="931"/>
    <cellStyle name="Comma 2 5 2 7 2" xfId="932"/>
    <cellStyle name="Comma 2 5 2 7 3" xfId="933"/>
    <cellStyle name="Comma 2 5 2 8" xfId="934"/>
    <cellStyle name="Comma 2 5 2 8 2" xfId="935"/>
    <cellStyle name="Comma 2 5 2 9" xfId="936"/>
    <cellStyle name="Comma 2 5 3" xfId="120"/>
    <cellStyle name="Comma 2 5 3 10" xfId="938"/>
    <cellStyle name="Comma 2 5 3 11" xfId="2696"/>
    <cellStyle name="Comma 2 5 3 12" xfId="937"/>
    <cellStyle name="Comma 2 5 3 2" xfId="939"/>
    <cellStyle name="Comma 2 5 3 2 2" xfId="940"/>
    <cellStyle name="Comma 2 5 3 2 2 2" xfId="941"/>
    <cellStyle name="Comma 2 5 3 2 2 2 2" xfId="942"/>
    <cellStyle name="Comma 2 5 3 2 2 3" xfId="943"/>
    <cellStyle name="Comma 2 5 3 2 2 4" xfId="944"/>
    <cellStyle name="Comma 2 5 3 2 3" xfId="945"/>
    <cellStyle name="Comma 2 5 3 2 3 2" xfId="946"/>
    <cellStyle name="Comma 2 5 3 2 3 2 2" xfId="947"/>
    <cellStyle name="Comma 2 5 3 2 3 3" xfId="948"/>
    <cellStyle name="Comma 2 5 3 2 3 4" xfId="949"/>
    <cellStyle name="Comma 2 5 3 2 4" xfId="950"/>
    <cellStyle name="Comma 2 5 3 2 4 2" xfId="951"/>
    <cellStyle name="Comma 2 5 3 2 4 2 2" xfId="952"/>
    <cellStyle name="Comma 2 5 3 2 4 3" xfId="953"/>
    <cellStyle name="Comma 2 5 3 2 4 4" xfId="954"/>
    <cellStyle name="Comma 2 5 3 2 5" xfId="955"/>
    <cellStyle name="Comma 2 5 3 2 5 2" xfId="956"/>
    <cellStyle name="Comma 2 5 3 2 5 2 2" xfId="957"/>
    <cellStyle name="Comma 2 5 3 2 5 3" xfId="958"/>
    <cellStyle name="Comma 2 5 3 2 5 4" xfId="959"/>
    <cellStyle name="Comma 2 5 3 2 6" xfId="960"/>
    <cellStyle name="Comma 2 5 3 2 6 2" xfId="961"/>
    <cellStyle name="Comma 2 5 3 2 6 3" xfId="962"/>
    <cellStyle name="Comma 2 5 3 2 7" xfId="963"/>
    <cellStyle name="Comma 2 5 3 2 7 2" xfId="964"/>
    <cellStyle name="Comma 2 5 3 2 8" xfId="965"/>
    <cellStyle name="Comma 2 5 3 2 9" xfId="966"/>
    <cellStyle name="Comma 2 5 3 3" xfId="967"/>
    <cellStyle name="Comma 2 5 3 3 2" xfId="968"/>
    <cellStyle name="Comma 2 5 3 3 2 2" xfId="969"/>
    <cellStyle name="Comma 2 5 3 3 3" xfId="970"/>
    <cellStyle name="Comma 2 5 3 3 4" xfId="971"/>
    <cellStyle name="Comma 2 5 3 4" xfId="972"/>
    <cellStyle name="Comma 2 5 3 4 2" xfId="973"/>
    <cellStyle name="Comma 2 5 3 4 2 2" xfId="974"/>
    <cellStyle name="Comma 2 5 3 4 3" xfId="975"/>
    <cellStyle name="Comma 2 5 3 4 4" xfId="976"/>
    <cellStyle name="Comma 2 5 3 5" xfId="977"/>
    <cellStyle name="Comma 2 5 3 5 2" xfId="978"/>
    <cellStyle name="Comma 2 5 3 5 2 2" xfId="979"/>
    <cellStyle name="Comma 2 5 3 5 3" xfId="980"/>
    <cellStyle name="Comma 2 5 3 5 4" xfId="981"/>
    <cellStyle name="Comma 2 5 3 6" xfId="982"/>
    <cellStyle name="Comma 2 5 3 6 2" xfId="983"/>
    <cellStyle name="Comma 2 5 3 6 2 2" xfId="984"/>
    <cellStyle name="Comma 2 5 3 6 3" xfId="985"/>
    <cellStyle name="Comma 2 5 3 6 4" xfId="986"/>
    <cellStyle name="Comma 2 5 3 7" xfId="987"/>
    <cellStyle name="Comma 2 5 3 7 2" xfId="988"/>
    <cellStyle name="Comma 2 5 3 7 3" xfId="989"/>
    <cellStyle name="Comma 2 5 3 8" xfId="990"/>
    <cellStyle name="Comma 2 5 3 8 2" xfId="991"/>
    <cellStyle name="Comma 2 5 3 9" xfId="992"/>
    <cellStyle name="Comma 2 5 4" xfId="993"/>
    <cellStyle name="Comma 2 5 4 10" xfId="994"/>
    <cellStyle name="Comma 2 5 4 2" xfId="995"/>
    <cellStyle name="Comma 2 5 4 2 2" xfId="996"/>
    <cellStyle name="Comma 2 5 4 2 2 2" xfId="997"/>
    <cellStyle name="Comma 2 5 4 2 2 2 2" xfId="998"/>
    <cellStyle name="Comma 2 5 4 2 2 3" xfId="999"/>
    <cellStyle name="Comma 2 5 4 2 2 4" xfId="1000"/>
    <cellStyle name="Comma 2 5 4 2 3" xfId="1001"/>
    <cellStyle name="Comma 2 5 4 2 3 2" xfId="1002"/>
    <cellStyle name="Comma 2 5 4 2 3 2 2" xfId="1003"/>
    <cellStyle name="Comma 2 5 4 2 3 3" xfId="1004"/>
    <cellStyle name="Comma 2 5 4 2 3 4" xfId="1005"/>
    <cellStyle name="Comma 2 5 4 2 4" xfId="1006"/>
    <cellStyle name="Comma 2 5 4 2 4 2" xfId="1007"/>
    <cellStyle name="Comma 2 5 4 2 4 2 2" xfId="1008"/>
    <cellStyle name="Comma 2 5 4 2 4 3" xfId="1009"/>
    <cellStyle name="Comma 2 5 4 2 4 4" xfId="1010"/>
    <cellStyle name="Comma 2 5 4 2 5" xfId="1011"/>
    <cellStyle name="Comma 2 5 4 2 5 2" xfId="1012"/>
    <cellStyle name="Comma 2 5 4 2 5 2 2" xfId="1013"/>
    <cellStyle name="Comma 2 5 4 2 5 3" xfId="1014"/>
    <cellStyle name="Comma 2 5 4 2 5 4" xfId="1015"/>
    <cellStyle name="Comma 2 5 4 2 6" xfId="1016"/>
    <cellStyle name="Comma 2 5 4 2 6 2" xfId="1017"/>
    <cellStyle name="Comma 2 5 4 2 6 3" xfId="1018"/>
    <cellStyle name="Comma 2 5 4 2 7" xfId="1019"/>
    <cellStyle name="Comma 2 5 4 2 7 2" xfId="1020"/>
    <cellStyle name="Comma 2 5 4 2 8" xfId="1021"/>
    <cellStyle name="Comma 2 5 4 2 9" xfId="1022"/>
    <cellStyle name="Comma 2 5 4 3" xfId="1023"/>
    <cellStyle name="Comma 2 5 4 3 2" xfId="1024"/>
    <cellStyle name="Comma 2 5 4 3 2 2" xfId="1025"/>
    <cellStyle name="Comma 2 5 4 3 3" xfId="1026"/>
    <cellStyle name="Comma 2 5 4 3 4" xfId="1027"/>
    <cellStyle name="Comma 2 5 4 4" xfId="1028"/>
    <cellStyle name="Comma 2 5 4 4 2" xfId="1029"/>
    <cellStyle name="Comma 2 5 4 4 2 2" xfId="1030"/>
    <cellStyle name="Comma 2 5 4 4 3" xfId="1031"/>
    <cellStyle name="Comma 2 5 4 4 4" xfId="1032"/>
    <cellStyle name="Comma 2 5 4 5" xfId="1033"/>
    <cellStyle name="Comma 2 5 4 5 2" xfId="1034"/>
    <cellStyle name="Comma 2 5 4 5 2 2" xfId="1035"/>
    <cellStyle name="Comma 2 5 4 5 3" xfId="1036"/>
    <cellStyle name="Comma 2 5 4 5 4" xfId="1037"/>
    <cellStyle name="Comma 2 5 4 6" xfId="1038"/>
    <cellStyle name="Comma 2 5 4 6 2" xfId="1039"/>
    <cellStyle name="Comma 2 5 4 6 2 2" xfId="1040"/>
    <cellStyle name="Comma 2 5 4 6 3" xfId="1041"/>
    <cellStyle name="Comma 2 5 4 6 4" xfId="1042"/>
    <cellStyle name="Comma 2 5 4 7" xfId="1043"/>
    <cellStyle name="Comma 2 5 4 7 2" xfId="1044"/>
    <cellStyle name="Comma 2 5 4 7 3" xfId="1045"/>
    <cellStyle name="Comma 2 5 4 8" xfId="1046"/>
    <cellStyle name="Comma 2 5 4 8 2" xfId="1047"/>
    <cellStyle name="Comma 2 5 4 9" xfId="1048"/>
    <cellStyle name="Comma 2 5 5" xfId="1049"/>
    <cellStyle name="Comma 2 5 5 2" xfId="1050"/>
    <cellStyle name="Comma 2 5 5 2 2" xfId="1051"/>
    <cellStyle name="Comma 2 5 5 2 2 2" xfId="1052"/>
    <cellStyle name="Comma 2 5 5 2 3" xfId="1053"/>
    <cellStyle name="Comma 2 5 5 2 4" xfId="1054"/>
    <cellStyle name="Comma 2 5 5 3" xfId="1055"/>
    <cellStyle name="Comma 2 5 5 3 2" xfId="1056"/>
    <cellStyle name="Comma 2 5 5 3 2 2" xfId="1057"/>
    <cellStyle name="Comma 2 5 5 3 3" xfId="1058"/>
    <cellStyle name="Comma 2 5 5 3 4" xfId="1059"/>
    <cellStyle name="Comma 2 5 5 4" xfId="1060"/>
    <cellStyle name="Comma 2 5 5 4 2" xfId="1061"/>
    <cellStyle name="Comma 2 5 5 4 2 2" xfId="1062"/>
    <cellStyle name="Comma 2 5 5 4 3" xfId="1063"/>
    <cellStyle name="Comma 2 5 5 4 4" xfId="1064"/>
    <cellStyle name="Comma 2 5 5 5" xfId="1065"/>
    <cellStyle name="Comma 2 5 5 5 2" xfId="1066"/>
    <cellStyle name="Comma 2 5 5 5 2 2" xfId="1067"/>
    <cellStyle name="Comma 2 5 5 5 3" xfId="1068"/>
    <cellStyle name="Comma 2 5 5 5 4" xfId="1069"/>
    <cellStyle name="Comma 2 5 5 6" xfId="1070"/>
    <cellStyle name="Comma 2 5 5 6 2" xfId="1071"/>
    <cellStyle name="Comma 2 5 5 6 3" xfId="1072"/>
    <cellStyle name="Comma 2 5 5 7" xfId="1073"/>
    <cellStyle name="Comma 2 5 5 7 2" xfId="1074"/>
    <cellStyle name="Comma 2 5 5 8" xfId="1075"/>
    <cellStyle name="Comma 2 5 5 9" xfId="1076"/>
    <cellStyle name="Comma 2 5 6" xfId="1077"/>
    <cellStyle name="Comma 2 5 6 2" xfId="1078"/>
    <cellStyle name="Comma 2 5 6 2 2" xfId="1079"/>
    <cellStyle name="Comma 2 5 6 3" xfId="1080"/>
    <cellStyle name="Comma 2 5 6 4" xfId="1081"/>
    <cellStyle name="Comma 2 5 7" xfId="1082"/>
    <cellStyle name="Comma 2 5 7 2" xfId="1083"/>
    <cellStyle name="Comma 2 5 7 2 2" xfId="1084"/>
    <cellStyle name="Comma 2 5 7 3" xfId="1085"/>
    <cellStyle name="Comma 2 5 7 4" xfId="1086"/>
    <cellStyle name="Comma 2 5 8" xfId="1087"/>
    <cellStyle name="Comma 2 5 8 2" xfId="1088"/>
    <cellStyle name="Comma 2 5 8 2 2" xfId="1089"/>
    <cellStyle name="Comma 2 5 8 3" xfId="1090"/>
    <cellStyle name="Comma 2 5 8 4" xfId="1091"/>
    <cellStyle name="Comma 2 5 9" xfId="1092"/>
    <cellStyle name="Comma 2 5 9 2" xfId="1093"/>
    <cellStyle name="Comma 2 5 9 2 2" xfId="1094"/>
    <cellStyle name="Comma 2 5 9 3" xfId="1095"/>
    <cellStyle name="Comma 2 5 9 4" xfId="1096"/>
    <cellStyle name="Comma 2 6" xfId="80"/>
    <cellStyle name="Comma 2 6 10" xfId="1098"/>
    <cellStyle name="Comma 2 6 11" xfId="2597"/>
    <cellStyle name="Comma 2 6 12" xfId="2656"/>
    <cellStyle name="Comma 2 6 13" xfId="1097"/>
    <cellStyle name="Comma 2 6 2" xfId="134"/>
    <cellStyle name="Comma 2 6 2 10" xfId="2710"/>
    <cellStyle name="Comma 2 6 2 11" xfId="1099"/>
    <cellStyle name="Comma 2 6 2 2" xfId="1100"/>
    <cellStyle name="Comma 2 6 2 2 2" xfId="1101"/>
    <cellStyle name="Comma 2 6 2 2 2 2" xfId="1102"/>
    <cellStyle name="Comma 2 6 2 2 3" xfId="1103"/>
    <cellStyle name="Comma 2 6 2 2 4" xfId="1104"/>
    <cellStyle name="Comma 2 6 2 3" xfId="1105"/>
    <cellStyle name="Comma 2 6 2 3 2" xfId="1106"/>
    <cellStyle name="Comma 2 6 2 3 2 2" xfId="1107"/>
    <cellStyle name="Comma 2 6 2 3 3" xfId="1108"/>
    <cellStyle name="Comma 2 6 2 3 4" xfId="1109"/>
    <cellStyle name="Comma 2 6 2 4" xfId="1110"/>
    <cellStyle name="Comma 2 6 2 4 2" xfId="1111"/>
    <cellStyle name="Comma 2 6 2 4 2 2" xfId="1112"/>
    <cellStyle name="Comma 2 6 2 4 3" xfId="1113"/>
    <cellStyle name="Comma 2 6 2 4 4" xfId="1114"/>
    <cellStyle name="Comma 2 6 2 5" xfId="1115"/>
    <cellStyle name="Comma 2 6 2 5 2" xfId="1116"/>
    <cellStyle name="Comma 2 6 2 5 2 2" xfId="1117"/>
    <cellStyle name="Comma 2 6 2 5 3" xfId="1118"/>
    <cellStyle name="Comma 2 6 2 5 4" xfId="1119"/>
    <cellStyle name="Comma 2 6 2 6" xfId="1120"/>
    <cellStyle name="Comma 2 6 2 6 2" xfId="1121"/>
    <cellStyle name="Comma 2 6 2 6 3" xfId="1122"/>
    <cellStyle name="Comma 2 6 2 7" xfId="1123"/>
    <cellStyle name="Comma 2 6 2 7 2" xfId="1124"/>
    <cellStyle name="Comma 2 6 2 8" xfId="1125"/>
    <cellStyle name="Comma 2 6 2 9" xfId="1126"/>
    <cellStyle name="Comma 2 6 3" xfId="1127"/>
    <cellStyle name="Comma 2 6 3 2" xfId="1128"/>
    <cellStyle name="Comma 2 6 3 2 2" xfId="1129"/>
    <cellStyle name="Comma 2 6 3 3" xfId="1130"/>
    <cellStyle name="Comma 2 6 3 4" xfId="1131"/>
    <cellStyle name="Comma 2 6 4" xfId="1132"/>
    <cellStyle name="Comma 2 6 4 2" xfId="1133"/>
    <cellStyle name="Comma 2 6 4 2 2" xfId="1134"/>
    <cellStyle name="Comma 2 6 4 3" xfId="1135"/>
    <cellStyle name="Comma 2 6 4 4" xfId="1136"/>
    <cellStyle name="Comma 2 6 5" xfId="1137"/>
    <cellStyle name="Comma 2 6 5 2" xfId="1138"/>
    <cellStyle name="Comma 2 6 5 2 2" xfId="1139"/>
    <cellStyle name="Comma 2 6 5 3" xfId="1140"/>
    <cellStyle name="Comma 2 6 5 4" xfId="1141"/>
    <cellStyle name="Comma 2 6 6" xfId="1142"/>
    <cellStyle name="Comma 2 6 6 2" xfId="1143"/>
    <cellStyle name="Comma 2 6 6 2 2" xfId="1144"/>
    <cellStyle name="Comma 2 6 6 3" xfId="1145"/>
    <cellStyle name="Comma 2 6 6 4" xfId="1146"/>
    <cellStyle name="Comma 2 6 7" xfId="1147"/>
    <cellStyle name="Comma 2 6 7 2" xfId="1148"/>
    <cellStyle name="Comma 2 6 7 3" xfId="1149"/>
    <cellStyle name="Comma 2 6 8" xfId="1150"/>
    <cellStyle name="Comma 2 6 8 2" xfId="1151"/>
    <cellStyle name="Comma 2 6 9" xfId="1152"/>
    <cellStyle name="Comma 2 7" xfId="107"/>
    <cellStyle name="Comma 2 7 10" xfId="1154"/>
    <cellStyle name="Comma 2 7 11" xfId="2683"/>
    <cellStyle name="Comma 2 7 12" xfId="1153"/>
    <cellStyle name="Comma 2 7 2" xfId="1155"/>
    <cellStyle name="Comma 2 7 2 2" xfId="1156"/>
    <cellStyle name="Comma 2 7 2 2 2" xfId="1157"/>
    <cellStyle name="Comma 2 7 2 2 2 2" xfId="1158"/>
    <cellStyle name="Comma 2 7 2 2 3" xfId="1159"/>
    <cellStyle name="Comma 2 7 2 2 4" xfId="1160"/>
    <cellStyle name="Comma 2 7 2 3" xfId="1161"/>
    <cellStyle name="Comma 2 7 2 3 2" xfId="1162"/>
    <cellStyle name="Comma 2 7 2 3 2 2" xfId="1163"/>
    <cellStyle name="Comma 2 7 2 3 3" xfId="1164"/>
    <cellStyle name="Comma 2 7 2 3 4" xfId="1165"/>
    <cellStyle name="Comma 2 7 2 4" xfId="1166"/>
    <cellStyle name="Comma 2 7 2 4 2" xfId="1167"/>
    <cellStyle name="Comma 2 7 2 4 2 2" xfId="1168"/>
    <cellStyle name="Comma 2 7 2 4 3" xfId="1169"/>
    <cellStyle name="Comma 2 7 2 4 4" xfId="1170"/>
    <cellStyle name="Comma 2 7 2 5" xfId="1171"/>
    <cellStyle name="Comma 2 7 2 5 2" xfId="1172"/>
    <cellStyle name="Comma 2 7 2 5 2 2" xfId="1173"/>
    <cellStyle name="Comma 2 7 2 5 3" xfId="1174"/>
    <cellStyle name="Comma 2 7 2 5 4" xfId="1175"/>
    <cellStyle name="Comma 2 7 2 6" xfId="1176"/>
    <cellStyle name="Comma 2 7 2 6 2" xfId="1177"/>
    <cellStyle name="Comma 2 7 2 6 3" xfId="1178"/>
    <cellStyle name="Comma 2 7 2 7" xfId="1179"/>
    <cellStyle name="Comma 2 7 2 7 2" xfId="1180"/>
    <cellStyle name="Comma 2 7 2 8" xfId="1181"/>
    <cellStyle name="Comma 2 7 2 9" xfId="1182"/>
    <cellStyle name="Comma 2 7 3" xfId="1183"/>
    <cellStyle name="Comma 2 7 3 2" xfId="1184"/>
    <cellStyle name="Comma 2 7 3 2 2" xfId="1185"/>
    <cellStyle name="Comma 2 7 3 3" xfId="1186"/>
    <cellStyle name="Comma 2 7 3 4" xfId="1187"/>
    <cellStyle name="Comma 2 7 4" xfId="1188"/>
    <cellStyle name="Comma 2 7 4 2" xfId="1189"/>
    <cellStyle name="Comma 2 7 4 2 2" xfId="1190"/>
    <cellStyle name="Comma 2 7 4 3" xfId="1191"/>
    <cellStyle name="Comma 2 7 4 4" xfId="1192"/>
    <cellStyle name="Comma 2 7 5" xfId="1193"/>
    <cellStyle name="Comma 2 7 5 2" xfId="1194"/>
    <cellStyle name="Comma 2 7 5 2 2" xfId="1195"/>
    <cellStyle name="Comma 2 7 5 3" xfId="1196"/>
    <cellStyle name="Comma 2 7 5 4" xfId="1197"/>
    <cellStyle name="Comma 2 7 6" xfId="1198"/>
    <cellStyle name="Comma 2 7 6 2" xfId="1199"/>
    <cellStyle name="Comma 2 7 6 2 2" xfId="1200"/>
    <cellStyle name="Comma 2 7 6 3" xfId="1201"/>
    <cellStyle name="Comma 2 7 6 4" xfId="1202"/>
    <cellStyle name="Comma 2 7 7" xfId="1203"/>
    <cellStyle name="Comma 2 7 7 2" xfId="1204"/>
    <cellStyle name="Comma 2 7 7 3" xfId="1205"/>
    <cellStyle name="Comma 2 7 8" xfId="1206"/>
    <cellStyle name="Comma 2 7 8 2" xfId="1207"/>
    <cellStyle name="Comma 2 7 9" xfId="1208"/>
    <cellStyle name="Comma 2 8" xfId="1209"/>
    <cellStyle name="Comma 2 8 10" xfId="1210"/>
    <cellStyle name="Comma 2 8 2" xfId="1211"/>
    <cellStyle name="Comma 2 8 2 2" xfId="1212"/>
    <cellStyle name="Comma 2 8 2 2 2" xfId="1213"/>
    <cellStyle name="Comma 2 8 2 2 2 2" xfId="1214"/>
    <cellStyle name="Comma 2 8 2 2 3" xfId="1215"/>
    <cellStyle name="Comma 2 8 2 2 4" xfId="1216"/>
    <cellStyle name="Comma 2 8 2 3" xfId="1217"/>
    <cellStyle name="Comma 2 8 2 3 2" xfId="1218"/>
    <cellStyle name="Comma 2 8 2 3 2 2" xfId="1219"/>
    <cellStyle name="Comma 2 8 2 3 3" xfId="1220"/>
    <cellStyle name="Comma 2 8 2 3 4" xfId="1221"/>
    <cellStyle name="Comma 2 8 2 4" xfId="1222"/>
    <cellStyle name="Comma 2 8 2 4 2" xfId="1223"/>
    <cellStyle name="Comma 2 8 2 4 2 2" xfId="1224"/>
    <cellStyle name="Comma 2 8 2 4 3" xfId="1225"/>
    <cellStyle name="Comma 2 8 2 4 4" xfId="1226"/>
    <cellStyle name="Comma 2 8 2 5" xfId="1227"/>
    <cellStyle name="Comma 2 8 2 5 2" xfId="1228"/>
    <cellStyle name="Comma 2 8 2 5 2 2" xfId="1229"/>
    <cellStyle name="Comma 2 8 2 5 3" xfId="1230"/>
    <cellStyle name="Comma 2 8 2 5 4" xfId="1231"/>
    <cellStyle name="Comma 2 8 2 6" xfId="1232"/>
    <cellStyle name="Comma 2 8 2 6 2" xfId="1233"/>
    <cellStyle name="Comma 2 8 2 6 3" xfId="1234"/>
    <cellStyle name="Comma 2 8 2 7" xfId="1235"/>
    <cellStyle name="Comma 2 8 2 7 2" xfId="1236"/>
    <cellStyle name="Comma 2 8 2 8" xfId="1237"/>
    <cellStyle name="Comma 2 8 2 9" xfId="1238"/>
    <cellStyle name="Comma 2 8 3" xfId="1239"/>
    <cellStyle name="Comma 2 8 3 2" xfId="1240"/>
    <cellStyle name="Comma 2 8 3 2 2" xfId="1241"/>
    <cellStyle name="Comma 2 8 3 3" xfId="1242"/>
    <cellStyle name="Comma 2 8 3 4" xfId="1243"/>
    <cellStyle name="Comma 2 8 4" xfId="1244"/>
    <cellStyle name="Comma 2 8 4 2" xfId="1245"/>
    <cellStyle name="Comma 2 8 4 2 2" xfId="1246"/>
    <cellStyle name="Comma 2 8 4 3" xfId="1247"/>
    <cellStyle name="Comma 2 8 4 4" xfId="1248"/>
    <cellStyle name="Comma 2 8 5" xfId="1249"/>
    <cellStyle name="Comma 2 8 5 2" xfId="1250"/>
    <cellStyle name="Comma 2 8 5 2 2" xfId="1251"/>
    <cellStyle name="Comma 2 8 5 3" xfId="1252"/>
    <cellStyle name="Comma 2 8 5 4" xfId="1253"/>
    <cellStyle name="Comma 2 8 6" xfId="1254"/>
    <cellStyle name="Comma 2 8 6 2" xfId="1255"/>
    <cellStyle name="Comma 2 8 6 2 2" xfId="1256"/>
    <cellStyle name="Comma 2 8 6 3" xfId="1257"/>
    <cellStyle name="Comma 2 8 6 4" xfId="1258"/>
    <cellStyle name="Comma 2 8 7" xfId="1259"/>
    <cellStyle name="Comma 2 8 7 2" xfId="1260"/>
    <cellStyle name="Comma 2 8 7 3" xfId="1261"/>
    <cellStyle name="Comma 2 8 8" xfId="1262"/>
    <cellStyle name="Comma 2 8 8 2" xfId="1263"/>
    <cellStyle name="Comma 2 8 9" xfId="1264"/>
    <cellStyle name="Comma 2 9" xfId="1265"/>
    <cellStyle name="Comma 2 9 2" xfId="1266"/>
    <cellStyle name="Comma 2 9 2 2" xfId="1267"/>
    <cellStyle name="Comma 2 9 2 2 2" xfId="1268"/>
    <cellStyle name="Comma 2 9 2 3" xfId="1269"/>
    <cellStyle name="Comma 2 9 2 4" xfId="1270"/>
    <cellStyle name="Comma 2 9 3" xfId="1271"/>
    <cellStyle name="Comma 2 9 3 2" xfId="1272"/>
    <cellStyle name="Comma 2 9 3 2 2" xfId="1273"/>
    <cellStyle name="Comma 2 9 3 3" xfId="1274"/>
    <cellStyle name="Comma 2 9 3 4" xfId="1275"/>
    <cellStyle name="Comma 2 9 4" xfId="1276"/>
    <cellStyle name="Comma 2 9 4 2" xfId="1277"/>
    <cellStyle name="Comma 2 9 4 2 2" xfId="1278"/>
    <cellStyle name="Comma 2 9 4 3" xfId="1279"/>
    <cellStyle name="Comma 2 9 4 4" xfId="1280"/>
    <cellStyle name="Comma 2 9 5" xfId="1281"/>
    <cellStyle name="Comma 2 9 5 2" xfId="1282"/>
    <cellStyle name="Comma 2 9 5 2 2" xfId="1283"/>
    <cellStyle name="Comma 2 9 5 3" xfId="1284"/>
    <cellStyle name="Comma 2 9 5 4" xfId="1285"/>
    <cellStyle name="Comma 2 9 6" xfId="1286"/>
    <cellStyle name="Comma 2 9 6 2" xfId="1287"/>
    <cellStyle name="Comma 2 9 6 3" xfId="1288"/>
    <cellStyle name="Comma 2 9 7" xfId="1289"/>
    <cellStyle name="Comma 2 9 7 2" xfId="1290"/>
    <cellStyle name="Comma 2 9 8" xfId="1291"/>
    <cellStyle name="Comma 2 9 9" xfId="1292"/>
    <cellStyle name="Comma 3" xfId="57"/>
    <cellStyle name="Comma 3 10" xfId="1294"/>
    <cellStyle name="Comma 3 10 2" xfId="1295"/>
    <cellStyle name="Comma 3 10 3" xfId="1296"/>
    <cellStyle name="Comma 3 11" xfId="1297"/>
    <cellStyle name="Comma 3 11 2" xfId="1298"/>
    <cellStyle name="Comma 3 12" xfId="1299"/>
    <cellStyle name="Comma 3 13" xfId="1300"/>
    <cellStyle name="Comma 3 14" xfId="1301"/>
    <cellStyle name="Comma 3 15" xfId="2575"/>
    <cellStyle name="Comma 3 16" xfId="2635"/>
    <cellStyle name="Comma 3 17" xfId="1293"/>
    <cellStyle name="Comma 3 2" xfId="70"/>
    <cellStyle name="Comma 3 2 10" xfId="1303"/>
    <cellStyle name="Comma 3 2 11" xfId="2588"/>
    <cellStyle name="Comma 3 2 12" xfId="2648"/>
    <cellStyle name="Comma 3 2 13" xfId="1302"/>
    <cellStyle name="Comma 3 2 2" xfId="99"/>
    <cellStyle name="Comma 3 2 2 10" xfId="2616"/>
    <cellStyle name="Comma 3 2 2 11" xfId="2675"/>
    <cellStyle name="Comma 3 2 2 12" xfId="1304"/>
    <cellStyle name="Comma 3 2 2 2" xfId="153"/>
    <cellStyle name="Comma 3 2 2 2 2" xfId="1306"/>
    <cellStyle name="Comma 3 2 2 2 2 2" xfId="1307"/>
    <cellStyle name="Comma 3 2 2 2 3" xfId="1308"/>
    <cellStyle name="Comma 3 2 2 2 4" xfId="1309"/>
    <cellStyle name="Comma 3 2 2 2 5" xfId="2729"/>
    <cellStyle name="Comma 3 2 2 2 6" xfId="1305"/>
    <cellStyle name="Comma 3 2 2 3" xfId="1310"/>
    <cellStyle name="Comma 3 2 2 3 2" xfId="1311"/>
    <cellStyle name="Comma 3 2 2 3 2 2" xfId="1312"/>
    <cellStyle name="Comma 3 2 2 3 3" xfId="1313"/>
    <cellStyle name="Comma 3 2 2 3 4" xfId="1314"/>
    <cellStyle name="Comma 3 2 2 4" xfId="1315"/>
    <cellStyle name="Comma 3 2 2 4 2" xfId="1316"/>
    <cellStyle name="Comma 3 2 2 4 2 2" xfId="1317"/>
    <cellStyle name="Comma 3 2 2 4 3" xfId="1318"/>
    <cellStyle name="Comma 3 2 2 4 4" xfId="1319"/>
    <cellStyle name="Comma 3 2 2 5" xfId="1320"/>
    <cellStyle name="Comma 3 2 2 5 2" xfId="1321"/>
    <cellStyle name="Comma 3 2 2 5 2 2" xfId="1322"/>
    <cellStyle name="Comma 3 2 2 5 3" xfId="1323"/>
    <cellStyle name="Comma 3 2 2 5 4" xfId="1324"/>
    <cellStyle name="Comma 3 2 2 6" xfId="1325"/>
    <cellStyle name="Comma 3 2 2 6 2" xfId="1326"/>
    <cellStyle name="Comma 3 2 2 6 3" xfId="1327"/>
    <cellStyle name="Comma 3 2 2 7" xfId="1328"/>
    <cellStyle name="Comma 3 2 2 7 2" xfId="1329"/>
    <cellStyle name="Comma 3 2 2 8" xfId="1330"/>
    <cellStyle name="Comma 3 2 2 9" xfId="1331"/>
    <cellStyle name="Comma 3 2 3" xfId="126"/>
    <cellStyle name="Comma 3 2 3 2" xfId="1333"/>
    <cellStyle name="Comma 3 2 3 2 2" xfId="1334"/>
    <cellStyle name="Comma 3 2 3 3" xfId="1335"/>
    <cellStyle name="Comma 3 2 3 4" xfId="1336"/>
    <cellStyle name="Comma 3 2 3 5" xfId="2702"/>
    <cellStyle name="Comma 3 2 3 6" xfId="1332"/>
    <cellStyle name="Comma 3 2 4" xfId="1337"/>
    <cellStyle name="Comma 3 2 4 2" xfId="1338"/>
    <cellStyle name="Comma 3 2 4 2 2" xfId="1339"/>
    <cellStyle name="Comma 3 2 4 3" xfId="1340"/>
    <cellStyle name="Comma 3 2 4 4" xfId="1341"/>
    <cellStyle name="Comma 3 2 5" xfId="1342"/>
    <cellStyle name="Comma 3 2 5 2" xfId="1343"/>
    <cellStyle name="Comma 3 2 5 2 2" xfId="1344"/>
    <cellStyle name="Comma 3 2 5 3" xfId="1345"/>
    <cellStyle name="Comma 3 2 5 4" xfId="1346"/>
    <cellStyle name="Comma 3 2 6" xfId="1347"/>
    <cellStyle name="Comma 3 2 6 2" xfId="1348"/>
    <cellStyle name="Comma 3 2 6 2 2" xfId="1349"/>
    <cellStyle name="Comma 3 2 6 3" xfId="1350"/>
    <cellStyle name="Comma 3 2 6 4" xfId="1351"/>
    <cellStyle name="Comma 3 2 7" xfId="1352"/>
    <cellStyle name="Comma 3 2 7 2" xfId="1353"/>
    <cellStyle name="Comma 3 2 7 3" xfId="1354"/>
    <cellStyle name="Comma 3 2 8" xfId="1355"/>
    <cellStyle name="Comma 3 2 8 2" xfId="1356"/>
    <cellStyle name="Comma 3 2 9" xfId="1357"/>
    <cellStyle name="Comma 3 3" xfId="86"/>
    <cellStyle name="Comma 3 3 10" xfId="1359"/>
    <cellStyle name="Comma 3 3 11" xfId="2603"/>
    <cellStyle name="Comma 3 3 12" xfId="2662"/>
    <cellStyle name="Comma 3 3 13" xfId="1358"/>
    <cellStyle name="Comma 3 3 2" xfId="140"/>
    <cellStyle name="Comma 3 3 2 10" xfId="2716"/>
    <cellStyle name="Comma 3 3 2 11" xfId="1360"/>
    <cellStyle name="Comma 3 3 2 2" xfId="1361"/>
    <cellStyle name="Comma 3 3 2 2 2" xfId="1362"/>
    <cellStyle name="Comma 3 3 2 2 2 2" xfId="1363"/>
    <cellStyle name="Comma 3 3 2 2 3" xfId="1364"/>
    <cellStyle name="Comma 3 3 2 2 4" xfId="1365"/>
    <cellStyle name="Comma 3 3 2 3" xfId="1366"/>
    <cellStyle name="Comma 3 3 2 3 2" xfId="1367"/>
    <cellStyle name="Comma 3 3 2 3 2 2" xfId="1368"/>
    <cellStyle name="Comma 3 3 2 3 3" xfId="1369"/>
    <cellStyle name="Comma 3 3 2 3 4" xfId="1370"/>
    <cellStyle name="Comma 3 3 2 4" xfId="1371"/>
    <cellStyle name="Comma 3 3 2 4 2" xfId="1372"/>
    <cellStyle name="Comma 3 3 2 4 2 2" xfId="1373"/>
    <cellStyle name="Comma 3 3 2 4 3" xfId="1374"/>
    <cellStyle name="Comma 3 3 2 4 4" xfId="1375"/>
    <cellStyle name="Comma 3 3 2 5" xfId="1376"/>
    <cellStyle name="Comma 3 3 2 5 2" xfId="1377"/>
    <cellStyle name="Comma 3 3 2 5 2 2" xfId="1378"/>
    <cellStyle name="Comma 3 3 2 5 3" xfId="1379"/>
    <cellStyle name="Comma 3 3 2 5 4" xfId="1380"/>
    <cellStyle name="Comma 3 3 2 6" xfId="1381"/>
    <cellStyle name="Comma 3 3 2 6 2" xfId="1382"/>
    <cellStyle name="Comma 3 3 2 6 3" xfId="1383"/>
    <cellStyle name="Comma 3 3 2 7" xfId="1384"/>
    <cellStyle name="Comma 3 3 2 7 2" xfId="1385"/>
    <cellStyle name="Comma 3 3 2 8" xfId="1386"/>
    <cellStyle name="Comma 3 3 2 9" xfId="1387"/>
    <cellStyle name="Comma 3 3 3" xfId="1388"/>
    <cellStyle name="Comma 3 3 3 2" xfId="1389"/>
    <cellStyle name="Comma 3 3 3 2 2" xfId="1390"/>
    <cellStyle name="Comma 3 3 3 3" xfId="1391"/>
    <cellStyle name="Comma 3 3 3 4" xfId="1392"/>
    <cellStyle name="Comma 3 3 4" xfId="1393"/>
    <cellStyle name="Comma 3 3 4 2" xfId="1394"/>
    <cellStyle name="Comma 3 3 4 2 2" xfId="1395"/>
    <cellStyle name="Comma 3 3 4 3" xfId="1396"/>
    <cellStyle name="Comma 3 3 4 4" xfId="1397"/>
    <cellStyle name="Comma 3 3 5" xfId="1398"/>
    <cellStyle name="Comma 3 3 5 2" xfId="1399"/>
    <cellStyle name="Comma 3 3 5 2 2" xfId="1400"/>
    <cellStyle name="Comma 3 3 5 3" xfId="1401"/>
    <cellStyle name="Comma 3 3 5 4" xfId="1402"/>
    <cellStyle name="Comma 3 3 6" xfId="1403"/>
    <cellStyle name="Comma 3 3 6 2" xfId="1404"/>
    <cellStyle name="Comma 3 3 6 2 2" xfId="1405"/>
    <cellStyle name="Comma 3 3 6 3" xfId="1406"/>
    <cellStyle name="Comma 3 3 6 4" xfId="1407"/>
    <cellStyle name="Comma 3 3 7" xfId="1408"/>
    <cellStyle name="Comma 3 3 7 2" xfId="1409"/>
    <cellStyle name="Comma 3 3 7 3" xfId="1410"/>
    <cellStyle name="Comma 3 3 8" xfId="1411"/>
    <cellStyle name="Comma 3 3 8 2" xfId="1412"/>
    <cellStyle name="Comma 3 3 9" xfId="1413"/>
    <cellStyle name="Comma 3 4" xfId="113"/>
    <cellStyle name="Comma 3 4 10" xfId="1415"/>
    <cellStyle name="Comma 3 4 11" xfId="2689"/>
    <cellStyle name="Comma 3 4 12" xfId="1414"/>
    <cellStyle name="Comma 3 4 2" xfId="1416"/>
    <cellStyle name="Comma 3 4 2 2" xfId="1417"/>
    <cellStyle name="Comma 3 4 2 2 2" xfId="1418"/>
    <cellStyle name="Comma 3 4 2 2 2 2" xfId="1419"/>
    <cellStyle name="Comma 3 4 2 2 3" xfId="1420"/>
    <cellStyle name="Comma 3 4 2 2 4" xfId="1421"/>
    <cellStyle name="Comma 3 4 2 3" xfId="1422"/>
    <cellStyle name="Comma 3 4 2 3 2" xfId="1423"/>
    <cellStyle name="Comma 3 4 2 3 2 2" xfId="1424"/>
    <cellStyle name="Comma 3 4 2 3 3" xfId="1425"/>
    <cellStyle name="Comma 3 4 2 3 4" xfId="1426"/>
    <cellStyle name="Comma 3 4 2 4" xfId="1427"/>
    <cellStyle name="Comma 3 4 2 4 2" xfId="1428"/>
    <cellStyle name="Comma 3 4 2 4 2 2" xfId="1429"/>
    <cellStyle name="Comma 3 4 2 4 3" xfId="1430"/>
    <cellStyle name="Comma 3 4 2 4 4" xfId="1431"/>
    <cellStyle name="Comma 3 4 2 5" xfId="1432"/>
    <cellStyle name="Comma 3 4 2 5 2" xfId="1433"/>
    <cellStyle name="Comma 3 4 2 5 2 2" xfId="1434"/>
    <cellStyle name="Comma 3 4 2 5 3" xfId="1435"/>
    <cellStyle name="Comma 3 4 2 5 4" xfId="1436"/>
    <cellStyle name="Comma 3 4 2 6" xfId="1437"/>
    <cellStyle name="Comma 3 4 2 6 2" xfId="1438"/>
    <cellStyle name="Comma 3 4 2 6 3" xfId="1439"/>
    <cellStyle name="Comma 3 4 2 7" xfId="1440"/>
    <cellStyle name="Comma 3 4 2 7 2" xfId="1441"/>
    <cellStyle name="Comma 3 4 2 8" xfId="1442"/>
    <cellStyle name="Comma 3 4 2 9" xfId="1443"/>
    <cellStyle name="Comma 3 4 3" xfId="1444"/>
    <cellStyle name="Comma 3 4 3 2" xfId="1445"/>
    <cellStyle name="Comma 3 4 3 2 2" xfId="1446"/>
    <cellStyle name="Comma 3 4 3 3" xfId="1447"/>
    <cellStyle name="Comma 3 4 3 4" xfId="1448"/>
    <cellStyle name="Comma 3 4 4" xfId="1449"/>
    <cellStyle name="Comma 3 4 4 2" xfId="1450"/>
    <cellStyle name="Comma 3 4 4 2 2" xfId="1451"/>
    <cellStyle name="Comma 3 4 4 3" xfId="1452"/>
    <cellStyle name="Comma 3 4 4 4" xfId="1453"/>
    <cellStyle name="Comma 3 4 5" xfId="1454"/>
    <cellStyle name="Comma 3 4 5 2" xfId="1455"/>
    <cellStyle name="Comma 3 4 5 2 2" xfId="1456"/>
    <cellStyle name="Comma 3 4 5 3" xfId="1457"/>
    <cellStyle name="Comma 3 4 5 4" xfId="1458"/>
    <cellStyle name="Comma 3 4 6" xfId="1459"/>
    <cellStyle name="Comma 3 4 6 2" xfId="1460"/>
    <cellStyle name="Comma 3 4 6 2 2" xfId="1461"/>
    <cellStyle name="Comma 3 4 6 3" xfId="1462"/>
    <cellStyle name="Comma 3 4 6 4" xfId="1463"/>
    <cellStyle name="Comma 3 4 7" xfId="1464"/>
    <cellStyle name="Comma 3 4 7 2" xfId="1465"/>
    <cellStyle name="Comma 3 4 7 3" xfId="1466"/>
    <cellStyle name="Comma 3 4 8" xfId="1467"/>
    <cellStyle name="Comma 3 4 8 2" xfId="1468"/>
    <cellStyle name="Comma 3 4 9" xfId="1469"/>
    <cellStyle name="Comma 3 5" xfId="1470"/>
    <cellStyle name="Comma 3 5 2" xfId="1471"/>
    <cellStyle name="Comma 3 5 2 2" xfId="1472"/>
    <cellStyle name="Comma 3 5 2 2 2" xfId="1473"/>
    <cellStyle name="Comma 3 5 2 3" xfId="1474"/>
    <cellStyle name="Comma 3 5 2 4" xfId="1475"/>
    <cellStyle name="Comma 3 5 3" xfId="1476"/>
    <cellStyle name="Comma 3 5 3 2" xfId="1477"/>
    <cellStyle name="Comma 3 5 3 2 2" xfId="1478"/>
    <cellStyle name="Comma 3 5 3 3" xfId="1479"/>
    <cellStyle name="Comma 3 5 3 4" xfId="1480"/>
    <cellStyle name="Comma 3 5 4" xfId="1481"/>
    <cellStyle name="Comma 3 5 4 2" xfId="1482"/>
    <cellStyle name="Comma 3 5 4 2 2" xfId="1483"/>
    <cellStyle name="Comma 3 5 4 3" xfId="1484"/>
    <cellStyle name="Comma 3 5 4 4" xfId="1485"/>
    <cellStyle name="Comma 3 5 5" xfId="1486"/>
    <cellStyle name="Comma 3 5 5 2" xfId="1487"/>
    <cellStyle name="Comma 3 5 5 2 2" xfId="1488"/>
    <cellStyle name="Comma 3 5 5 3" xfId="1489"/>
    <cellStyle name="Comma 3 5 5 4" xfId="1490"/>
    <cellStyle name="Comma 3 5 6" xfId="1491"/>
    <cellStyle name="Comma 3 5 6 2" xfId="1492"/>
    <cellStyle name="Comma 3 5 6 3" xfId="1493"/>
    <cellStyle name="Comma 3 5 7" xfId="1494"/>
    <cellStyle name="Comma 3 5 7 2" xfId="1495"/>
    <cellStyle name="Comma 3 5 8" xfId="1496"/>
    <cellStyle name="Comma 3 5 9" xfId="1497"/>
    <cellStyle name="Comma 3 6" xfId="1498"/>
    <cellStyle name="Comma 3 6 2" xfId="1499"/>
    <cellStyle name="Comma 3 6 2 2" xfId="1500"/>
    <cellStyle name="Comma 3 6 3" xfId="1501"/>
    <cellStyle name="Comma 3 6 4" xfId="1502"/>
    <cellStyle name="Comma 3 7" xfId="1503"/>
    <cellStyle name="Comma 3 7 2" xfId="1504"/>
    <cellStyle name="Comma 3 7 2 2" xfId="1505"/>
    <cellStyle name="Comma 3 7 3" xfId="1506"/>
    <cellStyle name="Comma 3 7 4" xfId="1507"/>
    <cellStyle name="Comma 3 8" xfId="1508"/>
    <cellStyle name="Comma 3 8 2" xfId="1509"/>
    <cellStyle name="Comma 3 8 2 2" xfId="1510"/>
    <cellStyle name="Comma 3 8 3" xfId="1511"/>
    <cellStyle name="Comma 3 8 4" xfId="1512"/>
    <cellStyle name="Comma 3 9" xfId="1513"/>
    <cellStyle name="Comma 3 9 2" xfId="1514"/>
    <cellStyle name="Comma 3 9 2 2" xfId="1515"/>
    <cellStyle name="Comma 3 9 3" xfId="1516"/>
    <cellStyle name="Comma 3 9 4" xfId="1517"/>
    <cellStyle name="Comma 4" xfId="79"/>
    <cellStyle name="Comma 4 10" xfId="1519"/>
    <cellStyle name="Comma 4 10 2" xfId="1520"/>
    <cellStyle name="Comma 4 10 3" xfId="1521"/>
    <cellStyle name="Comma 4 11" xfId="1522"/>
    <cellStyle name="Comma 4 11 2" xfId="1523"/>
    <cellStyle name="Comma 4 12" xfId="1524"/>
    <cellStyle name="Comma 4 13" xfId="1525"/>
    <cellStyle name="Comma 4 14" xfId="2596"/>
    <cellStyle name="Comma 4 15" xfId="2655"/>
    <cellStyle name="Comma 4 16" xfId="1518"/>
    <cellStyle name="Comma 4 2" xfId="28"/>
    <cellStyle name="Comma 4 2 10" xfId="1527"/>
    <cellStyle name="Comma 4 2 10 2" xfId="1528"/>
    <cellStyle name="Comma 4 2 11" xfId="1529"/>
    <cellStyle name="Comma 4 2 12" xfId="1530"/>
    <cellStyle name="Comma 4 2 13" xfId="1531"/>
    <cellStyle name="Comma 4 2 14" xfId="2569"/>
    <cellStyle name="Comma 4 2 15" xfId="2631"/>
    <cellStyle name="Comma 4 2 16" xfId="1526"/>
    <cellStyle name="Comma 4 2 2" xfId="39"/>
    <cellStyle name="Comma 4 2 2 10" xfId="1533"/>
    <cellStyle name="Comma 4 2 2 11" xfId="2573"/>
    <cellStyle name="Comma 4 2 2 12" xfId="2634"/>
    <cellStyle name="Comma 4 2 2 13" xfId="1532"/>
    <cellStyle name="Comma 4 2 2 2" xfId="63"/>
    <cellStyle name="Comma 4 2 2 2 10" xfId="2581"/>
    <cellStyle name="Comma 4 2 2 2 11" xfId="2641"/>
    <cellStyle name="Comma 4 2 2 2 12" xfId="1534"/>
    <cellStyle name="Comma 4 2 2 2 2" xfId="76"/>
    <cellStyle name="Comma 4 2 2 2 2 2" xfId="105"/>
    <cellStyle name="Comma 4 2 2 2 2 2 2" xfId="159"/>
    <cellStyle name="Comma 4 2 2 2 2 2 2 2" xfId="2735"/>
    <cellStyle name="Comma 4 2 2 2 2 2 2 3" xfId="1537"/>
    <cellStyle name="Comma 4 2 2 2 2 2 3" xfId="2622"/>
    <cellStyle name="Comma 4 2 2 2 2 2 4" xfId="2681"/>
    <cellStyle name="Comma 4 2 2 2 2 2 5" xfId="1536"/>
    <cellStyle name="Comma 4 2 2 2 2 3" xfId="132"/>
    <cellStyle name="Comma 4 2 2 2 2 3 2" xfId="2708"/>
    <cellStyle name="Comma 4 2 2 2 2 3 3" xfId="1538"/>
    <cellStyle name="Comma 4 2 2 2 2 4" xfId="1539"/>
    <cellStyle name="Comma 4 2 2 2 2 5" xfId="2594"/>
    <cellStyle name="Comma 4 2 2 2 2 6" xfId="2654"/>
    <cellStyle name="Comma 4 2 2 2 2 7" xfId="1535"/>
    <cellStyle name="Comma 4 2 2 2 3" xfId="92"/>
    <cellStyle name="Comma 4 2 2 2 3 2" xfId="146"/>
    <cellStyle name="Comma 4 2 2 2 3 2 2" xfId="1542"/>
    <cellStyle name="Comma 4 2 2 2 3 2 3" xfId="2722"/>
    <cellStyle name="Comma 4 2 2 2 3 2 4" xfId="1541"/>
    <cellStyle name="Comma 4 2 2 2 3 3" xfId="1543"/>
    <cellStyle name="Comma 4 2 2 2 3 4" xfId="1544"/>
    <cellStyle name="Comma 4 2 2 2 3 5" xfId="2609"/>
    <cellStyle name="Comma 4 2 2 2 3 6" xfId="2668"/>
    <cellStyle name="Comma 4 2 2 2 3 7" xfId="1540"/>
    <cellStyle name="Comma 4 2 2 2 4" xfId="119"/>
    <cellStyle name="Comma 4 2 2 2 4 2" xfId="1546"/>
    <cellStyle name="Comma 4 2 2 2 4 2 2" xfId="1547"/>
    <cellStyle name="Comma 4 2 2 2 4 3" xfId="1548"/>
    <cellStyle name="Comma 4 2 2 2 4 4" xfId="1549"/>
    <cellStyle name="Comma 4 2 2 2 4 5" xfId="2695"/>
    <cellStyle name="Comma 4 2 2 2 4 6" xfId="1545"/>
    <cellStyle name="Comma 4 2 2 2 5" xfId="1550"/>
    <cellStyle name="Comma 4 2 2 2 5 2" xfId="1551"/>
    <cellStyle name="Comma 4 2 2 2 5 2 2" xfId="1552"/>
    <cellStyle name="Comma 4 2 2 2 5 3" xfId="1553"/>
    <cellStyle name="Comma 4 2 2 2 5 4" xfId="1554"/>
    <cellStyle name="Comma 4 2 2 2 6" xfId="1555"/>
    <cellStyle name="Comma 4 2 2 2 6 2" xfId="1556"/>
    <cellStyle name="Comma 4 2 2 2 6 3" xfId="1557"/>
    <cellStyle name="Comma 4 2 2 2 7" xfId="1558"/>
    <cellStyle name="Comma 4 2 2 2 7 2" xfId="1559"/>
    <cellStyle name="Comma 4 2 2 2 8" xfId="1560"/>
    <cellStyle name="Comma 4 2 2 2 9" xfId="1561"/>
    <cellStyle name="Comma 4 2 2 3" xfId="69"/>
    <cellStyle name="Comma 4 2 2 3 2" xfId="98"/>
    <cellStyle name="Comma 4 2 2 3 2 2" xfId="152"/>
    <cellStyle name="Comma 4 2 2 3 2 2 2" xfId="2728"/>
    <cellStyle name="Comma 4 2 2 3 2 2 3" xfId="1564"/>
    <cellStyle name="Comma 4 2 2 3 2 3" xfId="2615"/>
    <cellStyle name="Comma 4 2 2 3 2 4" xfId="2674"/>
    <cellStyle name="Comma 4 2 2 3 2 5" xfId="1563"/>
    <cellStyle name="Comma 4 2 2 3 3" xfId="125"/>
    <cellStyle name="Comma 4 2 2 3 3 2" xfId="2701"/>
    <cellStyle name="Comma 4 2 2 3 3 3" xfId="1565"/>
    <cellStyle name="Comma 4 2 2 3 4" xfId="1566"/>
    <cellStyle name="Comma 4 2 2 3 5" xfId="2587"/>
    <cellStyle name="Comma 4 2 2 3 6" xfId="2647"/>
    <cellStyle name="Comma 4 2 2 3 7" xfId="1562"/>
    <cellStyle name="Comma 4 2 2 4" xfId="85"/>
    <cellStyle name="Comma 4 2 2 4 2" xfId="139"/>
    <cellStyle name="Comma 4 2 2 4 2 2" xfId="1569"/>
    <cellStyle name="Comma 4 2 2 4 2 3" xfId="2715"/>
    <cellStyle name="Comma 4 2 2 4 2 4" xfId="1568"/>
    <cellStyle name="Comma 4 2 2 4 3" xfId="1570"/>
    <cellStyle name="Comma 4 2 2 4 4" xfId="1571"/>
    <cellStyle name="Comma 4 2 2 4 5" xfId="2602"/>
    <cellStyle name="Comma 4 2 2 4 6" xfId="2661"/>
    <cellStyle name="Comma 4 2 2 4 7" xfId="1567"/>
    <cellStyle name="Comma 4 2 2 5" xfId="112"/>
    <cellStyle name="Comma 4 2 2 5 2" xfId="1573"/>
    <cellStyle name="Comma 4 2 2 5 2 2" xfId="1574"/>
    <cellStyle name="Comma 4 2 2 5 3" xfId="1575"/>
    <cellStyle name="Comma 4 2 2 5 4" xfId="1576"/>
    <cellStyle name="Comma 4 2 2 5 5" xfId="2688"/>
    <cellStyle name="Comma 4 2 2 5 6" xfId="1572"/>
    <cellStyle name="Comma 4 2 2 6" xfId="1577"/>
    <cellStyle name="Comma 4 2 2 6 2" xfId="1578"/>
    <cellStyle name="Comma 4 2 2 6 2 2" xfId="1579"/>
    <cellStyle name="Comma 4 2 2 6 3" xfId="1580"/>
    <cellStyle name="Comma 4 2 2 6 4" xfId="1581"/>
    <cellStyle name="Comma 4 2 2 7" xfId="1582"/>
    <cellStyle name="Comma 4 2 2 7 2" xfId="1583"/>
    <cellStyle name="Comma 4 2 2 7 3" xfId="1584"/>
    <cellStyle name="Comma 4 2 2 8" xfId="1585"/>
    <cellStyle name="Comma 4 2 2 8 2" xfId="1586"/>
    <cellStyle name="Comma 4 2 2 9" xfId="1587"/>
    <cellStyle name="Comma 4 2 3" xfId="60"/>
    <cellStyle name="Comma 4 2 3 10" xfId="1589"/>
    <cellStyle name="Comma 4 2 3 11" xfId="2578"/>
    <cellStyle name="Comma 4 2 3 12" xfId="2638"/>
    <cellStyle name="Comma 4 2 3 13" xfId="1588"/>
    <cellStyle name="Comma 4 2 3 2" xfId="73"/>
    <cellStyle name="Comma 4 2 3 2 10" xfId="2591"/>
    <cellStyle name="Comma 4 2 3 2 11" xfId="2651"/>
    <cellStyle name="Comma 4 2 3 2 12" xfId="1590"/>
    <cellStyle name="Comma 4 2 3 2 2" xfId="102"/>
    <cellStyle name="Comma 4 2 3 2 2 2" xfId="156"/>
    <cellStyle name="Comma 4 2 3 2 2 2 2" xfId="1593"/>
    <cellStyle name="Comma 4 2 3 2 2 2 3" xfId="2732"/>
    <cellStyle name="Comma 4 2 3 2 2 2 4" xfId="1592"/>
    <cellStyle name="Comma 4 2 3 2 2 3" xfId="1594"/>
    <cellStyle name="Comma 4 2 3 2 2 4" xfId="1595"/>
    <cellStyle name="Comma 4 2 3 2 2 5" xfId="2619"/>
    <cellStyle name="Comma 4 2 3 2 2 6" xfId="2678"/>
    <cellStyle name="Comma 4 2 3 2 2 7" xfId="1591"/>
    <cellStyle name="Comma 4 2 3 2 3" xfId="129"/>
    <cellStyle name="Comma 4 2 3 2 3 2" xfId="1597"/>
    <cellStyle name="Comma 4 2 3 2 3 2 2" xfId="1598"/>
    <cellStyle name="Comma 4 2 3 2 3 3" xfId="1599"/>
    <cellStyle name="Comma 4 2 3 2 3 4" xfId="1600"/>
    <cellStyle name="Comma 4 2 3 2 3 5" xfId="2705"/>
    <cellStyle name="Comma 4 2 3 2 3 6" xfId="1596"/>
    <cellStyle name="Comma 4 2 3 2 4" xfId="1601"/>
    <cellStyle name="Comma 4 2 3 2 4 2" xfId="1602"/>
    <cellStyle name="Comma 4 2 3 2 4 2 2" xfId="1603"/>
    <cellStyle name="Comma 4 2 3 2 4 3" xfId="1604"/>
    <cellStyle name="Comma 4 2 3 2 4 4" xfId="1605"/>
    <cellStyle name="Comma 4 2 3 2 5" xfId="1606"/>
    <cellStyle name="Comma 4 2 3 2 5 2" xfId="1607"/>
    <cellStyle name="Comma 4 2 3 2 5 2 2" xfId="1608"/>
    <cellStyle name="Comma 4 2 3 2 5 3" xfId="1609"/>
    <cellStyle name="Comma 4 2 3 2 5 4" xfId="1610"/>
    <cellStyle name="Comma 4 2 3 2 6" xfId="1611"/>
    <cellStyle name="Comma 4 2 3 2 6 2" xfId="1612"/>
    <cellStyle name="Comma 4 2 3 2 6 3" xfId="1613"/>
    <cellStyle name="Comma 4 2 3 2 7" xfId="1614"/>
    <cellStyle name="Comma 4 2 3 2 7 2" xfId="1615"/>
    <cellStyle name="Comma 4 2 3 2 8" xfId="1616"/>
    <cellStyle name="Comma 4 2 3 2 9" xfId="1617"/>
    <cellStyle name="Comma 4 2 3 3" xfId="89"/>
    <cellStyle name="Comma 4 2 3 3 2" xfId="143"/>
    <cellStyle name="Comma 4 2 3 3 2 2" xfId="1620"/>
    <cellStyle name="Comma 4 2 3 3 2 3" xfId="2719"/>
    <cellStyle name="Comma 4 2 3 3 2 4" xfId="1619"/>
    <cellStyle name="Comma 4 2 3 3 3" xfId="1621"/>
    <cellStyle name="Comma 4 2 3 3 4" xfId="1622"/>
    <cellStyle name="Comma 4 2 3 3 5" xfId="2606"/>
    <cellStyle name="Comma 4 2 3 3 6" xfId="2665"/>
    <cellStyle name="Comma 4 2 3 3 7" xfId="1618"/>
    <cellStyle name="Comma 4 2 3 4" xfId="116"/>
    <cellStyle name="Comma 4 2 3 4 2" xfId="1624"/>
    <cellStyle name="Comma 4 2 3 4 2 2" xfId="1625"/>
    <cellStyle name="Comma 4 2 3 4 3" xfId="1626"/>
    <cellStyle name="Comma 4 2 3 4 4" xfId="1627"/>
    <cellStyle name="Comma 4 2 3 4 5" xfId="2692"/>
    <cellStyle name="Comma 4 2 3 4 6" xfId="1623"/>
    <cellStyle name="Comma 4 2 3 5" xfId="1628"/>
    <cellStyle name="Comma 4 2 3 5 2" xfId="1629"/>
    <cellStyle name="Comma 4 2 3 5 2 2" xfId="1630"/>
    <cellStyle name="Comma 4 2 3 5 3" xfId="1631"/>
    <cellStyle name="Comma 4 2 3 5 4" xfId="1632"/>
    <cellStyle name="Comma 4 2 3 6" xfId="1633"/>
    <cellStyle name="Comma 4 2 3 6 2" xfId="1634"/>
    <cellStyle name="Comma 4 2 3 6 2 2" xfId="1635"/>
    <cellStyle name="Comma 4 2 3 6 3" xfId="1636"/>
    <cellStyle name="Comma 4 2 3 6 4" xfId="1637"/>
    <cellStyle name="Comma 4 2 3 7" xfId="1638"/>
    <cellStyle name="Comma 4 2 3 7 2" xfId="1639"/>
    <cellStyle name="Comma 4 2 3 7 3" xfId="1640"/>
    <cellStyle name="Comma 4 2 3 8" xfId="1641"/>
    <cellStyle name="Comma 4 2 3 8 2" xfId="1642"/>
    <cellStyle name="Comma 4 2 3 9" xfId="1643"/>
    <cellStyle name="Comma 4 2 4" xfId="66"/>
    <cellStyle name="Comma 4 2 4 10" xfId="2584"/>
    <cellStyle name="Comma 4 2 4 11" xfId="2644"/>
    <cellStyle name="Comma 4 2 4 12" xfId="1644"/>
    <cellStyle name="Comma 4 2 4 2" xfId="95"/>
    <cellStyle name="Comma 4 2 4 2 2" xfId="149"/>
    <cellStyle name="Comma 4 2 4 2 2 2" xfId="1647"/>
    <cellStyle name="Comma 4 2 4 2 2 3" xfId="2725"/>
    <cellStyle name="Comma 4 2 4 2 2 4" xfId="1646"/>
    <cellStyle name="Comma 4 2 4 2 3" xfId="1648"/>
    <cellStyle name="Comma 4 2 4 2 4" xfId="1649"/>
    <cellStyle name="Comma 4 2 4 2 5" xfId="2612"/>
    <cellStyle name="Comma 4 2 4 2 6" xfId="2671"/>
    <cellStyle name="Comma 4 2 4 2 7" xfId="1645"/>
    <cellStyle name="Comma 4 2 4 3" xfId="122"/>
    <cellStyle name="Comma 4 2 4 3 2" xfId="1651"/>
    <cellStyle name="Comma 4 2 4 3 2 2" xfId="1652"/>
    <cellStyle name="Comma 4 2 4 3 3" xfId="1653"/>
    <cellStyle name="Comma 4 2 4 3 4" xfId="1654"/>
    <cellStyle name="Comma 4 2 4 3 5" xfId="2698"/>
    <cellStyle name="Comma 4 2 4 3 6" xfId="1650"/>
    <cellStyle name="Comma 4 2 4 4" xfId="1655"/>
    <cellStyle name="Comma 4 2 4 4 2" xfId="1656"/>
    <cellStyle name="Comma 4 2 4 4 2 2" xfId="1657"/>
    <cellStyle name="Comma 4 2 4 4 3" xfId="1658"/>
    <cellStyle name="Comma 4 2 4 4 4" xfId="1659"/>
    <cellStyle name="Comma 4 2 4 5" xfId="1660"/>
    <cellStyle name="Comma 4 2 4 5 2" xfId="1661"/>
    <cellStyle name="Comma 4 2 4 5 2 2" xfId="1662"/>
    <cellStyle name="Comma 4 2 4 5 3" xfId="1663"/>
    <cellStyle name="Comma 4 2 4 5 4" xfId="1664"/>
    <cellStyle name="Comma 4 2 4 6" xfId="1665"/>
    <cellStyle name="Comma 4 2 4 6 2" xfId="1666"/>
    <cellStyle name="Comma 4 2 4 6 3" xfId="1667"/>
    <cellStyle name="Comma 4 2 4 7" xfId="1668"/>
    <cellStyle name="Comma 4 2 4 7 2" xfId="1669"/>
    <cellStyle name="Comma 4 2 4 8" xfId="1670"/>
    <cellStyle name="Comma 4 2 4 9" xfId="1671"/>
    <cellStyle name="Comma 4 2 5" xfId="82"/>
    <cellStyle name="Comma 4 2 5 2" xfId="136"/>
    <cellStyle name="Comma 4 2 5 2 2" xfId="1674"/>
    <cellStyle name="Comma 4 2 5 2 3" xfId="2712"/>
    <cellStyle name="Comma 4 2 5 2 4" xfId="1673"/>
    <cellStyle name="Comma 4 2 5 3" xfId="1675"/>
    <cellStyle name="Comma 4 2 5 4" xfId="1676"/>
    <cellStyle name="Comma 4 2 5 5" xfId="2599"/>
    <cellStyle name="Comma 4 2 5 6" xfId="2658"/>
    <cellStyle name="Comma 4 2 5 7" xfId="1672"/>
    <cellStyle name="Comma 4 2 6" xfId="109"/>
    <cellStyle name="Comma 4 2 6 2" xfId="1678"/>
    <cellStyle name="Comma 4 2 6 2 2" xfId="1679"/>
    <cellStyle name="Comma 4 2 6 3" xfId="1680"/>
    <cellStyle name="Comma 4 2 6 4" xfId="1681"/>
    <cellStyle name="Comma 4 2 6 5" xfId="2685"/>
    <cellStyle name="Comma 4 2 6 6" xfId="1677"/>
    <cellStyle name="Comma 4 2 7" xfId="1682"/>
    <cellStyle name="Comma 4 2 7 2" xfId="1683"/>
    <cellStyle name="Comma 4 2 7 2 2" xfId="1684"/>
    <cellStyle name="Comma 4 2 7 3" xfId="1685"/>
    <cellStyle name="Comma 4 2 7 4" xfId="1686"/>
    <cellStyle name="Comma 4 2 8" xfId="1687"/>
    <cellStyle name="Comma 4 2 8 2" xfId="1688"/>
    <cellStyle name="Comma 4 2 8 2 2" xfId="1689"/>
    <cellStyle name="Comma 4 2 8 3" xfId="1690"/>
    <cellStyle name="Comma 4 2 8 4" xfId="1691"/>
    <cellStyle name="Comma 4 2 9" xfId="1692"/>
    <cellStyle name="Comma 4 2 9 2" xfId="1693"/>
    <cellStyle name="Comma 4 2 9 3" xfId="1694"/>
    <cellStyle name="Comma 4 3" xfId="133"/>
    <cellStyle name="Comma 4 3 10" xfId="1696"/>
    <cellStyle name="Comma 4 3 11" xfId="2709"/>
    <cellStyle name="Comma 4 3 12" xfId="1695"/>
    <cellStyle name="Comma 4 3 2" xfId="1697"/>
    <cellStyle name="Comma 4 3 2 2" xfId="1698"/>
    <cellStyle name="Comma 4 3 2 2 2" xfId="1699"/>
    <cellStyle name="Comma 4 3 2 2 2 2" xfId="1700"/>
    <cellStyle name="Comma 4 3 2 2 3" xfId="1701"/>
    <cellStyle name="Comma 4 3 2 2 4" xfId="1702"/>
    <cellStyle name="Comma 4 3 2 3" xfId="1703"/>
    <cellStyle name="Comma 4 3 2 3 2" xfId="1704"/>
    <cellStyle name="Comma 4 3 2 3 2 2" xfId="1705"/>
    <cellStyle name="Comma 4 3 2 3 3" xfId="1706"/>
    <cellStyle name="Comma 4 3 2 3 4" xfId="1707"/>
    <cellStyle name="Comma 4 3 2 4" xfId="1708"/>
    <cellStyle name="Comma 4 3 2 4 2" xfId="1709"/>
    <cellStyle name="Comma 4 3 2 4 2 2" xfId="1710"/>
    <cellStyle name="Comma 4 3 2 4 3" xfId="1711"/>
    <cellStyle name="Comma 4 3 2 4 4" xfId="1712"/>
    <cellStyle name="Comma 4 3 2 5" xfId="1713"/>
    <cellStyle name="Comma 4 3 2 5 2" xfId="1714"/>
    <cellStyle name="Comma 4 3 2 5 2 2" xfId="1715"/>
    <cellStyle name="Comma 4 3 2 5 3" xfId="1716"/>
    <cellStyle name="Comma 4 3 2 5 4" xfId="1717"/>
    <cellStyle name="Comma 4 3 2 6" xfId="1718"/>
    <cellStyle name="Comma 4 3 2 6 2" xfId="1719"/>
    <cellStyle name="Comma 4 3 2 6 3" xfId="1720"/>
    <cellStyle name="Comma 4 3 2 7" xfId="1721"/>
    <cellStyle name="Comma 4 3 2 7 2" xfId="1722"/>
    <cellStyle name="Comma 4 3 2 8" xfId="1723"/>
    <cellStyle name="Comma 4 3 2 9" xfId="1724"/>
    <cellStyle name="Comma 4 3 3" xfId="1725"/>
    <cellStyle name="Comma 4 3 3 2" xfId="1726"/>
    <cellStyle name="Comma 4 3 3 2 2" xfId="1727"/>
    <cellStyle name="Comma 4 3 3 3" xfId="1728"/>
    <cellStyle name="Comma 4 3 3 4" xfId="1729"/>
    <cellStyle name="Comma 4 3 4" xfId="1730"/>
    <cellStyle name="Comma 4 3 4 2" xfId="1731"/>
    <cellStyle name="Comma 4 3 4 2 2" xfId="1732"/>
    <cellStyle name="Comma 4 3 4 3" xfId="1733"/>
    <cellStyle name="Comma 4 3 4 4" xfId="1734"/>
    <cellStyle name="Comma 4 3 5" xfId="1735"/>
    <cellStyle name="Comma 4 3 5 2" xfId="1736"/>
    <cellStyle name="Comma 4 3 5 2 2" xfId="1737"/>
    <cellStyle name="Comma 4 3 5 3" xfId="1738"/>
    <cellStyle name="Comma 4 3 5 4" xfId="1739"/>
    <cellStyle name="Comma 4 3 6" xfId="1740"/>
    <cellStyle name="Comma 4 3 6 2" xfId="1741"/>
    <cellStyle name="Comma 4 3 6 2 2" xfId="1742"/>
    <cellStyle name="Comma 4 3 6 3" xfId="1743"/>
    <cellStyle name="Comma 4 3 6 4" xfId="1744"/>
    <cellStyle name="Comma 4 3 7" xfId="1745"/>
    <cellStyle name="Comma 4 3 7 2" xfId="1746"/>
    <cellStyle name="Comma 4 3 7 3" xfId="1747"/>
    <cellStyle name="Comma 4 3 8" xfId="1748"/>
    <cellStyle name="Comma 4 3 8 2" xfId="1749"/>
    <cellStyle name="Comma 4 3 9" xfId="1750"/>
    <cellStyle name="Comma 4 4" xfId="1751"/>
    <cellStyle name="Comma 4 4 10" xfId="1752"/>
    <cellStyle name="Comma 4 4 2" xfId="1753"/>
    <cellStyle name="Comma 4 4 2 2" xfId="1754"/>
    <cellStyle name="Comma 4 4 2 2 2" xfId="1755"/>
    <cellStyle name="Comma 4 4 2 2 2 2" xfId="1756"/>
    <cellStyle name="Comma 4 4 2 2 3" xfId="1757"/>
    <cellStyle name="Comma 4 4 2 2 4" xfId="1758"/>
    <cellStyle name="Comma 4 4 2 3" xfId="1759"/>
    <cellStyle name="Comma 4 4 2 3 2" xfId="1760"/>
    <cellStyle name="Comma 4 4 2 3 2 2" xfId="1761"/>
    <cellStyle name="Comma 4 4 2 3 3" xfId="1762"/>
    <cellStyle name="Comma 4 4 2 3 4" xfId="1763"/>
    <cellStyle name="Comma 4 4 2 4" xfId="1764"/>
    <cellStyle name="Comma 4 4 2 4 2" xfId="1765"/>
    <cellStyle name="Comma 4 4 2 4 2 2" xfId="1766"/>
    <cellStyle name="Comma 4 4 2 4 3" xfId="1767"/>
    <cellStyle name="Comma 4 4 2 4 4" xfId="1768"/>
    <cellStyle name="Comma 4 4 2 5" xfId="1769"/>
    <cellStyle name="Comma 4 4 2 5 2" xfId="1770"/>
    <cellStyle name="Comma 4 4 2 5 2 2" xfId="1771"/>
    <cellStyle name="Comma 4 4 2 5 3" xfId="1772"/>
    <cellStyle name="Comma 4 4 2 5 4" xfId="1773"/>
    <cellStyle name="Comma 4 4 2 6" xfId="1774"/>
    <cellStyle name="Comma 4 4 2 6 2" xfId="1775"/>
    <cellStyle name="Comma 4 4 2 6 3" xfId="1776"/>
    <cellStyle name="Comma 4 4 2 7" xfId="1777"/>
    <cellStyle name="Comma 4 4 2 7 2" xfId="1778"/>
    <cellStyle name="Comma 4 4 2 8" xfId="1779"/>
    <cellStyle name="Comma 4 4 2 9" xfId="1780"/>
    <cellStyle name="Comma 4 4 3" xfId="1781"/>
    <cellStyle name="Comma 4 4 3 2" xfId="1782"/>
    <cellStyle name="Comma 4 4 3 2 2" xfId="1783"/>
    <cellStyle name="Comma 4 4 3 3" xfId="1784"/>
    <cellStyle name="Comma 4 4 3 4" xfId="1785"/>
    <cellStyle name="Comma 4 4 4" xfId="1786"/>
    <cellStyle name="Comma 4 4 4 2" xfId="1787"/>
    <cellStyle name="Comma 4 4 4 2 2" xfId="1788"/>
    <cellStyle name="Comma 4 4 4 3" xfId="1789"/>
    <cellStyle name="Comma 4 4 4 4" xfId="1790"/>
    <cellStyle name="Comma 4 4 5" xfId="1791"/>
    <cellStyle name="Comma 4 4 5 2" xfId="1792"/>
    <cellStyle name="Comma 4 4 5 2 2" xfId="1793"/>
    <cellStyle name="Comma 4 4 5 3" xfId="1794"/>
    <cellStyle name="Comma 4 4 5 4" xfId="1795"/>
    <cellStyle name="Comma 4 4 6" xfId="1796"/>
    <cellStyle name="Comma 4 4 6 2" xfId="1797"/>
    <cellStyle name="Comma 4 4 6 2 2" xfId="1798"/>
    <cellStyle name="Comma 4 4 6 3" xfId="1799"/>
    <cellStyle name="Comma 4 4 6 4" xfId="1800"/>
    <cellStyle name="Comma 4 4 7" xfId="1801"/>
    <cellStyle name="Comma 4 4 7 2" xfId="1802"/>
    <cellStyle name="Comma 4 4 7 3" xfId="1803"/>
    <cellStyle name="Comma 4 4 8" xfId="1804"/>
    <cellStyle name="Comma 4 4 8 2" xfId="1805"/>
    <cellStyle name="Comma 4 4 9" xfId="1806"/>
    <cellStyle name="Comma 4 5" xfId="1807"/>
    <cellStyle name="Comma 4 5 2" xfId="1808"/>
    <cellStyle name="Comma 4 5 2 2" xfId="1809"/>
    <cellStyle name="Comma 4 5 2 2 2" xfId="1810"/>
    <cellStyle name="Comma 4 5 2 3" xfId="1811"/>
    <cellStyle name="Comma 4 5 2 4" xfId="1812"/>
    <cellStyle name="Comma 4 5 3" xfId="1813"/>
    <cellStyle name="Comma 4 5 3 2" xfId="1814"/>
    <cellStyle name="Comma 4 5 3 2 2" xfId="1815"/>
    <cellStyle name="Comma 4 5 3 3" xfId="1816"/>
    <cellStyle name="Comma 4 5 3 4" xfId="1817"/>
    <cellStyle name="Comma 4 5 4" xfId="1818"/>
    <cellStyle name="Comma 4 5 4 2" xfId="1819"/>
    <cellStyle name="Comma 4 5 4 2 2" xfId="1820"/>
    <cellStyle name="Comma 4 5 4 3" xfId="1821"/>
    <cellStyle name="Comma 4 5 4 4" xfId="1822"/>
    <cellStyle name="Comma 4 5 5" xfId="1823"/>
    <cellStyle name="Comma 4 5 5 2" xfId="1824"/>
    <cellStyle name="Comma 4 5 5 2 2" xfId="1825"/>
    <cellStyle name="Comma 4 5 5 3" xfId="1826"/>
    <cellStyle name="Comma 4 5 5 4" xfId="1827"/>
    <cellStyle name="Comma 4 5 6" xfId="1828"/>
    <cellStyle name="Comma 4 5 6 2" xfId="1829"/>
    <cellStyle name="Comma 4 5 6 3" xfId="1830"/>
    <cellStyle name="Comma 4 5 7" xfId="1831"/>
    <cellStyle name="Comma 4 5 7 2" xfId="1832"/>
    <cellStyle name="Comma 4 5 8" xfId="1833"/>
    <cellStyle name="Comma 4 5 9" xfId="1834"/>
    <cellStyle name="Comma 4 6" xfId="1835"/>
    <cellStyle name="Comma 4 6 2" xfId="1836"/>
    <cellStyle name="Comma 4 6 2 2" xfId="1837"/>
    <cellStyle name="Comma 4 6 3" xfId="1838"/>
    <cellStyle name="Comma 4 6 4" xfId="1839"/>
    <cellStyle name="Comma 4 7" xfId="1840"/>
    <cellStyle name="Comma 4 7 2" xfId="1841"/>
    <cellStyle name="Comma 4 7 2 2" xfId="1842"/>
    <cellStyle name="Comma 4 7 3" xfId="1843"/>
    <cellStyle name="Comma 4 7 4" xfId="1844"/>
    <cellStyle name="Comma 4 8" xfId="1845"/>
    <cellStyle name="Comma 4 8 2" xfId="1846"/>
    <cellStyle name="Comma 4 8 2 2" xfId="1847"/>
    <cellStyle name="Comma 4 8 3" xfId="1848"/>
    <cellStyle name="Comma 4 8 4" xfId="1849"/>
    <cellStyle name="Comma 4 9" xfId="1850"/>
    <cellStyle name="Comma 4 9 2" xfId="1851"/>
    <cellStyle name="Comma 4 9 2 2" xfId="1852"/>
    <cellStyle name="Comma 4 9 3" xfId="1853"/>
    <cellStyle name="Comma 4 9 4" xfId="1854"/>
    <cellStyle name="Comma 5" xfId="106"/>
    <cellStyle name="Comma 5 10" xfId="1856"/>
    <cellStyle name="Comma 5 10 2" xfId="1857"/>
    <cellStyle name="Comma 5 10 3" xfId="1858"/>
    <cellStyle name="Comma 5 11" xfId="1859"/>
    <cellStyle name="Comma 5 11 2" xfId="1860"/>
    <cellStyle name="Comma 5 12" xfId="1861"/>
    <cellStyle name="Comma 5 13" xfId="1862"/>
    <cellStyle name="Comma 5 14" xfId="2682"/>
    <cellStyle name="Comma 5 15" xfId="1855"/>
    <cellStyle name="Comma 5 2" xfId="1863"/>
    <cellStyle name="Comma 5 2 10" xfId="1864"/>
    <cellStyle name="Comma 5 2 2" xfId="1865"/>
    <cellStyle name="Comma 5 2 2 2" xfId="1866"/>
    <cellStyle name="Comma 5 2 2 2 2" xfId="1867"/>
    <cellStyle name="Comma 5 2 2 2 2 2" xfId="1868"/>
    <cellStyle name="Comma 5 2 2 2 3" xfId="1869"/>
    <cellStyle name="Comma 5 2 2 2 4" xfId="1870"/>
    <cellStyle name="Comma 5 2 2 3" xfId="1871"/>
    <cellStyle name="Comma 5 2 2 3 2" xfId="1872"/>
    <cellStyle name="Comma 5 2 2 3 2 2" xfId="1873"/>
    <cellStyle name="Comma 5 2 2 3 3" xfId="1874"/>
    <cellStyle name="Comma 5 2 2 3 4" xfId="1875"/>
    <cellStyle name="Comma 5 2 2 4" xfId="1876"/>
    <cellStyle name="Comma 5 2 2 4 2" xfId="1877"/>
    <cellStyle name="Comma 5 2 2 4 2 2" xfId="1878"/>
    <cellStyle name="Comma 5 2 2 4 3" xfId="1879"/>
    <cellStyle name="Comma 5 2 2 4 4" xfId="1880"/>
    <cellStyle name="Comma 5 2 2 5" xfId="1881"/>
    <cellStyle name="Comma 5 2 2 5 2" xfId="1882"/>
    <cellStyle name="Comma 5 2 2 5 2 2" xfId="1883"/>
    <cellStyle name="Comma 5 2 2 5 3" xfId="1884"/>
    <cellStyle name="Comma 5 2 2 5 4" xfId="1885"/>
    <cellStyle name="Comma 5 2 2 6" xfId="1886"/>
    <cellStyle name="Comma 5 2 2 6 2" xfId="1887"/>
    <cellStyle name="Comma 5 2 2 6 3" xfId="1888"/>
    <cellStyle name="Comma 5 2 2 7" xfId="1889"/>
    <cellStyle name="Comma 5 2 2 7 2" xfId="1890"/>
    <cellStyle name="Comma 5 2 2 8" xfId="1891"/>
    <cellStyle name="Comma 5 2 2 9" xfId="1892"/>
    <cellStyle name="Comma 5 2 3" xfId="1893"/>
    <cellStyle name="Comma 5 2 3 2" xfId="1894"/>
    <cellStyle name="Comma 5 2 3 2 2" xfId="1895"/>
    <cellStyle name="Comma 5 2 3 3" xfId="1896"/>
    <cellStyle name="Comma 5 2 3 4" xfId="1897"/>
    <cellStyle name="Comma 5 2 4" xfId="1898"/>
    <cellStyle name="Comma 5 2 4 2" xfId="1899"/>
    <cellStyle name="Comma 5 2 4 2 2" xfId="1900"/>
    <cellStyle name="Comma 5 2 4 3" xfId="1901"/>
    <cellStyle name="Comma 5 2 4 4" xfId="1902"/>
    <cellStyle name="Comma 5 2 5" xfId="1903"/>
    <cellStyle name="Comma 5 2 5 2" xfId="1904"/>
    <cellStyle name="Comma 5 2 5 2 2" xfId="1905"/>
    <cellStyle name="Comma 5 2 5 3" xfId="1906"/>
    <cellStyle name="Comma 5 2 5 4" xfId="1907"/>
    <cellStyle name="Comma 5 2 6" xfId="1908"/>
    <cellStyle name="Comma 5 2 6 2" xfId="1909"/>
    <cellStyle name="Comma 5 2 6 2 2" xfId="1910"/>
    <cellStyle name="Comma 5 2 6 3" xfId="1911"/>
    <cellStyle name="Comma 5 2 6 4" xfId="1912"/>
    <cellStyle name="Comma 5 2 7" xfId="1913"/>
    <cellStyle name="Comma 5 2 7 2" xfId="1914"/>
    <cellStyle name="Comma 5 2 7 3" xfId="1915"/>
    <cellStyle name="Comma 5 2 8" xfId="1916"/>
    <cellStyle name="Comma 5 2 8 2" xfId="1917"/>
    <cellStyle name="Comma 5 2 9" xfId="1918"/>
    <cellStyle name="Comma 5 3" xfId="1919"/>
    <cellStyle name="Comma 5 3 10" xfId="1920"/>
    <cellStyle name="Comma 5 3 2" xfId="1921"/>
    <cellStyle name="Comma 5 3 2 2" xfId="1922"/>
    <cellStyle name="Comma 5 3 2 2 2" xfId="1923"/>
    <cellStyle name="Comma 5 3 2 2 2 2" xfId="1924"/>
    <cellStyle name="Comma 5 3 2 2 3" xfId="1925"/>
    <cellStyle name="Comma 5 3 2 2 4" xfId="1926"/>
    <cellStyle name="Comma 5 3 2 3" xfId="1927"/>
    <cellStyle name="Comma 5 3 2 3 2" xfId="1928"/>
    <cellStyle name="Comma 5 3 2 3 2 2" xfId="1929"/>
    <cellStyle name="Comma 5 3 2 3 3" xfId="1930"/>
    <cellStyle name="Comma 5 3 2 3 4" xfId="1931"/>
    <cellStyle name="Comma 5 3 2 4" xfId="1932"/>
    <cellStyle name="Comma 5 3 2 4 2" xfId="1933"/>
    <cellStyle name="Comma 5 3 2 4 2 2" xfId="1934"/>
    <cellStyle name="Comma 5 3 2 4 3" xfId="1935"/>
    <cellStyle name="Comma 5 3 2 4 4" xfId="1936"/>
    <cellStyle name="Comma 5 3 2 5" xfId="1937"/>
    <cellStyle name="Comma 5 3 2 5 2" xfId="1938"/>
    <cellStyle name="Comma 5 3 2 5 2 2" xfId="1939"/>
    <cellStyle name="Comma 5 3 2 5 3" xfId="1940"/>
    <cellStyle name="Comma 5 3 2 5 4" xfId="1941"/>
    <cellStyle name="Comma 5 3 2 6" xfId="1942"/>
    <cellStyle name="Comma 5 3 2 6 2" xfId="1943"/>
    <cellStyle name="Comma 5 3 2 6 3" xfId="1944"/>
    <cellStyle name="Comma 5 3 2 7" xfId="1945"/>
    <cellStyle name="Comma 5 3 2 7 2" xfId="1946"/>
    <cellStyle name="Comma 5 3 2 8" xfId="1947"/>
    <cellStyle name="Comma 5 3 2 9" xfId="1948"/>
    <cellStyle name="Comma 5 3 3" xfId="1949"/>
    <cellStyle name="Comma 5 3 3 2" xfId="1950"/>
    <cellStyle name="Comma 5 3 3 2 2" xfId="1951"/>
    <cellStyle name="Comma 5 3 3 3" xfId="1952"/>
    <cellStyle name="Comma 5 3 3 4" xfId="1953"/>
    <cellStyle name="Comma 5 3 4" xfId="1954"/>
    <cellStyle name="Comma 5 3 4 2" xfId="1955"/>
    <cellStyle name="Comma 5 3 4 2 2" xfId="1956"/>
    <cellStyle name="Comma 5 3 4 3" xfId="1957"/>
    <cellStyle name="Comma 5 3 4 4" xfId="1958"/>
    <cellStyle name="Comma 5 3 5" xfId="1959"/>
    <cellStyle name="Comma 5 3 5 2" xfId="1960"/>
    <cellStyle name="Comma 5 3 5 2 2" xfId="1961"/>
    <cellStyle name="Comma 5 3 5 3" xfId="1962"/>
    <cellStyle name="Comma 5 3 5 4" xfId="1963"/>
    <cellStyle name="Comma 5 3 6" xfId="1964"/>
    <cellStyle name="Comma 5 3 6 2" xfId="1965"/>
    <cellStyle name="Comma 5 3 6 2 2" xfId="1966"/>
    <cellStyle name="Comma 5 3 6 3" xfId="1967"/>
    <cellStyle name="Comma 5 3 6 4" xfId="1968"/>
    <cellStyle name="Comma 5 3 7" xfId="1969"/>
    <cellStyle name="Comma 5 3 7 2" xfId="1970"/>
    <cellStyle name="Comma 5 3 7 3" xfId="1971"/>
    <cellStyle name="Comma 5 3 8" xfId="1972"/>
    <cellStyle name="Comma 5 3 8 2" xfId="1973"/>
    <cellStyle name="Comma 5 3 9" xfId="1974"/>
    <cellStyle name="Comma 5 4" xfId="1975"/>
    <cellStyle name="Comma 5 4 10" xfId="1976"/>
    <cellStyle name="Comma 5 4 2" xfId="1977"/>
    <cellStyle name="Comma 5 4 2 2" xfId="1978"/>
    <cellStyle name="Comma 5 4 2 2 2" xfId="1979"/>
    <cellStyle name="Comma 5 4 2 2 2 2" xfId="1980"/>
    <cellStyle name="Comma 5 4 2 2 3" xfId="1981"/>
    <cellStyle name="Comma 5 4 2 2 4" xfId="1982"/>
    <cellStyle name="Comma 5 4 2 3" xfId="1983"/>
    <cellStyle name="Comma 5 4 2 3 2" xfId="1984"/>
    <cellStyle name="Comma 5 4 2 3 2 2" xfId="1985"/>
    <cellStyle name="Comma 5 4 2 3 3" xfId="1986"/>
    <cellStyle name="Comma 5 4 2 3 4" xfId="1987"/>
    <cellStyle name="Comma 5 4 2 4" xfId="1988"/>
    <cellStyle name="Comma 5 4 2 4 2" xfId="1989"/>
    <cellStyle name="Comma 5 4 2 4 2 2" xfId="1990"/>
    <cellStyle name="Comma 5 4 2 4 3" xfId="1991"/>
    <cellStyle name="Comma 5 4 2 4 4" xfId="1992"/>
    <cellStyle name="Comma 5 4 2 5" xfId="1993"/>
    <cellStyle name="Comma 5 4 2 5 2" xfId="1994"/>
    <cellStyle name="Comma 5 4 2 5 2 2" xfId="1995"/>
    <cellStyle name="Comma 5 4 2 5 3" xfId="1996"/>
    <cellStyle name="Comma 5 4 2 5 4" xfId="1997"/>
    <cellStyle name="Comma 5 4 2 6" xfId="1998"/>
    <cellStyle name="Comma 5 4 2 6 2" xfId="1999"/>
    <cellStyle name="Comma 5 4 2 6 3" xfId="2000"/>
    <cellStyle name="Comma 5 4 2 7" xfId="2001"/>
    <cellStyle name="Comma 5 4 2 7 2" xfId="2002"/>
    <cellStyle name="Comma 5 4 2 8" xfId="2003"/>
    <cellStyle name="Comma 5 4 2 9" xfId="2004"/>
    <cellStyle name="Comma 5 4 3" xfId="2005"/>
    <cellStyle name="Comma 5 4 3 2" xfId="2006"/>
    <cellStyle name="Comma 5 4 3 2 2" xfId="2007"/>
    <cellStyle name="Comma 5 4 3 3" xfId="2008"/>
    <cellStyle name="Comma 5 4 3 4" xfId="2009"/>
    <cellStyle name="Comma 5 4 4" xfId="2010"/>
    <cellStyle name="Comma 5 4 4 2" xfId="2011"/>
    <cellStyle name="Comma 5 4 4 2 2" xfId="2012"/>
    <cellStyle name="Comma 5 4 4 3" xfId="2013"/>
    <cellStyle name="Comma 5 4 4 4" xfId="2014"/>
    <cellStyle name="Comma 5 4 5" xfId="2015"/>
    <cellStyle name="Comma 5 4 5 2" xfId="2016"/>
    <cellStyle name="Comma 5 4 5 2 2" xfId="2017"/>
    <cellStyle name="Comma 5 4 5 3" xfId="2018"/>
    <cellStyle name="Comma 5 4 5 4" xfId="2019"/>
    <cellStyle name="Comma 5 4 6" xfId="2020"/>
    <cellStyle name="Comma 5 4 6 2" xfId="2021"/>
    <cellStyle name="Comma 5 4 6 2 2" xfId="2022"/>
    <cellStyle name="Comma 5 4 6 3" xfId="2023"/>
    <cellStyle name="Comma 5 4 6 4" xfId="2024"/>
    <cellStyle name="Comma 5 4 7" xfId="2025"/>
    <cellStyle name="Comma 5 4 7 2" xfId="2026"/>
    <cellStyle name="Comma 5 4 7 3" xfId="2027"/>
    <cellStyle name="Comma 5 4 8" xfId="2028"/>
    <cellStyle name="Comma 5 4 8 2" xfId="2029"/>
    <cellStyle name="Comma 5 4 9" xfId="2030"/>
    <cellStyle name="Comma 5 5" xfId="2031"/>
    <cellStyle name="Comma 5 5 2" xfId="2032"/>
    <cellStyle name="Comma 5 5 2 2" xfId="2033"/>
    <cellStyle name="Comma 5 5 2 2 2" xfId="2034"/>
    <cellStyle name="Comma 5 5 2 3" xfId="2035"/>
    <cellStyle name="Comma 5 5 2 4" xfId="2036"/>
    <cellStyle name="Comma 5 5 3" xfId="2037"/>
    <cellStyle name="Comma 5 5 3 2" xfId="2038"/>
    <cellStyle name="Comma 5 5 3 2 2" xfId="2039"/>
    <cellStyle name="Comma 5 5 3 3" xfId="2040"/>
    <cellStyle name="Comma 5 5 3 4" xfId="2041"/>
    <cellStyle name="Comma 5 5 4" xfId="2042"/>
    <cellStyle name="Comma 5 5 4 2" xfId="2043"/>
    <cellStyle name="Comma 5 5 4 2 2" xfId="2044"/>
    <cellStyle name="Comma 5 5 4 3" xfId="2045"/>
    <cellStyle name="Comma 5 5 4 4" xfId="2046"/>
    <cellStyle name="Comma 5 5 5" xfId="2047"/>
    <cellStyle name="Comma 5 5 5 2" xfId="2048"/>
    <cellStyle name="Comma 5 5 5 2 2" xfId="2049"/>
    <cellStyle name="Comma 5 5 5 3" xfId="2050"/>
    <cellStyle name="Comma 5 5 5 4" xfId="2051"/>
    <cellStyle name="Comma 5 5 6" xfId="2052"/>
    <cellStyle name="Comma 5 5 6 2" xfId="2053"/>
    <cellStyle name="Comma 5 5 6 3" xfId="2054"/>
    <cellStyle name="Comma 5 5 7" xfId="2055"/>
    <cellStyle name="Comma 5 5 7 2" xfId="2056"/>
    <cellStyle name="Comma 5 5 8" xfId="2057"/>
    <cellStyle name="Comma 5 5 9" xfId="2058"/>
    <cellStyle name="Comma 5 6" xfId="2059"/>
    <cellStyle name="Comma 5 6 2" xfId="2060"/>
    <cellStyle name="Comma 5 6 2 2" xfId="2061"/>
    <cellStyle name="Comma 5 6 3" xfId="2062"/>
    <cellStyle name="Comma 5 6 4" xfId="2063"/>
    <cellStyle name="Comma 5 7" xfId="2064"/>
    <cellStyle name="Comma 5 7 2" xfId="2065"/>
    <cellStyle name="Comma 5 7 2 2" xfId="2066"/>
    <cellStyle name="Comma 5 7 3" xfId="2067"/>
    <cellStyle name="Comma 5 7 4" xfId="2068"/>
    <cellStyle name="Comma 5 8" xfId="2069"/>
    <cellStyle name="Comma 5 8 2" xfId="2070"/>
    <cellStyle name="Comma 5 8 2 2" xfId="2071"/>
    <cellStyle name="Comma 5 8 3" xfId="2072"/>
    <cellStyle name="Comma 5 8 4" xfId="2073"/>
    <cellStyle name="Comma 5 9" xfId="2074"/>
    <cellStyle name="Comma 5 9 2" xfId="2075"/>
    <cellStyle name="Comma 5 9 2 2" xfId="2076"/>
    <cellStyle name="Comma 5 9 3" xfId="2077"/>
    <cellStyle name="Comma 5 9 4" xfId="2078"/>
    <cellStyle name="Comma 6" xfId="2079"/>
    <cellStyle name="Comma 6 10" xfId="2080"/>
    <cellStyle name="Comma 6 10 2" xfId="2081"/>
    <cellStyle name="Comma 6 10 3" xfId="2082"/>
    <cellStyle name="Comma 6 11" xfId="2083"/>
    <cellStyle name="Comma 6 11 2" xfId="2084"/>
    <cellStyle name="Comma 6 12" xfId="2085"/>
    <cellStyle name="Comma 6 13" xfId="2086"/>
    <cellStyle name="Comma 6 2" xfId="2087"/>
    <cellStyle name="Comma 6 2 10" xfId="2088"/>
    <cellStyle name="Comma 6 2 2" xfId="2089"/>
    <cellStyle name="Comma 6 2 2 2" xfId="2090"/>
    <cellStyle name="Comma 6 2 2 2 2" xfId="2091"/>
    <cellStyle name="Comma 6 2 2 2 2 2" xfId="2092"/>
    <cellStyle name="Comma 6 2 2 2 3" xfId="2093"/>
    <cellStyle name="Comma 6 2 2 2 4" xfId="2094"/>
    <cellStyle name="Comma 6 2 2 3" xfId="2095"/>
    <cellStyle name="Comma 6 2 2 3 2" xfId="2096"/>
    <cellStyle name="Comma 6 2 2 3 2 2" xfId="2097"/>
    <cellStyle name="Comma 6 2 2 3 3" xfId="2098"/>
    <cellStyle name="Comma 6 2 2 3 4" xfId="2099"/>
    <cellStyle name="Comma 6 2 2 4" xfId="2100"/>
    <cellStyle name="Comma 6 2 2 4 2" xfId="2101"/>
    <cellStyle name="Comma 6 2 2 4 2 2" xfId="2102"/>
    <cellStyle name="Comma 6 2 2 4 3" xfId="2103"/>
    <cellStyle name="Comma 6 2 2 4 4" xfId="2104"/>
    <cellStyle name="Comma 6 2 2 5" xfId="2105"/>
    <cellStyle name="Comma 6 2 2 5 2" xfId="2106"/>
    <cellStyle name="Comma 6 2 2 5 2 2" xfId="2107"/>
    <cellStyle name="Comma 6 2 2 5 3" xfId="2108"/>
    <cellStyle name="Comma 6 2 2 5 4" xfId="2109"/>
    <cellStyle name="Comma 6 2 2 6" xfId="2110"/>
    <cellStyle name="Comma 6 2 2 6 2" xfId="2111"/>
    <cellStyle name="Comma 6 2 2 6 3" xfId="2112"/>
    <cellStyle name="Comma 6 2 2 7" xfId="2113"/>
    <cellStyle name="Comma 6 2 2 7 2" xfId="2114"/>
    <cellStyle name="Comma 6 2 2 8" xfId="2115"/>
    <cellStyle name="Comma 6 2 2 9" xfId="2116"/>
    <cellStyle name="Comma 6 2 3" xfId="2117"/>
    <cellStyle name="Comma 6 2 3 2" xfId="2118"/>
    <cellStyle name="Comma 6 2 3 2 2" xfId="2119"/>
    <cellStyle name="Comma 6 2 3 3" xfId="2120"/>
    <cellStyle name="Comma 6 2 3 4" xfId="2121"/>
    <cellStyle name="Comma 6 2 4" xfId="2122"/>
    <cellStyle name="Comma 6 2 4 2" xfId="2123"/>
    <cellStyle name="Comma 6 2 4 2 2" xfId="2124"/>
    <cellStyle name="Comma 6 2 4 3" xfId="2125"/>
    <cellStyle name="Comma 6 2 4 4" xfId="2126"/>
    <cellStyle name="Comma 6 2 5" xfId="2127"/>
    <cellStyle name="Comma 6 2 5 2" xfId="2128"/>
    <cellStyle name="Comma 6 2 5 2 2" xfId="2129"/>
    <cellStyle name="Comma 6 2 5 3" xfId="2130"/>
    <cellStyle name="Comma 6 2 5 4" xfId="2131"/>
    <cellStyle name="Comma 6 2 6" xfId="2132"/>
    <cellStyle name="Comma 6 2 6 2" xfId="2133"/>
    <cellStyle name="Comma 6 2 6 2 2" xfId="2134"/>
    <cellStyle name="Comma 6 2 6 3" xfId="2135"/>
    <cellStyle name="Comma 6 2 6 4" xfId="2136"/>
    <cellStyle name="Comma 6 2 7" xfId="2137"/>
    <cellStyle name="Comma 6 2 7 2" xfId="2138"/>
    <cellStyle name="Comma 6 2 7 3" xfId="2139"/>
    <cellStyle name="Comma 6 2 8" xfId="2140"/>
    <cellStyle name="Comma 6 2 8 2" xfId="2141"/>
    <cellStyle name="Comma 6 2 9" xfId="2142"/>
    <cellStyle name="Comma 6 3" xfId="2143"/>
    <cellStyle name="Comma 6 3 10" xfId="2144"/>
    <cellStyle name="Comma 6 3 2" xfId="2145"/>
    <cellStyle name="Comma 6 3 2 2" xfId="2146"/>
    <cellStyle name="Comma 6 3 2 2 2" xfId="2147"/>
    <cellStyle name="Comma 6 3 2 2 2 2" xfId="2148"/>
    <cellStyle name="Comma 6 3 2 2 3" xfId="2149"/>
    <cellStyle name="Comma 6 3 2 2 4" xfId="2150"/>
    <cellStyle name="Comma 6 3 2 3" xfId="2151"/>
    <cellStyle name="Comma 6 3 2 3 2" xfId="2152"/>
    <cellStyle name="Comma 6 3 2 3 2 2" xfId="2153"/>
    <cellStyle name="Comma 6 3 2 3 3" xfId="2154"/>
    <cellStyle name="Comma 6 3 2 3 4" xfId="2155"/>
    <cellStyle name="Comma 6 3 2 4" xfId="2156"/>
    <cellStyle name="Comma 6 3 2 4 2" xfId="2157"/>
    <cellStyle name="Comma 6 3 2 4 2 2" xfId="2158"/>
    <cellStyle name="Comma 6 3 2 4 3" xfId="2159"/>
    <cellStyle name="Comma 6 3 2 4 4" xfId="2160"/>
    <cellStyle name="Comma 6 3 2 5" xfId="2161"/>
    <cellStyle name="Comma 6 3 2 5 2" xfId="2162"/>
    <cellStyle name="Comma 6 3 2 5 2 2" xfId="2163"/>
    <cellStyle name="Comma 6 3 2 5 3" xfId="2164"/>
    <cellStyle name="Comma 6 3 2 5 4" xfId="2165"/>
    <cellStyle name="Comma 6 3 2 6" xfId="2166"/>
    <cellStyle name="Comma 6 3 2 6 2" xfId="2167"/>
    <cellStyle name="Comma 6 3 2 6 3" xfId="2168"/>
    <cellStyle name="Comma 6 3 2 7" xfId="2169"/>
    <cellStyle name="Comma 6 3 2 7 2" xfId="2170"/>
    <cellStyle name="Comma 6 3 2 8" xfId="2171"/>
    <cellStyle name="Comma 6 3 2 9" xfId="2172"/>
    <cellStyle name="Comma 6 3 3" xfId="2173"/>
    <cellStyle name="Comma 6 3 3 2" xfId="2174"/>
    <cellStyle name="Comma 6 3 3 2 2" xfId="2175"/>
    <cellStyle name="Comma 6 3 3 3" xfId="2176"/>
    <cellStyle name="Comma 6 3 3 4" xfId="2177"/>
    <cellStyle name="Comma 6 3 4" xfId="2178"/>
    <cellStyle name="Comma 6 3 4 2" xfId="2179"/>
    <cellStyle name="Comma 6 3 4 2 2" xfId="2180"/>
    <cellStyle name="Comma 6 3 4 3" xfId="2181"/>
    <cellStyle name="Comma 6 3 4 4" xfId="2182"/>
    <cellStyle name="Comma 6 3 5" xfId="2183"/>
    <cellStyle name="Comma 6 3 5 2" xfId="2184"/>
    <cellStyle name="Comma 6 3 5 2 2" xfId="2185"/>
    <cellStyle name="Comma 6 3 5 3" xfId="2186"/>
    <cellStyle name="Comma 6 3 5 4" xfId="2187"/>
    <cellStyle name="Comma 6 3 6" xfId="2188"/>
    <cellStyle name="Comma 6 3 6 2" xfId="2189"/>
    <cellStyle name="Comma 6 3 6 2 2" xfId="2190"/>
    <cellStyle name="Comma 6 3 6 3" xfId="2191"/>
    <cellStyle name="Comma 6 3 6 4" xfId="2192"/>
    <cellStyle name="Comma 6 3 7" xfId="2193"/>
    <cellStyle name="Comma 6 3 7 2" xfId="2194"/>
    <cellStyle name="Comma 6 3 7 3" xfId="2195"/>
    <cellStyle name="Comma 6 3 8" xfId="2196"/>
    <cellStyle name="Comma 6 3 8 2" xfId="2197"/>
    <cellStyle name="Comma 6 3 9" xfId="2198"/>
    <cellStyle name="Comma 6 4" xfId="2199"/>
    <cellStyle name="Comma 6 4 10" xfId="2200"/>
    <cellStyle name="Comma 6 4 2" xfId="2201"/>
    <cellStyle name="Comma 6 4 2 2" xfId="2202"/>
    <cellStyle name="Comma 6 4 2 2 2" xfId="2203"/>
    <cellStyle name="Comma 6 4 2 2 2 2" xfId="2204"/>
    <cellStyle name="Comma 6 4 2 2 3" xfId="2205"/>
    <cellStyle name="Comma 6 4 2 2 4" xfId="2206"/>
    <cellStyle name="Comma 6 4 2 3" xfId="2207"/>
    <cellStyle name="Comma 6 4 2 3 2" xfId="2208"/>
    <cellStyle name="Comma 6 4 2 3 2 2" xfId="2209"/>
    <cellStyle name="Comma 6 4 2 3 3" xfId="2210"/>
    <cellStyle name="Comma 6 4 2 3 4" xfId="2211"/>
    <cellStyle name="Comma 6 4 2 4" xfId="2212"/>
    <cellStyle name="Comma 6 4 2 4 2" xfId="2213"/>
    <cellStyle name="Comma 6 4 2 4 2 2" xfId="2214"/>
    <cellStyle name="Comma 6 4 2 4 3" xfId="2215"/>
    <cellStyle name="Comma 6 4 2 4 4" xfId="2216"/>
    <cellStyle name="Comma 6 4 2 5" xfId="2217"/>
    <cellStyle name="Comma 6 4 2 5 2" xfId="2218"/>
    <cellStyle name="Comma 6 4 2 5 2 2" xfId="2219"/>
    <cellStyle name="Comma 6 4 2 5 3" xfId="2220"/>
    <cellStyle name="Comma 6 4 2 5 4" xfId="2221"/>
    <cellStyle name="Comma 6 4 2 6" xfId="2222"/>
    <cellStyle name="Comma 6 4 2 6 2" xfId="2223"/>
    <cellStyle name="Comma 6 4 2 6 3" xfId="2224"/>
    <cellStyle name="Comma 6 4 2 7" xfId="2225"/>
    <cellStyle name="Comma 6 4 2 7 2" xfId="2226"/>
    <cellStyle name="Comma 6 4 2 8" xfId="2227"/>
    <cellStyle name="Comma 6 4 2 9" xfId="2228"/>
    <cellStyle name="Comma 6 4 3" xfId="2229"/>
    <cellStyle name="Comma 6 4 3 2" xfId="2230"/>
    <cellStyle name="Comma 6 4 3 2 2" xfId="2231"/>
    <cellStyle name="Comma 6 4 3 3" xfId="2232"/>
    <cellStyle name="Comma 6 4 3 4" xfId="2233"/>
    <cellStyle name="Comma 6 4 4" xfId="2234"/>
    <cellStyle name="Comma 6 4 4 2" xfId="2235"/>
    <cellStyle name="Comma 6 4 4 2 2" xfId="2236"/>
    <cellStyle name="Comma 6 4 4 3" xfId="2237"/>
    <cellStyle name="Comma 6 4 4 4" xfId="2238"/>
    <cellStyle name="Comma 6 4 5" xfId="2239"/>
    <cellStyle name="Comma 6 4 5 2" xfId="2240"/>
    <cellStyle name="Comma 6 4 5 2 2" xfId="2241"/>
    <cellStyle name="Comma 6 4 5 3" xfId="2242"/>
    <cellStyle name="Comma 6 4 5 4" xfId="2243"/>
    <cellStyle name="Comma 6 4 6" xfId="2244"/>
    <cellStyle name="Comma 6 4 6 2" xfId="2245"/>
    <cellStyle name="Comma 6 4 6 2 2" xfId="2246"/>
    <cellStyle name="Comma 6 4 6 3" xfId="2247"/>
    <cellStyle name="Comma 6 4 6 4" xfId="2248"/>
    <cellStyle name="Comma 6 4 7" xfId="2249"/>
    <cellStyle name="Comma 6 4 7 2" xfId="2250"/>
    <cellStyle name="Comma 6 4 7 3" xfId="2251"/>
    <cellStyle name="Comma 6 4 8" xfId="2252"/>
    <cellStyle name="Comma 6 4 8 2" xfId="2253"/>
    <cellStyle name="Comma 6 4 9" xfId="2254"/>
    <cellStyle name="Comma 6 5" xfId="2255"/>
    <cellStyle name="Comma 6 5 2" xfId="2256"/>
    <cellStyle name="Comma 6 5 2 2" xfId="2257"/>
    <cellStyle name="Comma 6 5 2 2 2" xfId="2258"/>
    <cellStyle name="Comma 6 5 2 3" xfId="2259"/>
    <cellStyle name="Comma 6 5 2 4" xfId="2260"/>
    <cellStyle name="Comma 6 5 3" xfId="2261"/>
    <cellStyle name="Comma 6 5 3 2" xfId="2262"/>
    <cellStyle name="Comma 6 5 3 2 2" xfId="2263"/>
    <cellStyle name="Comma 6 5 3 3" xfId="2264"/>
    <cellStyle name="Comma 6 5 3 4" xfId="2265"/>
    <cellStyle name="Comma 6 5 4" xfId="2266"/>
    <cellStyle name="Comma 6 5 4 2" xfId="2267"/>
    <cellStyle name="Comma 6 5 4 2 2" xfId="2268"/>
    <cellStyle name="Comma 6 5 4 3" xfId="2269"/>
    <cellStyle name="Comma 6 5 4 4" xfId="2270"/>
    <cellStyle name="Comma 6 5 5" xfId="2271"/>
    <cellStyle name="Comma 6 5 5 2" xfId="2272"/>
    <cellStyle name="Comma 6 5 5 2 2" xfId="2273"/>
    <cellStyle name="Comma 6 5 5 3" xfId="2274"/>
    <cellStyle name="Comma 6 5 5 4" xfId="2275"/>
    <cellStyle name="Comma 6 5 6" xfId="2276"/>
    <cellStyle name="Comma 6 5 6 2" xfId="2277"/>
    <cellStyle name="Comma 6 5 6 3" xfId="2278"/>
    <cellStyle name="Comma 6 5 7" xfId="2279"/>
    <cellStyle name="Comma 6 5 7 2" xfId="2280"/>
    <cellStyle name="Comma 6 5 8" xfId="2281"/>
    <cellStyle name="Comma 6 5 9" xfId="2282"/>
    <cellStyle name="Comma 6 6" xfId="2283"/>
    <cellStyle name="Comma 6 6 2" xfId="2284"/>
    <cellStyle name="Comma 6 6 2 2" xfId="2285"/>
    <cellStyle name="Comma 6 6 3" xfId="2286"/>
    <cellStyle name="Comma 6 6 4" xfId="2287"/>
    <cellStyle name="Comma 6 7" xfId="2288"/>
    <cellStyle name="Comma 6 7 2" xfId="2289"/>
    <cellStyle name="Comma 6 7 2 2" xfId="2290"/>
    <cellStyle name="Comma 6 7 3" xfId="2291"/>
    <cellStyle name="Comma 6 7 4" xfId="2292"/>
    <cellStyle name="Comma 6 8" xfId="2293"/>
    <cellStyle name="Comma 6 8 2" xfId="2294"/>
    <cellStyle name="Comma 6 8 2 2" xfId="2295"/>
    <cellStyle name="Comma 6 8 3" xfId="2296"/>
    <cellStyle name="Comma 6 8 4" xfId="2297"/>
    <cellStyle name="Comma 6 9" xfId="2298"/>
    <cellStyle name="Comma 6 9 2" xfId="2299"/>
    <cellStyle name="Comma 6 9 2 2" xfId="2300"/>
    <cellStyle name="Comma 6 9 3" xfId="2301"/>
    <cellStyle name="Comma 6 9 4" xfId="2302"/>
    <cellStyle name="Comma 7" xfId="2303"/>
    <cellStyle name="Comma 7 10" xfId="2304"/>
    <cellStyle name="Comma 7 10 2" xfId="2305"/>
    <cellStyle name="Comma 7 10 3" xfId="2306"/>
    <cellStyle name="Comma 7 11" xfId="2307"/>
    <cellStyle name="Comma 7 11 2" xfId="2308"/>
    <cellStyle name="Comma 7 12" xfId="2309"/>
    <cellStyle name="Comma 7 13" xfId="2310"/>
    <cellStyle name="Comma 7 2" xfId="2311"/>
    <cellStyle name="Comma 7 2 10" xfId="2312"/>
    <cellStyle name="Comma 7 2 2" xfId="2313"/>
    <cellStyle name="Comma 7 2 2 2" xfId="2314"/>
    <cellStyle name="Comma 7 2 2 2 2" xfId="2315"/>
    <cellStyle name="Comma 7 2 2 2 2 2" xfId="2316"/>
    <cellStyle name="Comma 7 2 2 2 3" xfId="2317"/>
    <cellStyle name="Comma 7 2 2 2 4" xfId="2318"/>
    <cellStyle name="Comma 7 2 2 3" xfId="2319"/>
    <cellStyle name="Comma 7 2 2 3 2" xfId="2320"/>
    <cellStyle name="Comma 7 2 2 3 2 2" xfId="2321"/>
    <cellStyle name="Comma 7 2 2 3 3" xfId="2322"/>
    <cellStyle name="Comma 7 2 2 3 4" xfId="2323"/>
    <cellStyle name="Comma 7 2 2 4" xfId="2324"/>
    <cellStyle name="Comma 7 2 2 4 2" xfId="2325"/>
    <cellStyle name="Comma 7 2 2 4 2 2" xfId="2326"/>
    <cellStyle name="Comma 7 2 2 4 3" xfId="2327"/>
    <cellStyle name="Comma 7 2 2 4 4" xfId="2328"/>
    <cellStyle name="Comma 7 2 2 5" xfId="2329"/>
    <cellStyle name="Comma 7 2 2 5 2" xfId="2330"/>
    <cellStyle name="Comma 7 2 2 5 2 2" xfId="2331"/>
    <cellStyle name="Comma 7 2 2 5 3" xfId="2332"/>
    <cellStyle name="Comma 7 2 2 5 4" xfId="2333"/>
    <cellStyle name="Comma 7 2 2 6" xfId="2334"/>
    <cellStyle name="Comma 7 2 2 6 2" xfId="2335"/>
    <cellStyle name="Comma 7 2 2 6 3" xfId="2336"/>
    <cellStyle name="Comma 7 2 2 7" xfId="2337"/>
    <cellStyle name="Comma 7 2 2 7 2" xfId="2338"/>
    <cellStyle name="Comma 7 2 2 8" xfId="2339"/>
    <cellStyle name="Comma 7 2 2 9" xfId="2340"/>
    <cellStyle name="Comma 7 2 3" xfId="2341"/>
    <cellStyle name="Comma 7 2 3 2" xfId="2342"/>
    <cellStyle name="Comma 7 2 3 2 2" xfId="2343"/>
    <cellStyle name="Comma 7 2 3 3" xfId="2344"/>
    <cellStyle name="Comma 7 2 3 4" xfId="2345"/>
    <cellStyle name="Comma 7 2 4" xfId="2346"/>
    <cellStyle name="Comma 7 2 4 2" xfId="2347"/>
    <cellStyle name="Comma 7 2 4 2 2" xfId="2348"/>
    <cellStyle name="Comma 7 2 4 3" xfId="2349"/>
    <cellStyle name="Comma 7 2 4 4" xfId="2350"/>
    <cellStyle name="Comma 7 2 5" xfId="2351"/>
    <cellStyle name="Comma 7 2 5 2" xfId="2352"/>
    <cellStyle name="Comma 7 2 5 2 2" xfId="2353"/>
    <cellStyle name="Comma 7 2 5 3" xfId="2354"/>
    <cellStyle name="Comma 7 2 5 4" xfId="2355"/>
    <cellStyle name="Comma 7 2 6" xfId="2356"/>
    <cellStyle name="Comma 7 2 6 2" xfId="2357"/>
    <cellStyle name="Comma 7 2 6 2 2" xfId="2358"/>
    <cellStyle name="Comma 7 2 6 3" xfId="2359"/>
    <cellStyle name="Comma 7 2 6 4" xfId="2360"/>
    <cellStyle name="Comma 7 2 7" xfId="2361"/>
    <cellStyle name="Comma 7 2 7 2" xfId="2362"/>
    <cellStyle name="Comma 7 2 7 3" xfId="2363"/>
    <cellStyle name="Comma 7 2 8" xfId="2364"/>
    <cellStyle name="Comma 7 2 8 2" xfId="2365"/>
    <cellStyle name="Comma 7 2 9" xfId="2366"/>
    <cellStyle name="Comma 7 3" xfId="2367"/>
    <cellStyle name="Comma 7 3 10" xfId="2368"/>
    <cellStyle name="Comma 7 3 2" xfId="2369"/>
    <cellStyle name="Comma 7 3 2 2" xfId="2370"/>
    <cellStyle name="Comma 7 3 2 2 2" xfId="2371"/>
    <cellStyle name="Comma 7 3 2 2 2 2" xfId="2372"/>
    <cellStyle name="Comma 7 3 2 2 3" xfId="2373"/>
    <cellStyle name="Comma 7 3 2 2 4" xfId="2374"/>
    <cellStyle name="Comma 7 3 2 3" xfId="2375"/>
    <cellStyle name="Comma 7 3 2 3 2" xfId="2376"/>
    <cellStyle name="Comma 7 3 2 3 2 2" xfId="2377"/>
    <cellStyle name="Comma 7 3 2 3 3" xfId="2378"/>
    <cellStyle name="Comma 7 3 2 3 4" xfId="2379"/>
    <cellStyle name="Comma 7 3 2 4" xfId="2380"/>
    <cellStyle name="Comma 7 3 2 4 2" xfId="2381"/>
    <cellStyle name="Comma 7 3 2 4 2 2" xfId="2382"/>
    <cellStyle name="Comma 7 3 2 4 3" xfId="2383"/>
    <cellStyle name="Comma 7 3 2 4 4" xfId="2384"/>
    <cellStyle name="Comma 7 3 2 5" xfId="2385"/>
    <cellStyle name="Comma 7 3 2 5 2" xfId="2386"/>
    <cellStyle name="Comma 7 3 2 5 2 2" xfId="2387"/>
    <cellStyle name="Comma 7 3 2 5 3" xfId="2388"/>
    <cellStyle name="Comma 7 3 2 5 4" xfId="2389"/>
    <cellStyle name="Comma 7 3 2 6" xfId="2390"/>
    <cellStyle name="Comma 7 3 2 6 2" xfId="2391"/>
    <cellStyle name="Comma 7 3 2 6 3" xfId="2392"/>
    <cellStyle name="Comma 7 3 2 7" xfId="2393"/>
    <cellStyle name="Comma 7 3 2 7 2" xfId="2394"/>
    <cellStyle name="Comma 7 3 2 8" xfId="2395"/>
    <cellStyle name="Comma 7 3 2 9" xfId="2396"/>
    <cellStyle name="Comma 7 3 3" xfId="2397"/>
    <cellStyle name="Comma 7 3 3 2" xfId="2398"/>
    <cellStyle name="Comma 7 3 3 2 2" xfId="2399"/>
    <cellStyle name="Comma 7 3 3 3" xfId="2400"/>
    <cellStyle name="Comma 7 3 3 4" xfId="2401"/>
    <cellStyle name="Comma 7 3 4" xfId="2402"/>
    <cellStyle name="Comma 7 3 4 2" xfId="2403"/>
    <cellStyle name="Comma 7 3 4 2 2" xfId="2404"/>
    <cellStyle name="Comma 7 3 4 3" xfId="2405"/>
    <cellStyle name="Comma 7 3 4 4" xfId="2406"/>
    <cellStyle name="Comma 7 3 5" xfId="2407"/>
    <cellStyle name="Comma 7 3 5 2" xfId="2408"/>
    <cellStyle name="Comma 7 3 5 2 2" xfId="2409"/>
    <cellStyle name="Comma 7 3 5 3" xfId="2410"/>
    <cellStyle name="Comma 7 3 5 4" xfId="2411"/>
    <cellStyle name="Comma 7 3 6" xfId="2412"/>
    <cellStyle name="Comma 7 3 6 2" xfId="2413"/>
    <cellStyle name="Comma 7 3 6 2 2" xfId="2414"/>
    <cellStyle name="Comma 7 3 6 3" xfId="2415"/>
    <cellStyle name="Comma 7 3 6 4" xfId="2416"/>
    <cellStyle name="Comma 7 3 7" xfId="2417"/>
    <cellStyle name="Comma 7 3 7 2" xfId="2418"/>
    <cellStyle name="Comma 7 3 7 3" xfId="2419"/>
    <cellStyle name="Comma 7 3 8" xfId="2420"/>
    <cellStyle name="Comma 7 3 8 2" xfId="2421"/>
    <cellStyle name="Comma 7 3 9" xfId="2422"/>
    <cellStyle name="Comma 7 4" xfId="2423"/>
    <cellStyle name="Comma 7 4 10" xfId="2424"/>
    <cellStyle name="Comma 7 4 2" xfId="2425"/>
    <cellStyle name="Comma 7 4 2 2" xfId="2426"/>
    <cellStyle name="Comma 7 4 2 2 2" xfId="2427"/>
    <cellStyle name="Comma 7 4 2 2 2 2" xfId="2428"/>
    <cellStyle name="Comma 7 4 2 2 3" xfId="2429"/>
    <cellStyle name="Comma 7 4 2 2 4" xfId="2430"/>
    <cellStyle name="Comma 7 4 2 3" xfId="2431"/>
    <cellStyle name="Comma 7 4 2 3 2" xfId="2432"/>
    <cellStyle name="Comma 7 4 2 3 2 2" xfId="2433"/>
    <cellStyle name="Comma 7 4 2 3 3" xfId="2434"/>
    <cellStyle name="Comma 7 4 2 3 4" xfId="2435"/>
    <cellStyle name="Comma 7 4 2 4" xfId="2436"/>
    <cellStyle name="Comma 7 4 2 4 2" xfId="2437"/>
    <cellStyle name="Comma 7 4 2 4 2 2" xfId="2438"/>
    <cellStyle name="Comma 7 4 2 4 3" xfId="2439"/>
    <cellStyle name="Comma 7 4 2 4 4" xfId="2440"/>
    <cellStyle name="Comma 7 4 2 5" xfId="2441"/>
    <cellStyle name="Comma 7 4 2 5 2" xfId="2442"/>
    <cellStyle name="Comma 7 4 2 5 2 2" xfId="2443"/>
    <cellStyle name="Comma 7 4 2 5 3" xfId="2444"/>
    <cellStyle name="Comma 7 4 2 5 4" xfId="2445"/>
    <cellStyle name="Comma 7 4 2 6" xfId="2446"/>
    <cellStyle name="Comma 7 4 2 6 2" xfId="2447"/>
    <cellStyle name="Comma 7 4 2 6 3" xfId="2448"/>
    <cellStyle name="Comma 7 4 2 7" xfId="2449"/>
    <cellStyle name="Comma 7 4 2 7 2" xfId="2450"/>
    <cellStyle name="Comma 7 4 2 8" xfId="2451"/>
    <cellStyle name="Comma 7 4 2 9" xfId="2452"/>
    <cellStyle name="Comma 7 4 3" xfId="2453"/>
    <cellStyle name="Comma 7 4 3 2" xfId="2454"/>
    <cellStyle name="Comma 7 4 3 2 2" xfId="2455"/>
    <cellStyle name="Comma 7 4 3 3" xfId="2456"/>
    <cellStyle name="Comma 7 4 3 4" xfId="2457"/>
    <cellStyle name="Comma 7 4 4" xfId="2458"/>
    <cellStyle name="Comma 7 4 4 2" xfId="2459"/>
    <cellStyle name="Comma 7 4 4 2 2" xfId="2460"/>
    <cellStyle name="Comma 7 4 4 3" xfId="2461"/>
    <cellStyle name="Comma 7 4 4 4" xfId="2462"/>
    <cellStyle name="Comma 7 4 5" xfId="2463"/>
    <cellStyle name="Comma 7 4 5 2" xfId="2464"/>
    <cellStyle name="Comma 7 4 5 2 2" xfId="2465"/>
    <cellStyle name="Comma 7 4 5 3" xfId="2466"/>
    <cellStyle name="Comma 7 4 5 4" xfId="2467"/>
    <cellStyle name="Comma 7 4 6" xfId="2468"/>
    <cellStyle name="Comma 7 4 6 2" xfId="2469"/>
    <cellStyle name="Comma 7 4 6 2 2" xfId="2470"/>
    <cellStyle name="Comma 7 4 6 3" xfId="2471"/>
    <cellStyle name="Comma 7 4 6 4" xfId="2472"/>
    <cellStyle name="Comma 7 4 7" xfId="2473"/>
    <cellStyle name="Comma 7 4 7 2" xfId="2474"/>
    <cellStyle name="Comma 7 4 7 3" xfId="2475"/>
    <cellStyle name="Comma 7 4 8" xfId="2476"/>
    <cellStyle name="Comma 7 4 8 2" xfId="2477"/>
    <cellStyle name="Comma 7 4 9" xfId="2478"/>
    <cellStyle name="Comma 7 5" xfId="2479"/>
    <cellStyle name="Comma 7 5 2" xfId="2480"/>
    <cellStyle name="Comma 7 5 2 2" xfId="2481"/>
    <cellStyle name="Comma 7 5 2 2 2" xfId="2482"/>
    <cellStyle name="Comma 7 5 2 3" xfId="2483"/>
    <cellStyle name="Comma 7 5 2 4" xfId="2484"/>
    <cellStyle name="Comma 7 5 3" xfId="2485"/>
    <cellStyle name="Comma 7 5 3 2" xfId="2486"/>
    <cellStyle name="Comma 7 5 3 2 2" xfId="2487"/>
    <cellStyle name="Comma 7 5 3 3" xfId="2488"/>
    <cellStyle name="Comma 7 5 3 4" xfId="2489"/>
    <cellStyle name="Comma 7 5 4" xfId="2490"/>
    <cellStyle name="Comma 7 5 4 2" xfId="2491"/>
    <cellStyle name="Comma 7 5 4 2 2" xfId="2492"/>
    <cellStyle name="Comma 7 5 4 3" xfId="2493"/>
    <cellStyle name="Comma 7 5 4 4" xfId="2494"/>
    <cellStyle name="Comma 7 5 5" xfId="2495"/>
    <cellStyle name="Comma 7 5 5 2" xfId="2496"/>
    <cellStyle name="Comma 7 5 5 2 2" xfId="2497"/>
    <cellStyle name="Comma 7 5 5 3" xfId="2498"/>
    <cellStyle name="Comma 7 5 5 4" xfId="2499"/>
    <cellStyle name="Comma 7 5 6" xfId="2500"/>
    <cellStyle name="Comma 7 5 6 2" xfId="2501"/>
    <cellStyle name="Comma 7 5 6 3" xfId="2502"/>
    <cellStyle name="Comma 7 5 7" xfId="2503"/>
    <cellStyle name="Comma 7 5 7 2" xfId="2504"/>
    <cellStyle name="Comma 7 5 8" xfId="2505"/>
    <cellStyle name="Comma 7 5 9" xfId="2506"/>
    <cellStyle name="Comma 7 6" xfId="2507"/>
    <cellStyle name="Comma 7 6 2" xfId="2508"/>
    <cellStyle name="Comma 7 6 2 2" xfId="2509"/>
    <cellStyle name="Comma 7 6 3" xfId="2510"/>
    <cellStyle name="Comma 7 6 4" xfId="2511"/>
    <cellStyle name="Comma 7 7" xfId="2512"/>
    <cellStyle name="Comma 7 7 2" xfId="2513"/>
    <cellStyle name="Comma 7 7 2 2" xfId="2514"/>
    <cellStyle name="Comma 7 7 3" xfId="2515"/>
    <cellStyle name="Comma 7 7 4" xfId="2516"/>
    <cellStyle name="Comma 7 8" xfId="2517"/>
    <cellStyle name="Comma 7 8 2" xfId="2518"/>
    <cellStyle name="Comma 7 8 2 2" xfId="2519"/>
    <cellStyle name="Comma 7 8 3" xfId="2520"/>
    <cellStyle name="Comma 7 8 4" xfId="2521"/>
    <cellStyle name="Comma 7 9" xfId="2522"/>
    <cellStyle name="Comma 7 9 2" xfId="2523"/>
    <cellStyle name="Comma 7 9 2 2" xfId="2524"/>
    <cellStyle name="Comma 7 9 3" xfId="2525"/>
    <cellStyle name="Comma 7 9 4" xfId="2526"/>
    <cellStyle name="Comma 8" xfId="2527"/>
    <cellStyle name="Comma 9" xfId="2559"/>
    <cellStyle name="DateLong" xfId="40"/>
    <cellStyle name="DateShort" xfId="41"/>
    <cellStyle name="Descriptor text" xfId="44"/>
    <cellStyle name="Factor" xfId="29"/>
    <cellStyle name="headerStyle" xfId="2528"/>
    <cellStyle name="Heading" xfId="43"/>
    <cellStyle name="Hyperlink 2" xfId="2529"/>
    <cellStyle name="NJS" xfId="2530"/>
    <cellStyle name="Normal" xfId="0" builtinId="0"/>
    <cellStyle name="Normal 10" xfId="2574"/>
    <cellStyle name="Normal 10 2" xfId="11"/>
    <cellStyle name="Normal 11" xfId="2625"/>
    <cellStyle name="Normal 12" xfId="32"/>
    <cellStyle name="Normal 13" xfId="2562"/>
    <cellStyle name="Normal 14" xfId="2626"/>
    <cellStyle name="Normal 15" xfId="2623"/>
    <cellStyle name="Normal 16" xfId="2624"/>
    <cellStyle name="Normal 17" xfId="2565"/>
    <cellStyle name="Normal 18" xfId="2627"/>
    <cellStyle name="Normal 19" xfId="160"/>
    <cellStyle name="Normal 2" xfId="1"/>
    <cellStyle name="Normal 2 2" xfId="2"/>
    <cellStyle name="Normal 2 3" xfId="12"/>
    <cellStyle name="Normal 2 3 2" xfId="36"/>
    <cellStyle name="Normal 2 4" xfId="77"/>
    <cellStyle name="Normal 2 6" xfId="2737"/>
    <cellStyle name="Normal 20" xfId="3"/>
    <cellStyle name="Normal 24" xfId="22"/>
    <cellStyle name="Normal 3" xfId="6"/>
    <cellStyle name="Normal 3 2" xfId="7"/>
    <cellStyle name="Normal 3 2 2" xfId="17"/>
    <cellStyle name="Normal 3 2 3" xfId="2531"/>
    <cellStyle name="Normal 3 3" xfId="31"/>
    <cellStyle name="Normal 3 3 2" xfId="19"/>
    <cellStyle name="Normal 3 4" xfId="14"/>
    <cellStyle name="Normal 3 7" xfId="10"/>
    <cellStyle name="Normal 3 7 2" xfId="2533"/>
    <cellStyle name="Normal 3 7 3" xfId="2534"/>
    <cellStyle name="Normal 3 7 4" xfId="2532"/>
    <cellStyle name="Normal 30" xfId="2740"/>
    <cellStyle name="Normal 4" xfId="18"/>
    <cellStyle name="Normal 4 2" xfId="15"/>
    <cellStyle name="Normal 4 2 2" xfId="13"/>
    <cellStyle name="Normal 4 2 3" xfId="2563"/>
    <cellStyle name="Normal 4 3" xfId="2566"/>
    <cellStyle name="Normal 5" xfId="27"/>
    <cellStyle name="Normal 5 2" xfId="2536"/>
    <cellStyle name="Normal 5 3" xfId="2537"/>
    <cellStyle name="Normal 5 4" xfId="2538"/>
    <cellStyle name="Normal 5 5" xfId="30"/>
    <cellStyle name="Normal 5 6" xfId="2535"/>
    <cellStyle name="Normal 6" xfId="33"/>
    <cellStyle name="Normal 7" xfId="34"/>
    <cellStyle name="Normal 7 2 3" xfId="2739"/>
    <cellStyle name="Normal 8" xfId="35"/>
    <cellStyle name="Normal 8 2" xfId="2570"/>
    <cellStyle name="Normal 8 3" xfId="161"/>
    <cellStyle name="Normal 9" xfId="2558"/>
    <cellStyle name="OfwatAmber" xfId="46"/>
    <cellStyle name="OfwatCalculation" xfId="47"/>
    <cellStyle name="OfwatCopy" xfId="48"/>
    <cellStyle name="OfwatDescTxt" xfId="49"/>
    <cellStyle name="OfwatEmphasis" xfId="50"/>
    <cellStyle name="OfwatGreen" xfId="51"/>
    <cellStyle name="OfwatHeaderTxt" xfId="52"/>
    <cellStyle name="OfwatInput" xfId="53"/>
    <cellStyle name="OfwatINVALID" xfId="54"/>
    <cellStyle name="OfwatNormal" xfId="55"/>
    <cellStyle name="OfwatRedPurple" xfId="56"/>
    <cellStyle name="Output Amounts" xfId="2539"/>
    <cellStyle name="Output Column Headings" xfId="2540"/>
    <cellStyle name="Output Line Items" xfId="2541"/>
    <cellStyle name="Output Report Heading" xfId="2542"/>
    <cellStyle name="Output Report Title" xfId="2543"/>
    <cellStyle name="Percent" xfId="2738" builtinId="5"/>
    <cellStyle name="Percent 2" xfId="9"/>
    <cellStyle name="Percent 2 2" xfId="16"/>
    <cellStyle name="Percent 2 2 2" xfId="2546"/>
    <cellStyle name="Percent 2 2 3" xfId="2547"/>
    <cellStyle name="Percent 2 2 4" xfId="2548"/>
    <cellStyle name="Percent 2 2 5" xfId="2564"/>
    <cellStyle name="Percent 2 2 6" xfId="2545"/>
    <cellStyle name="Percent 2 3" xfId="23"/>
    <cellStyle name="Percent 2 3 2" xfId="2550"/>
    <cellStyle name="Percent 2 3 3" xfId="2551"/>
    <cellStyle name="Percent 2 3 4" xfId="2568"/>
    <cellStyle name="Percent 2 3 5" xfId="2549"/>
    <cellStyle name="Percent 2 4" xfId="78"/>
    <cellStyle name="Percent 2 4 2" xfId="2553"/>
    <cellStyle name="Percent 2 4 3" xfId="2554"/>
    <cellStyle name="Percent 2 4 4" xfId="2595"/>
    <cellStyle name="Percent 2 4 5" xfId="2552"/>
    <cellStyle name="Percent 2 5" xfId="2555"/>
    <cellStyle name="Percent 2 6" xfId="2556"/>
    <cellStyle name="Percent 2 7" xfId="2557"/>
    <cellStyle name="Percent 2 8" xfId="2544"/>
    <cellStyle name="Percent 3" xfId="25"/>
    <cellStyle name="Percent 4" xfId="2560"/>
    <cellStyle name="Percent 5" xfId="5"/>
    <cellStyle name="Validation error" xfId="45"/>
    <cellStyle name="Year" xfId="42"/>
  </cellStyles>
  <dxfs count="99">
    <dxf>
      <font>
        <color theme="0"/>
      </font>
    </dxf>
    <dxf>
      <font>
        <color theme="0"/>
      </font>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s>
  <tableStyles count="0" defaultTableStyle="TableStyleMedium2" defaultPivotStyle="PivotStyleLight16"/>
  <colors>
    <mruColors>
      <color rgb="FFFFD9F2"/>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19500"/>
      </a:accent4>
      <a:accent5>
        <a:srgbClr val="CA0083"/>
      </a:accent5>
      <a:accent6>
        <a:srgbClr val="FE4819"/>
      </a:accent6>
      <a:hlink>
        <a:srgbClr val="0078C9"/>
      </a:hlink>
      <a:folHlink>
        <a:srgbClr val="CA0083"/>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7"/>
  <sheetViews>
    <sheetView tabSelected="1" zoomScale="80" zoomScaleNormal="80" workbookViewId="0"/>
  </sheetViews>
  <sheetFormatPr defaultColWidth="8.58203125" defaultRowHeight="14"/>
  <cols>
    <col min="1" max="1" width="4.08203125" style="112" customWidth="1"/>
    <col min="2" max="2" width="69.33203125" style="112" bestFit="1" customWidth="1"/>
    <col min="3" max="16384" width="8.58203125" style="112"/>
  </cols>
  <sheetData>
    <row r="1" spans="1:21" ht="18">
      <c r="A1" s="111" t="s">
        <v>98</v>
      </c>
    </row>
    <row r="2" spans="1:21" s="114" customFormat="1">
      <c r="A2" s="113" t="s">
        <v>131</v>
      </c>
    </row>
    <row r="3" spans="1:21" s="114" customFormat="1">
      <c r="A3" s="115"/>
    </row>
    <row r="4" spans="1:21" s="114" customFormat="1" ht="14.5" thickBot="1"/>
    <row r="5" spans="1:21" s="114" customFormat="1" ht="193.5" customHeight="1">
      <c r="B5" s="147" t="s">
        <v>99</v>
      </c>
      <c r="C5" s="148"/>
      <c r="D5" s="149"/>
      <c r="E5" s="116"/>
      <c r="F5" s="116"/>
      <c r="G5" s="116"/>
      <c r="H5" s="116"/>
      <c r="I5" s="116"/>
      <c r="J5" s="116"/>
      <c r="K5" s="116"/>
      <c r="L5" s="116"/>
      <c r="M5" s="116"/>
      <c r="N5" s="116"/>
      <c r="O5" s="116"/>
      <c r="P5" s="116"/>
      <c r="Q5" s="116"/>
      <c r="R5" s="116"/>
      <c r="S5" s="116"/>
      <c r="T5" s="116"/>
      <c r="U5" s="116"/>
    </row>
    <row r="6" spans="1:21" s="114" customFormat="1">
      <c r="B6" s="150"/>
      <c r="C6" s="151"/>
      <c r="D6" s="152"/>
    </row>
    <row r="7" spans="1:21" s="114" customFormat="1" ht="14.5" thickBot="1">
      <c r="B7" s="153"/>
      <c r="C7" s="154"/>
      <c r="D7" s="155"/>
    </row>
  </sheetData>
  <mergeCells count="1">
    <mergeCell ref="B5:D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172"/>
  <sheetViews>
    <sheetView zoomScale="75" zoomScaleNormal="75" workbookViewId="0"/>
  </sheetViews>
  <sheetFormatPr defaultColWidth="8.58203125" defaultRowHeight="14"/>
  <cols>
    <col min="1" max="1" width="6.83203125" customWidth="1"/>
    <col min="2" max="2" width="29.33203125" customWidth="1"/>
    <col min="3" max="3" width="47" bestFit="1" customWidth="1"/>
    <col min="4" max="4" width="12.08203125" bestFit="1" customWidth="1"/>
    <col min="5" max="5" width="30.33203125" bestFit="1" customWidth="1"/>
    <col min="6" max="6" width="11.58203125" bestFit="1" customWidth="1"/>
    <col min="7" max="7" width="12" bestFit="1" customWidth="1"/>
    <col min="8" max="9" width="12.08203125" bestFit="1" customWidth="1"/>
    <col min="10" max="10" width="12" bestFit="1" customWidth="1"/>
    <col min="11" max="19" width="12.08203125" bestFit="1" customWidth="1"/>
    <col min="20" max="16384" width="8.58203125" style="146"/>
  </cols>
  <sheetData>
    <row r="1" spans="1:19">
      <c r="A1" t="s">
        <v>97</v>
      </c>
      <c r="C1" t="s">
        <v>82</v>
      </c>
    </row>
    <row r="2" spans="1:19">
      <c r="A2" t="s">
        <v>81</v>
      </c>
      <c r="B2" t="s">
        <v>80</v>
      </c>
      <c r="C2" t="s">
        <v>79</v>
      </c>
      <c r="D2" t="s">
        <v>78</v>
      </c>
      <c r="E2" t="s">
        <v>77</v>
      </c>
      <c r="F2" t="s">
        <v>5</v>
      </c>
      <c r="G2" t="s">
        <v>6</v>
      </c>
      <c r="H2" t="s">
        <v>7</v>
      </c>
      <c r="I2" t="s">
        <v>8</v>
      </c>
      <c r="J2" t="s">
        <v>9</v>
      </c>
      <c r="K2" t="s">
        <v>10</v>
      </c>
      <c r="L2" t="s">
        <v>11</v>
      </c>
      <c r="M2" t="s">
        <v>12</v>
      </c>
      <c r="N2" t="s">
        <v>13</v>
      </c>
      <c r="O2" t="s">
        <v>14</v>
      </c>
      <c r="P2" t="s">
        <v>15</v>
      </c>
      <c r="Q2" t="s">
        <v>16</v>
      </c>
      <c r="R2" t="s">
        <v>17</v>
      </c>
      <c r="S2" t="s">
        <v>18</v>
      </c>
    </row>
    <row r="4" spans="1:19">
      <c r="A4" t="s">
        <v>4</v>
      </c>
      <c r="B4" t="s">
        <v>63</v>
      </c>
      <c r="C4" t="s">
        <v>84</v>
      </c>
      <c r="D4" t="s">
        <v>74</v>
      </c>
      <c r="E4" t="s">
        <v>133</v>
      </c>
      <c r="F4">
        <v>2658071</v>
      </c>
      <c r="G4">
        <v>2676627</v>
      </c>
      <c r="H4">
        <v>2690725</v>
      </c>
      <c r="I4">
        <v>2712195.9999999898</v>
      </c>
      <c r="J4">
        <v>2711447</v>
      </c>
      <c r="K4">
        <v>2743415</v>
      </c>
      <c r="L4">
        <v>2756272</v>
      </c>
      <c r="M4">
        <v>2791479</v>
      </c>
      <c r="N4">
        <v>2804345.5589800002</v>
      </c>
      <c r="O4">
        <v>2843412.08423304</v>
      </c>
      <c r="P4">
        <v>2886515.7901720698</v>
      </c>
      <c r="Q4">
        <v>2930300.9532908299</v>
      </c>
      <c r="R4">
        <v>2974264.5269356999</v>
      </c>
      <c r="S4">
        <v>3015628.92941229</v>
      </c>
    </row>
    <row r="5" spans="1:19">
      <c r="A5" t="s">
        <v>4</v>
      </c>
      <c r="B5" t="s">
        <v>64</v>
      </c>
      <c r="C5" t="s">
        <v>85</v>
      </c>
      <c r="D5" t="s">
        <v>76</v>
      </c>
      <c r="E5" t="s">
        <v>134</v>
      </c>
      <c r="F5">
        <v>75931.41283600009</v>
      </c>
      <c r="G5">
        <v>75950.187623999998</v>
      </c>
      <c r="H5">
        <v>76186.317648000302</v>
      </c>
      <c r="I5">
        <v>76334.80060200009</v>
      </c>
      <c r="J5">
        <v>76578.795947999693</v>
      </c>
      <c r="K5">
        <v>76824.468977000201</v>
      </c>
      <c r="L5">
        <v>76436.800000000003</v>
      </c>
      <c r="M5">
        <v>76568.513041845901</v>
      </c>
      <c r="N5">
        <v>76571</v>
      </c>
      <c r="O5">
        <v>76647</v>
      </c>
      <c r="P5">
        <v>76731</v>
      </c>
      <c r="Q5">
        <v>76837</v>
      </c>
      <c r="R5">
        <v>76958</v>
      </c>
      <c r="S5">
        <v>77104</v>
      </c>
    </row>
    <row r="6" spans="1:19">
      <c r="A6" t="s">
        <v>4</v>
      </c>
      <c r="B6" t="s">
        <v>101</v>
      </c>
      <c r="C6" t="s">
        <v>86</v>
      </c>
      <c r="D6" t="s">
        <v>87</v>
      </c>
      <c r="E6" t="s">
        <v>142</v>
      </c>
      <c r="F6">
        <v>406298.09104630997</v>
      </c>
      <c r="G6">
        <v>406131.58698184602</v>
      </c>
      <c r="H6">
        <v>417872.70777593902</v>
      </c>
      <c r="I6">
        <v>419264.17980411701</v>
      </c>
      <c r="J6">
        <v>417513.80627029203</v>
      </c>
      <c r="K6">
        <v>419389.55279376003</v>
      </c>
      <c r="L6">
        <v>418938</v>
      </c>
      <c r="M6">
        <v>429956.863663317</v>
      </c>
      <c r="N6">
        <v>425799.59279386199</v>
      </c>
      <c r="O6">
        <v>430498.13470026501</v>
      </c>
      <c r="P6">
        <v>435797.33418450499</v>
      </c>
      <c r="Q6">
        <v>441246.85666941199</v>
      </c>
      <c r="R6">
        <v>446566.74121349701</v>
      </c>
      <c r="S6">
        <v>451547.14983489498</v>
      </c>
    </row>
    <row r="7" spans="1:19">
      <c r="A7" t="s">
        <v>4</v>
      </c>
      <c r="B7" t="s">
        <v>65</v>
      </c>
      <c r="C7" t="s">
        <v>88</v>
      </c>
      <c r="D7" t="s">
        <v>89</v>
      </c>
      <c r="E7" t="s">
        <v>143</v>
      </c>
      <c r="F7">
        <v>143.6</v>
      </c>
      <c r="G7">
        <v>141.1</v>
      </c>
      <c r="H7">
        <v>144.1</v>
      </c>
      <c r="I7">
        <v>147.69999999999999</v>
      </c>
      <c r="J7">
        <v>150.80000000000001</v>
      </c>
      <c r="K7">
        <v>147.19999999999999</v>
      </c>
      <c r="L7">
        <v>142.4</v>
      </c>
      <c r="M7">
        <v>151.0068</v>
      </c>
      <c r="N7">
        <v>155.43620000000001</v>
      </c>
      <c r="O7">
        <v>156.44129000000001</v>
      </c>
      <c r="P7">
        <v>157.91130999999999</v>
      </c>
      <c r="Q7">
        <v>159.32920999999999</v>
      </c>
      <c r="R7">
        <v>160.71587</v>
      </c>
      <c r="S7">
        <v>166.13853</v>
      </c>
    </row>
    <row r="8" spans="1:19">
      <c r="A8" t="s">
        <v>4</v>
      </c>
      <c r="B8" t="s">
        <v>66</v>
      </c>
      <c r="C8" t="s">
        <v>90</v>
      </c>
      <c r="D8" t="s">
        <v>74</v>
      </c>
      <c r="E8" t="s">
        <v>135</v>
      </c>
      <c r="F8">
        <v>35.006210219491308</v>
      </c>
      <c r="G8">
        <v>35.24187475679382</v>
      </c>
      <c r="H8">
        <v>35.317693295426317</v>
      </c>
      <c r="I8">
        <v>35.530269007199401</v>
      </c>
      <c r="J8">
        <v>35.407281695068562</v>
      </c>
      <c r="K8">
        <v>35.710171987278258</v>
      </c>
      <c r="L8">
        <v>36.059489669897218</v>
      </c>
      <c r="M8">
        <v>36.457270607755078</v>
      </c>
      <c r="N8">
        <v>36.62412086795262</v>
      </c>
      <c r="O8">
        <v>37.097500022610667</v>
      </c>
      <c r="P8">
        <v>37.618639013854505</v>
      </c>
      <c r="Q8">
        <v>38.136587233895519</v>
      </c>
      <c r="R8">
        <v>38.647892706875176</v>
      </c>
      <c r="S8">
        <v>39.111186571543499</v>
      </c>
    </row>
    <row r="9" spans="1:19">
      <c r="A9" t="s">
        <v>4</v>
      </c>
      <c r="B9" t="s">
        <v>67</v>
      </c>
      <c r="C9" t="s">
        <v>53</v>
      </c>
      <c r="D9" t="s">
        <v>91</v>
      </c>
      <c r="E9" t="s">
        <v>136</v>
      </c>
      <c r="F9">
        <v>1.5278656838714411</v>
      </c>
      <c r="G9">
        <v>1.5282779889186386</v>
      </c>
      <c r="H9">
        <v>1.5264026873866419</v>
      </c>
      <c r="I9">
        <v>1.5297740883460211</v>
      </c>
      <c r="J9">
        <v>1.5572979246236773</v>
      </c>
      <c r="K9">
        <v>1.5808635141540588</v>
      </c>
      <c r="L9">
        <v>1.5479454922236409</v>
      </c>
      <c r="M9">
        <v>1.5916203039413501</v>
      </c>
      <c r="N9">
        <v>1.5524154053101042</v>
      </c>
      <c r="O9">
        <v>1.5508760943024515</v>
      </c>
      <c r="P9">
        <v>1.5493868188867603</v>
      </c>
      <c r="Q9">
        <v>1.5478350273956558</v>
      </c>
      <c r="R9">
        <v>1.5476493671872971</v>
      </c>
      <c r="S9">
        <v>1.5455099605727329</v>
      </c>
    </row>
    <row r="10" spans="1:19">
      <c r="A10" t="s">
        <v>4</v>
      </c>
      <c r="B10" t="s">
        <v>68</v>
      </c>
      <c r="C10" t="s">
        <v>92</v>
      </c>
      <c r="D10" t="s">
        <v>75</v>
      </c>
      <c r="E10" t="s">
        <v>137</v>
      </c>
      <c r="F10">
        <v>5.5424445271842133</v>
      </c>
      <c r="G10">
        <v>5.3534213416570751</v>
      </c>
      <c r="H10">
        <v>5.6252877537372399</v>
      </c>
      <c r="I10">
        <v>5.8771750182186766</v>
      </c>
      <c r="J10">
        <v>5.5274938172485193</v>
      </c>
      <c r="K10">
        <v>5.4661212826897332</v>
      </c>
      <c r="L10">
        <v>5.4841050465701366</v>
      </c>
      <c r="M10">
        <v>5.3184296470987018</v>
      </c>
      <c r="N10">
        <v>5.3927970541983878</v>
      </c>
      <c r="O10">
        <v>5.3426097853133667</v>
      </c>
      <c r="P10">
        <v>5.3084577550571481</v>
      </c>
      <c r="Q10">
        <v>5.1920660798101697</v>
      </c>
      <c r="R10">
        <v>5.1300715374551817</v>
      </c>
      <c r="S10">
        <v>5.0650121157749881</v>
      </c>
    </row>
    <row r="11" spans="1:19">
      <c r="A11" t="s">
        <v>4</v>
      </c>
      <c r="B11" t="s">
        <v>69</v>
      </c>
      <c r="C11" t="s">
        <v>93</v>
      </c>
      <c r="D11" t="s">
        <v>75</v>
      </c>
      <c r="E11" t="s">
        <v>138</v>
      </c>
      <c r="F11">
        <v>7.7153665027336835</v>
      </c>
      <c r="G11">
        <v>7.7063553485721386</v>
      </c>
      <c r="H11">
        <v>7.5433925790974365</v>
      </c>
      <c r="I11">
        <v>13.326994195760847</v>
      </c>
      <c r="J11">
        <v>13.414296523584209</v>
      </c>
      <c r="K11">
        <v>13.764628601957801</v>
      </c>
      <c r="L11">
        <v>19.764977156524356</v>
      </c>
      <c r="M11">
        <v>19.92139328348491</v>
      </c>
      <c r="N11">
        <v>19.226653094549508</v>
      </c>
      <c r="O11">
        <v>19.24617463266242</v>
      </c>
      <c r="P11">
        <v>19.260939954623105</v>
      </c>
      <c r="Q11">
        <v>19.278547399078782</v>
      </c>
      <c r="R11">
        <v>19.27295968690078</v>
      </c>
      <c r="S11">
        <v>19.264597146817781</v>
      </c>
    </row>
    <row r="12" spans="1:19">
      <c r="A12" t="s">
        <v>4</v>
      </c>
      <c r="B12" t="s">
        <v>70</v>
      </c>
      <c r="C12" t="s">
        <v>94</v>
      </c>
      <c r="D12" t="s">
        <v>75</v>
      </c>
      <c r="E12" t="s">
        <v>139</v>
      </c>
      <c r="F12">
        <v>64.905157714130254</v>
      </c>
      <c r="G12">
        <v>64.99910057593992</v>
      </c>
      <c r="H12">
        <v>65.103459037713336</v>
      </c>
      <c r="I12">
        <v>65.004008401748465</v>
      </c>
      <c r="J12">
        <v>65.333217265467752</v>
      </c>
      <c r="K12">
        <v>65.345035208707174</v>
      </c>
      <c r="L12">
        <v>65.003413392912563</v>
      </c>
      <c r="M12">
        <v>65.344218255179626</v>
      </c>
      <c r="N12">
        <v>65.337727365800433</v>
      </c>
      <c r="O12">
        <v>65.297438963329384</v>
      </c>
      <c r="P12">
        <v>65.965622445639866</v>
      </c>
      <c r="Q12">
        <v>65.941786615525416</v>
      </c>
      <c r="R12">
        <v>66.270376914276014</v>
      </c>
      <c r="S12">
        <v>67.076598723693607</v>
      </c>
    </row>
    <row r="13" spans="1:19">
      <c r="A13" t="s">
        <v>4</v>
      </c>
      <c r="B13" t="s">
        <v>71</v>
      </c>
      <c r="C13" t="s">
        <v>95</v>
      </c>
      <c r="D13" t="s">
        <v>74</v>
      </c>
      <c r="E13" t="s">
        <v>140</v>
      </c>
      <c r="F13">
        <v>786.73559631655041</v>
      </c>
      <c r="G13">
        <v>793.44440543136409</v>
      </c>
      <c r="H13">
        <v>799.25017711333078</v>
      </c>
      <c r="I13">
        <v>806.86085674409878</v>
      </c>
      <c r="J13">
        <v>814.59760035986972</v>
      </c>
      <c r="K13">
        <v>821.41301810284631</v>
      </c>
      <c r="L13">
        <v>824.41540303587146</v>
      </c>
      <c r="M13">
        <v>825.95479345149204</v>
      </c>
      <c r="N13">
        <v>835.80453680788844</v>
      </c>
      <c r="O13" t="s">
        <v>132</v>
      </c>
      <c r="P13" t="s">
        <v>132</v>
      </c>
      <c r="Q13" t="s">
        <v>132</v>
      </c>
      <c r="R13" t="s">
        <v>132</v>
      </c>
      <c r="S13" t="s">
        <v>132</v>
      </c>
    </row>
    <row r="14" spans="1:19">
      <c r="A14" t="s">
        <v>4</v>
      </c>
      <c r="B14" t="s">
        <v>72</v>
      </c>
      <c r="C14" t="s">
        <v>83</v>
      </c>
      <c r="D14" t="s">
        <v>74</v>
      </c>
      <c r="E14" t="s">
        <v>144</v>
      </c>
      <c r="F14">
        <v>1138</v>
      </c>
      <c r="G14">
        <v>1133</v>
      </c>
      <c r="H14">
        <v>1134</v>
      </c>
      <c r="I14">
        <v>1133</v>
      </c>
      <c r="J14">
        <v>1140</v>
      </c>
      <c r="K14">
        <v>1138</v>
      </c>
      <c r="L14">
        <v>1138</v>
      </c>
      <c r="M14">
        <v>1135</v>
      </c>
      <c r="N14">
        <v>1138</v>
      </c>
      <c r="O14">
        <v>1138</v>
      </c>
      <c r="P14">
        <v>1138</v>
      </c>
      <c r="Q14">
        <v>1138</v>
      </c>
      <c r="R14">
        <v>1138</v>
      </c>
      <c r="S14">
        <v>1138</v>
      </c>
    </row>
    <row r="15" spans="1:19">
      <c r="A15" t="s">
        <v>4</v>
      </c>
      <c r="B15" t="s">
        <v>73</v>
      </c>
      <c r="C15" t="s">
        <v>96</v>
      </c>
      <c r="D15" t="s">
        <v>74</v>
      </c>
      <c r="E15" t="s">
        <v>141</v>
      </c>
      <c r="F15">
        <v>4.2813002361486959E-4</v>
      </c>
      <c r="G15">
        <v>4.2329394420664515E-4</v>
      </c>
      <c r="H15">
        <v>4.2144775107080806E-4</v>
      </c>
      <c r="I15">
        <v>4.1774267051496438E-4</v>
      </c>
      <c r="J15">
        <v>4.2043971355516075E-4</v>
      </c>
      <c r="K15">
        <v>4.148114667303343E-4</v>
      </c>
      <c r="L15">
        <v>4.1287652307174326E-4</v>
      </c>
      <c r="M15">
        <v>4.0659449703902482E-4</v>
      </c>
      <c r="N15">
        <v>4.0579877767057878E-4</v>
      </c>
      <c r="O15">
        <v>4.0022338172870052E-4</v>
      </c>
      <c r="P15">
        <v>3.9424693392450208E-4</v>
      </c>
      <c r="Q15">
        <v>3.8835601466872762E-4</v>
      </c>
      <c r="R15">
        <v>3.8261559780375322E-4</v>
      </c>
      <c r="S15">
        <v>3.7736738393134546E-4</v>
      </c>
    </row>
    <row r="16" spans="1:19">
      <c r="A16" t="s">
        <v>4</v>
      </c>
      <c r="B16" t="s">
        <v>101</v>
      </c>
      <c r="C16" t="s">
        <v>102</v>
      </c>
      <c r="D16" t="s">
        <v>103</v>
      </c>
      <c r="E16" t="s">
        <v>142</v>
      </c>
      <c r="F16">
        <v>406298.09104630997</v>
      </c>
      <c r="G16">
        <v>406131.58698184602</v>
      </c>
      <c r="H16">
        <v>417872.70777593902</v>
      </c>
      <c r="I16">
        <v>419264.17980411701</v>
      </c>
      <c r="J16">
        <v>417513.80627029203</v>
      </c>
      <c r="K16">
        <v>419389.55279376003</v>
      </c>
      <c r="L16">
        <v>418938</v>
      </c>
      <c r="M16">
        <v>429956.863663317</v>
      </c>
      <c r="N16">
        <v>425799.59279386199</v>
      </c>
      <c r="O16">
        <v>430498.13470026501</v>
      </c>
      <c r="P16">
        <v>435797.33418450499</v>
      </c>
      <c r="Q16">
        <v>441246.85666941199</v>
      </c>
      <c r="R16">
        <v>446566.74121349701</v>
      </c>
      <c r="S16">
        <v>451547.14983489498</v>
      </c>
    </row>
    <row r="17" spans="1:19">
      <c r="A17" t="s">
        <v>25</v>
      </c>
      <c r="B17" t="s">
        <v>63</v>
      </c>
      <c r="C17" t="s">
        <v>84</v>
      </c>
      <c r="D17" t="s">
        <v>74</v>
      </c>
      <c r="E17" t="s">
        <v>217</v>
      </c>
      <c r="F17">
        <v>1401623.99999999</v>
      </c>
      <c r="G17">
        <v>1405862.99999999</v>
      </c>
      <c r="H17">
        <v>1415234</v>
      </c>
      <c r="I17">
        <v>1414887</v>
      </c>
      <c r="J17">
        <v>1433299.99999999</v>
      </c>
      <c r="K17">
        <v>1438234</v>
      </c>
      <c r="L17">
        <v>1449909</v>
      </c>
      <c r="M17">
        <v>1458152</v>
      </c>
      <c r="N17">
        <v>1465050</v>
      </c>
      <c r="O17">
        <v>1474335</v>
      </c>
      <c r="P17">
        <v>1483759</v>
      </c>
      <c r="Q17">
        <v>1493317</v>
      </c>
      <c r="R17">
        <v>1502902</v>
      </c>
      <c r="S17">
        <v>1512511</v>
      </c>
    </row>
    <row r="18" spans="1:19">
      <c r="A18" t="s">
        <v>25</v>
      </c>
      <c r="B18" t="s">
        <v>64</v>
      </c>
      <c r="C18" t="s">
        <v>85</v>
      </c>
      <c r="D18" t="s">
        <v>76</v>
      </c>
      <c r="E18" t="s">
        <v>218</v>
      </c>
      <c r="F18">
        <v>35768.6</v>
      </c>
      <c r="G18">
        <v>35840.199999999997</v>
      </c>
      <c r="H18">
        <v>35926.309999999896</v>
      </c>
      <c r="I18">
        <v>35987</v>
      </c>
      <c r="J18">
        <v>36050.199999999997</v>
      </c>
      <c r="K18">
        <v>36118.5</v>
      </c>
      <c r="L18">
        <v>36260</v>
      </c>
      <c r="M18">
        <v>36454</v>
      </c>
      <c r="N18">
        <v>36427</v>
      </c>
      <c r="O18">
        <v>36518</v>
      </c>
      <c r="P18">
        <v>36609</v>
      </c>
      <c r="Q18">
        <v>36690</v>
      </c>
      <c r="R18">
        <v>36773</v>
      </c>
      <c r="S18">
        <v>36855</v>
      </c>
    </row>
    <row r="19" spans="1:19">
      <c r="A19" t="s">
        <v>25</v>
      </c>
      <c r="B19" t="s">
        <v>101</v>
      </c>
      <c r="C19" t="s">
        <v>86</v>
      </c>
      <c r="D19" t="s">
        <v>87</v>
      </c>
      <c r="E19" t="s">
        <v>226</v>
      </c>
      <c r="F19">
        <v>233766</v>
      </c>
      <c r="G19">
        <v>229481</v>
      </c>
      <c r="H19">
        <v>231766</v>
      </c>
      <c r="I19">
        <v>252856</v>
      </c>
      <c r="J19">
        <v>248893</v>
      </c>
      <c r="K19">
        <v>250453</v>
      </c>
      <c r="L19">
        <v>245516.472242424</v>
      </c>
      <c r="M19">
        <v>246023</v>
      </c>
      <c r="N19">
        <v>248181.52893169501</v>
      </c>
      <c r="O19">
        <v>249531.219161791</v>
      </c>
      <c r="P19">
        <v>250892.506371314</v>
      </c>
      <c r="Q19">
        <v>252737.89214154999</v>
      </c>
      <c r="R19">
        <v>254157.35074691099</v>
      </c>
      <c r="S19">
        <v>255588.733667241</v>
      </c>
    </row>
    <row r="20" spans="1:19">
      <c r="A20" t="s">
        <v>25</v>
      </c>
      <c r="B20" t="s">
        <v>65</v>
      </c>
      <c r="C20" t="s">
        <v>88</v>
      </c>
      <c r="D20" t="s">
        <v>89</v>
      </c>
      <c r="E20" t="s">
        <v>227</v>
      </c>
      <c r="F20">
        <v>62.5</v>
      </c>
      <c r="G20">
        <v>59</v>
      </c>
      <c r="H20">
        <v>61</v>
      </c>
      <c r="I20">
        <v>61.1</v>
      </c>
      <c r="J20">
        <v>63.5</v>
      </c>
      <c r="K20">
        <v>66.13</v>
      </c>
      <c r="L20">
        <v>69.7</v>
      </c>
      <c r="M20">
        <v>75.2</v>
      </c>
      <c r="N20">
        <v>76.900000000000006</v>
      </c>
      <c r="O20">
        <v>77.7</v>
      </c>
      <c r="P20">
        <v>78.5</v>
      </c>
      <c r="Q20">
        <v>79.3</v>
      </c>
      <c r="R20">
        <v>80.099999999999994</v>
      </c>
      <c r="S20">
        <v>80.900000000000006</v>
      </c>
    </row>
    <row r="21" spans="1:19">
      <c r="A21" t="s">
        <v>25</v>
      </c>
      <c r="B21" t="s">
        <v>66</v>
      </c>
      <c r="C21" t="s">
        <v>90</v>
      </c>
      <c r="D21" t="s">
        <v>74</v>
      </c>
      <c r="E21" t="s">
        <v>219</v>
      </c>
      <c r="F21">
        <v>39.185878116560055</v>
      </c>
      <c r="G21">
        <v>39.225869275282783</v>
      </c>
      <c r="H21">
        <v>39.392690203920303</v>
      </c>
      <c r="I21">
        <v>39.31661433295357</v>
      </c>
      <c r="J21">
        <v>39.758447942036106</v>
      </c>
      <c r="K21">
        <v>39.819870703379152</v>
      </c>
      <c r="L21">
        <v>39.986458907887481</v>
      </c>
      <c r="M21">
        <v>39.999780545344819</v>
      </c>
      <c r="N21">
        <v>40.21879375188734</v>
      </c>
      <c r="O21">
        <v>40.37282983734049</v>
      </c>
      <c r="P21">
        <v>40.529897019858502</v>
      </c>
      <c r="Q21">
        <v>40.700926683019894</v>
      </c>
      <c r="R21">
        <v>40.869714192478177</v>
      </c>
      <c r="S21">
        <v>41.039506172839509</v>
      </c>
    </row>
    <row r="22" spans="1:19">
      <c r="A22" t="s">
        <v>25</v>
      </c>
      <c r="B22" t="s">
        <v>67</v>
      </c>
      <c r="C22" t="s">
        <v>53</v>
      </c>
      <c r="D22" t="s">
        <v>91</v>
      </c>
      <c r="E22" t="s">
        <v>220</v>
      </c>
      <c r="F22">
        <v>1.4201562264108745</v>
      </c>
      <c r="G22">
        <v>1.5639421655013088</v>
      </c>
      <c r="H22">
        <v>1.5651760506436694</v>
      </c>
      <c r="I22">
        <v>1.6151943757467975</v>
      </c>
      <c r="J22">
        <v>1.6277856988310746</v>
      </c>
      <c r="K22">
        <v>1.7045281503938425</v>
      </c>
      <c r="L22">
        <v>1.6719525648097078</v>
      </c>
      <c r="M22">
        <v>1.5552751412739343</v>
      </c>
      <c r="N22">
        <v>1.6876492711450297</v>
      </c>
      <c r="O22">
        <v>1.685442795333808</v>
      </c>
      <c r="P22">
        <v>1.7128848097462372</v>
      </c>
      <c r="Q22">
        <v>1.7226219678386481</v>
      </c>
      <c r="R22">
        <v>1.7212356892285101</v>
      </c>
      <c r="S22">
        <v>1.7193867860534526</v>
      </c>
    </row>
    <row r="23" spans="1:19">
      <c r="A23" t="s">
        <v>25</v>
      </c>
      <c r="B23" t="s">
        <v>68</v>
      </c>
      <c r="C23" t="s">
        <v>92</v>
      </c>
      <c r="D23" t="s">
        <v>75</v>
      </c>
      <c r="E23" t="s">
        <v>221</v>
      </c>
      <c r="F23">
        <v>6.3674785897008119</v>
      </c>
      <c r="G23">
        <v>7.0938334764098121</v>
      </c>
      <c r="H23">
        <v>7.0277780174831506</v>
      </c>
      <c r="I23">
        <v>6.4321194672066317</v>
      </c>
      <c r="J23">
        <v>6.110657993595642</v>
      </c>
      <c r="K23">
        <v>6.227515741476445</v>
      </c>
      <c r="L23">
        <v>6.1482379021836975</v>
      </c>
      <c r="M23">
        <v>5.8222198737516413</v>
      </c>
      <c r="N23">
        <v>6.041338932546739</v>
      </c>
      <c r="O23">
        <v>5.9774696363655009</v>
      </c>
      <c r="P23">
        <v>5.9625506159415123</v>
      </c>
      <c r="Q23">
        <v>5.8844948041257927</v>
      </c>
      <c r="R23">
        <v>5.8142958790809027</v>
      </c>
      <c r="S23">
        <v>5.7321586124037154</v>
      </c>
    </row>
    <row r="24" spans="1:19">
      <c r="A24" t="s">
        <v>25</v>
      </c>
      <c r="B24" t="s">
        <v>69</v>
      </c>
      <c r="C24" t="s">
        <v>93</v>
      </c>
      <c r="D24" t="s">
        <v>75</v>
      </c>
      <c r="E24" t="s">
        <v>222</v>
      </c>
      <c r="F24">
        <v>1.4630014630014629</v>
      </c>
      <c r="G24">
        <v>1.491113701744371</v>
      </c>
      <c r="H24">
        <v>1.5481131831243582</v>
      </c>
      <c r="I24">
        <v>1.4454867592621887</v>
      </c>
      <c r="J24">
        <v>1.8919776771544397</v>
      </c>
      <c r="K24">
        <v>1.9704295815981443</v>
      </c>
      <c r="L24">
        <v>2.0611453397868384</v>
      </c>
      <c r="M24">
        <v>2.0416790300093894</v>
      </c>
      <c r="N24">
        <v>2.1512724376952592</v>
      </c>
      <c r="O24">
        <v>2.1444346717530753</v>
      </c>
      <c r="P24">
        <v>2.1375970938212214</v>
      </c>
      <c r="Q24">
        <v>2.602636532157987</v>
      </c>
      <c r="R24">
        <v>2.6079054203221261</v>
      </c>
      <c r="S24">
        <v>2.6308667158702055</v>
      </c>
    </row>
    <row r="25" spans="1:19">
      <c r="A25" t="s">
        <v>25</v>
      </c>
      <c r="B25" t="s">
        <v>70</v>
      </c>
      <c r="C25" t="s">
        <v>94</v>
      </c>
      <c r="D25" t="s">
        <v>75</v>
      </c>
      <c r="E25" t="s">
        <v>223</v>
      </c>
      <c r="F25">
        <v>72.899822899822894</v>
      </c>
      <c r="G25">
        <v>70.811091114297042</v>
      </c>
      <c r="H25">
        <v>71.296480070415839</v>
      </c>
      <c r="I25">
        <v>73.217562565254539</v>
      </c>
      <c r="J25">
        <v>73.311824760037453</v>
      </c>
      <c r="K25">
        <v>73.74397591564086</v>
      </c>
      <c r="L25">
        <v>74.659585608483837</v>
      </c>
      <c r="M25">
        <v>74.577986611007915</v>
      </c>
      <c r="N25">
        <v>74.823211140036122</v>
      </c>
      <c r="O25">
        <v>74.883484812236773</v>
      </c>
      <c r="P25">
        <v>74.943878419853206</v>
      </c>
      <c r="Q25">
        <v>75.584182670728524</v>
      </c>
      <c r="R25">
        <v>75.647433509516446</v>
      </c>
      <c r="S25">
        <v>75.71073687647683</v>
      </c>
    </row>
    <row r="26" spans="1:19">
      <c r="A26" t="s">
        <v>25</v>
      </c>
      <c r="B26" t="s">
        <v>71</v>
      </c>
      <c r="C26" t="s">
        <v>95</v>
      </c>
      <c r="D26" t="s">
        <v>74</v>
      </c>
      <c r="E26" t="s">
        <v>224</v>
      </c>
      <c r="F26">
        <v>561.82693698951221</v>
      </c>
      <c r="G26">
        <v>566.04930699626811</v>
      </c>
      <c r="H26">
        <v>570.74830535113153</v>
      </c>
      <c r="I26">
        <v>574.61171636283746</v>
      </c>
      <c r="J26">
        <v>578.82464537014823</v>
      </c>
      <c r="K26">
        <v>584.83372015973669</v>
      </c>
      <c r="L26">
        <v>588.02500255155906</v>
      </c>
      <c r="M26">
        <v>590.7287431212925</v>
      </c>
      <c r="N26">
        <v>595.83232181183166</v>
      </c>
      <c r="O26" t="s">
        <v>132</v>
      </c>
      <c r="P26" t="s">
        <v>132</v>
      </c>
      <c r="Q26" t="s">
        <v>132</v>
      </c>
      <c r="R26" t="s">
        <v>132</v>
      </c>
      <c r="S26" t="s">
        <v>132</v>
      </c>
    </row>
    <row r="27" spans="1:19">
      <c r="A27" t="s">
        <v>25</v>
      </c>
      <c r="B27" t="s">
        <v>72</v>
      </c>
      <c r="C27" t="s">
        <v>83</v>
      </c>
      <c r="D27" t="s">
        <v>74</v>
      </c>
      <c r="E27" t="s">
        <v>228</v>
      </c>
      <c r="F27">
        <v>836</v>
      </c>
      <c r="G27">
        <v>838</v>
      </c>
      <c r="H27">
        <v>834</v>
      </c>
      <c r="I27">
        <v>833</v>
      </c>
      <c r="J27">
        <v>835</v>
      </c>
      <c r="K27">
        <v>835</v>
      </c>
      <c r="L27">
        <v>835</v>
      </c>
      <c r="M27">
        <v>835</v>
      </c>
      <c r="N27">
        <v>833</v>
      </c>
      <c r="O27">
        <v>833</v>
      </c>
      <c r="P27">
        <v>833</v>
      </c>
      <c r="Q27">
        <v>827</v>
      </c>
      <c r="R27">
        <v>827</v>
      </c>
      <c r="S27">
        <v>825</v>
      </c>
    </row>
    <row r="28" spans="1:19">
      <c r="A28" t="s">
        <v>25</v>
      </c>
      <c r="B28" t="s">
        <v>73</v>
      </c>
      <c r="C28" t="s">
        <v>96</v>
      </c>
      <c r="D28" t="s">
        <v>74</v>
      </c>
      <c r="E28" t="s">
        <v>225</v>
      </c>
      <c r="F28">
        <v>5.9645097401300631E-4</v>
      </c>
      <c r="G28">
        <v>5.9607515099266851E-4</v>
      </c>
      <c r="H28">
        <v>5.89301839837087E-4</v>
      </c>
      <c r="I28">
        <v>5.8873959545885997E-4</v>
      </c>
      <c r="J28">
        <v>5.8257168771367186E-4</v>
      </c>
      <c r="K28">
        <v>5.8057311953409532E-4</v>
      </c>
      <c r="L28">
        <v>5.7589821154293132E-4</v>
      </c>
      <c r="M28">
        <v>5.7264263259248691E-4</v>
      </c>
      <c r="N28">
        <v>5.6858127708951916E-4</v>
      </c>
      <c r="O28">
        <v>5.6500049174712671E-4</v>
      </c>
      <c r="P28">
        <v>5.6141192740869644E-4</v>
      </c>
      <c r="Q28">
        <v>5.5380070005229967E-4</v>
      </c>
      <c r="R28">
        <v>5.5026874673132383E-4</v>
      </c>
      <c r="S28">
        <v>5.4545057854124698E-4</v>
      </c>
    </row>
    <row r="29" spans="1:19">
      <c r="A29" t="s">
        <v>25</v>
      </c>
      <c r="B29" t="s">
        <v>101</v>
      </c>
      <c r="C29" t="s">
        <v>102</v>
      </c>
      <c r="D29" t="s">
        <v>103</v>
      </c>
      <c r="E29" t="s">
        <v>226</v>
      </c>
      <c r="F29">
        <v>233766</v>
      </c>
      <c r="G29">
        <v>229481</v>
      </c>
      <c r="H29">
        <v>231766</v>
      </c>
      <c r="I29">
        <v>252856</v>
      </c>
      <c r="J29">
        <v>248893</v>
      </c>
      <c r="K29">
        <v>250453</v>
      </c>
      <c r="L29">
        <v>245516.472242424</v>
      </c>
      <c r="M29">
        <v>246023</v>
      </c>
      <c r="N29">
        <v>248181.52893169501</v>
      </c>
      <c r="O29">
        <v>249531.219161791</v>
      </c>
      <c r="P29">
        <v>250892.506371314</v>
      </c>
      <c r="Q29">
        <v>252737.89214154999</v>
      </c>
      <c r="R29">
        <v>254157.35074691099</v>
      </c>
      <c r="S29">
        <v>255588.733667241</v>
      </c>
    </row>
    <row r="30" spans="1:19">
      <c r="A30" t="s">
        <v>61</v>
      </c>
      <c r="B30" t="s">
        <v>63</v>
      </c>
      <c r="C30" t="s">
        <v>84</v>
      </c>
      <c r="D30" t="s">
        <v>74</v>
      </c>
      <c r="E30" t="s">
        <v>277</v>
      </c>
      <c r="F30">
        <v>3931966</v>
      </c>
      <c r="G30">
        <v>3959798</v>
      </c>
      <c r="H30">
        <v>3977974</v>
      </c>
      <c r="I30">
        <v>3998069</v>
      </c>
      <c r="J30">
        <v>4029312</v>
      </c>
      <c r="K30">
        <v>4078664</v>
      </c>
      <c r="L30">
        <v>4130813</v>
      </c>
      <c r="M30">
        <v>4171056.75867583</v>
      </c>
      <c r="N30">
        <v>4171703.527854058</v>
      </c>
      <c r="O30">
        <v>4192111.8139072242</v>
      </c>
      <c r="P30">
        <v>4214045.6593947802</v>
      </c>
      <c r="Q30">
        <v>4237410.1768702064</v>
      </c>
      <c r="R30">
        <v>4261195.4772210652</v>
      </c>
      <c r="S30">
        <v>4285399.5585563444</v>
      </c>
    </row>
    <row r="31" spans="1:19">
      <c r="A31" t="s">
        <v>61</v>
      </c>
      <c r="B31" t="s">
        <v>64</v>
      </c>
      <c r="C31" t="s">
        <v>85</v>
      </c>
      <c r="D31" t="s">
        <v>76</v>
      </c>
      <c r="E31" t="s">
        <v>278</v>
      </c>
      <c r="F31">
        <v>92190.366897806001</v>
      </c>
      <c r="G31">
        <v>92928.662743405992</v>
      </c>
      <c r="H31">
        <v>93369.846379206894</v>
      </c>
      <c r="I31">
        <v>93139.023198998897</v>
      </c>
      <c r="J31">
        <v>93272.250955998898</v>
      </c>
      <c r="K31">
        <v>93727.061857998997</v>
      </c>
      <c r="L31">
        <v>94027</v>
      </c>
      <c r="M31">
        <v>92724.367346999992</v>
      </c>
      <c r="N31">
        <v>94621.232794132302</v>
      </c>
      <c r="O31">
        <v>94918.371672698995</v>
      </c>
      <c r="P31">
        <v>95215.510551265703</v>
      </c>
      <c r="Q31">
        <v>95512.649429832411</v>
      </c>
      <c r="R31">
        <v>95809.788308399002</v>
      </c>
      <c r="S31">
        <v>96106.92718696571</v>
      </c>
    </row>
    <row r="32" spans="1:19">
      <c r="A32" t="s">
        <v>61</v>
      </c>
      <c r="B32" t="s">
        <v>101</v>
      </c>
      <c r="C32" t="s">
        <v>86</v>
      </c>
      <c r="D32" t="s">
        <v>87</v>
      </c>
      <c r="E32" t="s">
        <v>286</v>
      </c>
      <c r="F32">
        <v>599854.93622499297</v>
      </c>
      <c r="G32">
        <v>608287.35053984297</v>
      </c>
      <c r="H32">
        <v>611618.488649006</v>
      </c>
      <c r="I32">
        <v>608549.18397791998</v>
      </c>
      <c r="J32">
        <v>609769.954061592</v>
      </c>
      <c r="K32">
        <v>611764.91665052099</v>
      </c>
      <c r="L32">
        <v>616828.450042877</v>
      </c>
      <c r="M32">
        <v>629762.37063063495</v>
      </c>
      <c r="N32">
        <v>617931</v>
      </c>
      <c r="O32">
        <v>620579</v>
      </c>
      <c r="P32">
        <v>623218</v>
      </c>
      <c r="Q32">
        <v>625928</v>
      </c>
      <c r="R32">
        <v>628638</v>
      </c>
      <c r="S32">
        <v>631344</v>
      </c>
    </row>
    <row r="33" spans="1:19">
      <c r="A33" t="s">
        <v>61</v>
      </c>
      <c r="B33" t="s">
        <v>65</v>
      </c>
      <c r="C33" t="s">
        <v>88</v>
      </c>
      <c r="D33" t="s">
        <v>89</v>
      </c>
      <c r="E33" t="s">
        <v>287</v>
      </c>
      <c r="F33">
        <v>216.39500000000001</v>
      </c>
      <c r="G33">
        <v>197.35300000000001</v>
      </c>
      <c r="H33">
        <v>226.667</v>
      </c>
      <c r="I33">
        <v>233.77</v>
      </c>
      <c r="J33">
        <v>224.46299999999999</v>
      </c>
      <c r="K33">
        <v>234.72900000000001</v>
      </c>
      <c r="L33">
        <v>234.482</v>
      </c>
      <c r="M33">
        <v>239.32739702848599</v>
      </c>
      <c r="N33">
        <v>240.55884114285948</v>
      </c>
      <c r="O33">
        <v>242.56547506341786</v>
      </c>
      <c r="P33">
        <v>243.37210890116225</v>
      </c>
      <c r="Q33">
        <v>244.47874174809303</v>
      </c>
      <c r="R33">
        <v>245.0853744780722</v>
      </c>
      <c r="S33">
        <v>246.1920069892912</v>
      </c>
    </row>
    <row r="34" spans="1:19">
      <c r="A34" t="s">
        <v>61</v>
      </c>
      <c r="B34" t="s">
        <v>66</v>
      </c>
      <c r="C34" t="s">
        <v>90</v>
      </c>
      <c r="D34" t="s">
        <v>74</v>
      </c>
      <c r="E34" t="s">
        <v>279</v>
      </c>
      <c r="F34">
        <v>42.65050820720375</v>
      </c>
      <c r="G34">
        <v>42.611158743710412</v>
      </c>
      <c r="H34">
        <v>42.604482648970915</v>
      </c>
      <c r="I34">
        <v>42.925820592490098</v>
      </c>
      <c r="J34">
        <v>43.199472069145457</v>
      </c>
      <c r="K34">
        <v>43.516396643046079</v>
      </c>
      <c r="L34">
        <v>43.932200325438437</v>
      </c>
      <c r="M34">
        <v>44.983394096037266</v>
      </c>
      <c r="N34">
        <v>44.088450389675707</v>
      </c>
      <c r="O34">
        <v>44.165441737271031</v>
      </c>
      <c r="P34">
        <v>44.25797472488334</v>
      </c>
      <c r="Q34">
        <v>44.364910848622046</v>
      </c>
      <c r="R34">
        <v>44.47557553832435</v>
      </c>
      <c r="S34">
        <v>44.589913380744754</v>
      </c>
    </row>
    <row r="35" spans="1:19">
      <c r="A35" t="s">
        <v>61</v>
      </c>
      <c r="B35" t="s">
        <v>67</v>
      </c>
      <c r="C35" t="s">
        <v>53</v>
      </c>
      <c r="D35" t="s">
        <v>91</v>
      </c>
      <c r="E35" t="s">
        <v>280</v>
      </c>
      <c r="F35">
        <v>1.0716519884286382</v>
      </c>
      <c r="G35">
        <v>1.1991463850899564</v>
      </c>
      <c r="H35">
        <v>1.2035836445911219</v>
      </c>
      <c r="I35">
        <v>1.2263207845326285</v>
      </c>
      <c r="J35">
        <v>1.2495229696448453</v>
      </c>
      <c r="K35">
        <v>1.2806822023489561</v>
      </c>
      <c r="L35">
        <v>1.1152328586469844</v>
      </c>
      <c r="M35">
        <v>1.116783030856132</v>
      </c>
      <c r="N35">
        <v>1.1107443530002021</v>
      </c>
      <c r="O35">
        <v>1.1085209127145588</v>
      </c>
      <c r="P35">
        <v>1.1063113498013979</v>
      </c>
      <c r="Q35">
        <v>1.1040736554739818</v>
      </c>
      <c r="R35">
        <v>1.1018498408554105</v>
      </c>
      <c r="S35">
        <v>1.0996085619760885</v>
      </c>
    </row>
    <row r="36" spans="1:19">
      <c r="A36" t="s">
        <v>61</v>
      </c>
      <c r="B36" t="s">
        <v>68</v>
      </c>
      <c r="C36" t="s">
        <v>92</v>
      </c>
      <c r="D36" t="s">
        <v>75</v>
      </c>
      <c r="E36" t="s">
        <v>281</v>
      </c>
      <c r="F36">
        <v>2.595425454822283</v>
      </c>
      <c r="G36">
        <v>2.5850859633864314</v>
      </c>
      <c r="H36">
        <v>2.5228513072354479</v>
      </c>
      <c r="I36">
        <v>2.5302436197342661</v>
      </c>
      <c r="J36">
        <v>2.5249589160748984</v>
      </c>
      <c r="K36">
        <v>2.4764457811237168</v>
      </c>
      <c r="L36">
        <v>2.4829755480113178</v>
      </c>
      <c r="M36">
        <v>2.4217951968757858</v>
      </c>
      <c r="N36">
        <v>2.442182055925338</v>
      </c>
      <c r="O36">
        <v>2.4411074174279181</v>
      </c>
      <c r="P36">
        <v>2.4397562329714484</v>
      </c>
      <c r="Q36">
        <v>2.4004358328753463</v>
      </c>
      <c r="R36">
        <v>2.3985187023374341</v>
      </c>
      <c r="S36">
        <v>2.3750918675080461</v>
      </c>
    </row>
    <row r="37" spans="1:19">
      <c r="A37" t="s">
        <v>61</v>
      </c>
      <c r="B37" t="s">
        <v>69</v>
      </c>
      <c r="C37" t="s">
        <v>93</v>
      </c>
      <c r="D37" t="s">
        <v>75</v>
      </c>
      <c r="E37" t="s">
        <v>282</v>
      </c>
      <c r="F37">
        <v>44.60615036248619</v>
      </c>
      <c r="G37">
        <v>44.914557928270071</v>
      </c>
      <c r="H37">
        <v>46.419445396584877</v>
      </c>
      <c r="I37">
        <v>46.601656255609356</v>
      </c>
      <c r="J37">
        <v>46.150247064246983</v>
      </c>
      <c r="K37">
        <v>45.852364067286558</v>
      </c>
      <c r="L37">
        <v>46.342652136321803</v>
      </c>
      <c r="M37">
        <v>46.885407640965312</v>
      </c>
      <c r="N37">
        <v>47.516955776615838</v>
      </c>
      <c r="O37">
        <v>47.505474726021987</v>
      </c>
      <c r="P37">
        <v>47.493332991024005</v>
      </c>
      <c r="Q37">
        <v>47.815403688603162</v>
      </c>
      <c r="R37">
        <v>47.80541424476408</v>
      </c>
      <c r="S37">
        <v>51.773834866570368</v>
      </c>
    </row>
    <row r="38" spans="1:19">
      <c r="A38" t="s">
        <v>61</v>
      </c>
      <c r="B38" t="s">
        <v>70</v>
      </c>
      <c r="C38" t="s">
        <v>94</v>
      </c>
      <c r="D38" t="s">
        <v>75</v>
      </c>
      <c r="E38" t="s">
        <v>283</v>
      </c>
      <c r="F38">
        <v>82.137514554284735</v>
      </c>
      <c r="G38">
        <v>82.282902602441837</v>
      </c>
      <c r="H38">
        <v>81.616376341067507</v>
      </c>
      <c r="I38">
        <v>81.112640488814733</v>
      </c>
      <c r="J38">
        <v>81.839755377435381</v>
      </c>
      <c r="K38">
        <v>82.501994386874458</v>
      </c>
      <c r="L38">
        <v>83.138590613295591</v>
      </c>
      <c r="M38">
        <v>83.263958005205723</v>
      </c>
      <c r="N38">
        <v>82.74936845699601</v>
      </c>
      <c r="O38">
        <v>82.715979754390659</v>
      </c>
      <c r="P38">
        <v>82.682785157039746</v>
      </c>
      <c r="Q38">
        <v>82.683152055827506</v>
      </c>
      <c r="R38">
        <v>82.650269312386456</v>
      </c>
      <c r="S38">
        <v>82.859898882384243</v>
      </c>
    </row>
    <row r="39" spans="1:19">
      <c r="A39" t="s">
        <v>61</v>
      </c>
      <c r="B39" t="s">
        <v>71</v>
      </c>
      <c r="C39" t="s">
        <v>95</v>
      </c>
      <c r="D39" t="s">
        <v>74</v>
      </c>
      <c r="E39" t="s">
        <v>284</v>
      </c>
      <c r="F39">
        <v>1897.4560843604286</v>
      </c>
      <c r="G39">
        <v>1916.0221267527581</v>
      </c>
      <c r="H39">
        <v>1929.0127014763198</v>
      </c>
      <c r="I39">
        <v>1946.3401854859544</v>
      </c>
      <c r="J39">
        <v>1969.5856861499876</v>
      </c>
      <c r="K39">
        <v>1998.2548781748403</v>
      </c>
      <c r="L39">
        <v>2015.9453113437005</v>
      </c>
      <c r="M39">
        <v>2024.1004474416698</v>
      </c>
      <c r="N39" t="s">
        <v>132</v>
      </c>
      <c r="O39" t="s">
        <v>132</v>
      </c>
      <c r="P39" t="s">
        <v>132</v>
      </c>
      <c r="Q39" t="s">
        <v>132</v>
      </c>
      <c r="R39" t="s">
        <v>132</v>
      </c>
      <c r="S39" t="s">
        <v>132</v>
      </c>
    </row>
    <row r="40" spans="1:19">
      <c r="A40" t="s">
        <v>61</v>
      </c>
      <c r="B40" t="s">
        <v>72</v>
      </c>
      <c r="C40" t="s">
        <v>83</v>
      </c>
      <c r="D40" t="s">
        <v>74</v>
      </c>
      <c r="E40" t="s">
        <v>288</v>
      </c>
      <c r="F40">
        <v>1023</v>
      </c>
      <c r="G40">
        <v>1023</v>
      </c>
      <c r="H40">
        <v>1019</v>
      </c>
      <c r="I40">
        <v>1019</v>
      </c>
      <c r="J40">
        <v>1015</v>
      </c>
      <c r="K40">
        <v>1013</v>
      </c>
      <c r="L40">
        <v>1010</v>
      </c>
      <c r="M40">
        <v>1011</v>
      </c>
      <c r="N40">
        <v>1005</v>
      </c>
      <c r="O40">
        <v>1005</v>
      </c>
      <c r="P40">
        <v>1005</v>
      </c>
      <c r="Q40">
        <v>1003</v>
      </c>
      <c r="R40">
        <v>1003</v>
      </c>
      <c r="S40">
        <v>996</v>
      </c>
    </row>
    <row r="41" spans="1:19">
      <c r="A41" t="s">
        <v>61</v>
      </c>
      <c r="B41" t="s">
        <v>73</v>
      </c>
      <c r="C41" t="s">
        <v>96</v>
      </c>
      <c r="D41" t="s">
        <v>74</v>
      </c>
      <c r="E41" t="s">
        <v>285</v>
      </c>
      <c r="F41">
        <v>2.6017518971425491E-4</v>
      </c>
      <c r="G41">
        <v>2.5834651161498644E-4</v>
      </c>
      <c r="H41">
        <v>2.5616054805788072E-4</v>
      </c>
      <c r="I41">
        <v>2.5487303996004073E-4</v>
      </c>
      <c r="J41">
        <v>2.5190404714253944E-4</v>
      </c>
      <c r="K41">
        <v>2.4836564129822905E-4</v>
      </c>
      <c r="L41">
        <v>2.445039269509416E-4</v>
      </c>
      <c r="M41">
        <v>2.4238461821386446E-4</v>
      </c>
      <c r="N41">
        <v>2.4090877822206515E-4</v>
      </c>
      <c r="O41">
        <v>2.3973597189510501E-4</v>
      </c>
      <c r="P41">
        <v>2.3848816107615165E-4</v>
      </c>
      <c r="Q41">
        <v>2.3670118259375728E-4</v>
      </c>
      <c r="R41">
        <v>2.3537995507638752E-4</v>
      </c>
      <c r="S41">
        <v>2.3241706785808561E-4</v>
      </c>
    </row>
    <row r="42" spans="1:19">
      <c r="A42" t="s">
        <v>61</v>
      </c>
      <c r="B42" t="s">
        <v>101</v>
      </c>
      <c r="C42" t="s">
        <v>102</v>
      </c>
      <c r="D42" t="s">
        <v>103</v>
      </c>
      <c r="E42" t="s">
        <v>286</v>
      </c>
      <c r="F42">
        <v>599854.93622499297</v>
      </c>
      <c r="G42">
        <v>608287.35053984297</v>
      </c>
      <c r="H42">
        <v>611618.488649006</v>
      </c>
      <c r="I42">
        <v>608549.18397791998</v>
      </c>
      <c r="J42">
        <v>609769.954061592</v>
      </c>
      <c r="K42">
        <v>611764.91665052099</v>
      </c>
      <c r="L42">
        <v>616828.450042877</v>
      </c>
      <c r="M42">
        <v>629762.37063063495</v>
      </c>
      <c r="N42">
        <v>617931</v>
      </c>
      <c r="O42">
        <v>620579</v>
      </c>
      <c r="P42">
        <v>623218</v>
      </c>
      <c r="Q42">
        <v>625928</v>
      </c>
      <c r="R42">
        <v>628638</v>
      </c>
      <c r="S42">
        <v>631344</v>
      </c>
    </row>
    <row r="43" spans="1:19">
      <c r="A43" t="s">
        <v>19</v>
      </c>
      <c r="B43" t="s">
        <v>63</v>
      </c>
      <c r="C43" t="s">
        <v>84</v>
      </c>
      <c r="D43" t="s">
        <v>74</v>
      </c>
      <c r="E43" t="s">
        <v>145</v>
      </c>
      <c r="F43">
        <v>1231838</v>
      </c>
      <c r="G43">
        <v>1235403</v>
      </c>
      <c r="H43">
        <v>1237780</v>
      </c>
      <c r="I43">
        <v>1242576</v>
      </c>
      <c r="J43">
        <v>1248567</v>
      </c>
      <c r="K43">
        <v>1255797</v>
      </c>
      <c r="L43">
        <v>1264011</v>
      </c>
      <c r="M43">
        <v>1269944</v>
      </c>
      <c r="N43">
        <v>1279920</v>
      </c>
      <c r="O43">
        <v>1288879</v>
      </c>
      <c r="P43">
        <v>1298216</v>
      </c>
      <c r="Q43">
        <v>1307010</v>
      </c>
      <c r="R43">
        <v>1315557</v>
      </c>
      <c r="S43">
        <v>1323972</v>
      </c>
    </row>
    <row r="44" spans="1:19">
      <c r="A44" t="s">
        <v>19</v>
      </c>
      <c r="B44" t="s">
        <v>64</v>
      </c>
      <c r="C44" t="s">
        <v>85</v>
      </c>
      <c r="D44" t="s">
        <v>76</v>
      </c>
      <c r="E44" t="s">
        <v>146</v>
      </c>
      <c r="F44">
        <v>29834</v>
      </c>
      <c r="G44">
        <v>29864</v>
      </c>
      <c r="H44">
        <v>29878</v>
      </c>
      <c r="I44">
        <v>29924</v>
      </c>
      <c r="J44">
        <v>29965</v>
      </c>
      <c r="K44">
        <v>29983</v>
      </c>
      <c r="L44">
        <v>30026</v>
      </c>
      <c r="M44">
        <v>30070</v>
      </c>
      <c r="N44">
        <v>30096</v>
      </c>
      <c r="O44">
        <v>30130</v>
      </c>
      <c r="P44">
        <v>30165</v>
      </c>
      <c r="Q44">
        <v>30199</v>
      </c>
      <c r="R44">
        <v>30236</v>
      </c>
      <c r="S44">
        <v>30271</v>
      </c>
    </row>
    <row r="45" spans="1:19">
      <c r="A45" t="s">
        <v>19</v>
      </c>
      <c r="B45" t="s">
        <v>101</v>
      </c>
      <c r="C45" t="s">
        <v>86</v>
      </c>
      <c r="D45" t="s">
        <v>87</v>
      </c>
      <c r="E45" t="s">
        <v>154</v>
      </c>
      <c r="F45">
        <v>189910</v>
      </c>
      <c r="G45">
        <v>192167</v>
      </c>
      <c r="H45">
        <v>187202</v>
      </c>
      <c r="I45">
        <v>187301</v>
      </c>
      <c r="J45">
        <v>178978</v>
      </c>
      <c r="K45">
        <v>177758</v>
      </c>
      <c r="L45">
        <v>177871</v>
      </c>
      <c r="M45">
        <v>178350</v>
      </c>
      <c r="N45">
        <v>179847</v>
      </c>
      <c r="O45">
        <v>180930</v>
      </c>
      <c r="P45">
        <v>181990</v>
      </c>
      <c r="Q45">
        <v>183064</v>
      </c>
      <c r="R45">
        <v>184104</v>
      </c>
      <c r="S45">
        <v>185123</v>
      </c>
    </row>
    <row r="46" spans="1:19">
      <c r="A46" t="s">
        <v>19</v>
      </c>
      <c r="B46" t="s">
        <v>65</v>
      </c>
      <c r="C46" t="s">
        <v>88</v>
      </c>
      <c r="D46" t="s">
        <v>89</v>
      </c>
      <c r="E46" t="s">
        <v>155</v>
      </c>
      <c r="F46">
        <v>76.5</v>
      </c>
      <c r="G46">
        <v>74.8</v>
      </c>
      <c r="H46">
        <v>75.5</v>
      </c>
      <c r="I46">
        <v>70</v>
      </c>
      <c r="J46">
        <v>68.2</v>
      </c>
      <c r="K46">
        <v>67.7</v>
      </c>
      <c r="L46">
        <v>70.3</v>
      </c>
      <c r="M46">
        <v>70.2</v>
      </c>
      <c r="N46">
        <v>72</v>
      </c>
      <c r="O46">
        <v>72.7</v>
      </c>
      <c r="P46">
        <v>73.5</v>
      </c>
      <c r="Q46">
        <v>74.2</v>
      </c>
      <c r="R46">
        <v>75</v>
      </c>
      <c r="S46">
        <v>75.7</v>
      </c>
    </row>
    <row r="47" spans="1:19">
      <c r="A47" t="s">
        <v>19</v>
      </c>
      <c r="B47" t="s">
        <v>66</v>
      </c>
      <c r="C47" t="s">
        <v>90</v>
      </c>
      <c r="D47" t="s">
        <v>74</v>
      </c>
      <c r="E47" t="s">
        <v>147</v>
      </c>
      <c r="F47">
        <v>41.289736542200174</v>
      </c>
      <c r="G47">
        <v>41.367633270827753</v>
      </c>
      <c r="H47">
        <v>41.427806412745163</v>
      </c>
      <c r="I47">
        <v>41.524395134340331</v>
      </c>
      <c r="J47">
        <v>41.667512097447023</v>
      </c>
      <c r="K47">
        <v>41.88363405930027</v>
      </c>
      <c r="L47">
        <v>42.097215746353157</v>
      </c>
      <c r="M47">
        <v>42.232923179248424</v>
      </c>
      <c r="N47">
        <v>42.527910685805423</v>
      </c>
      <c r="O47">
        <v>42.777265184201795</v>
      </c>
      <c r="P47">
        <v>43.037162274158796</v>
      </c>
      <c r="Q47">
        <v>43.279909930792414</v>
      </c>
      <c r="R47">
        <v>43.509624288927107</v>
      </c>
      <c r="S47">
        <v>43.737306332793764</v>
      </c>
    </row>
    <row r="48" spans="1:19">
      <c r="A48" t="s">
        <v>19</v>
      </c>
      <c r="B48" t="s">
        <v>67</v>
      </c>
      <c r="C48" t="s">
        <v>53</v>
      </c>
      <c r="D48" t="s">
        <v>91</v>
      </c>
      <c r="E48" t="s">
        <v>148</v>
      </c>
      <c r="F48">
        <v>1.4985926124555877</v>
      </c>
      <c r="G48">
        <v>1.4973638494508437</v>
      </c>
      <c r="H48">
        <v>1.4969387509204097</v>
      </c>
      <c r="I48">
        <v>1.4949137147440184</v>
      </c>
      <c r="J48">
        <v>1.4931440013348907</v>
      </c>
      <c r="K48">
        <v>1.4925231297735384</v>
      </c>
      <c r="L48">
        <v>1.4906747485512555</v>
      </c>
      <c r="M48">
        <v>1.4891586298636514</v>
      </c>
      <c r="N48">
        <v>1.4877392344497609</v>
      </c>
      <c r="O48">
        <v>1.4863259210089612</v>
      </c>
      <c r="P48">
        <v>1.4848665672136583</v>
      </c>
      <c r="Q48">
        <v>1.4834928308884401</v>
      </c>
      <c r="R48">
        <v>1.4819420558274905</v>
      </c>
      <c r="S48">
        <v>1.480525915893099</v>
      </c>
    </row>
    <row r="49" spans="1:19">
      <c r="A49" t="s">
        <v>19</v>
      </c>
      <c r="B49" t="s">
        <v>68</v>
      </c>
      <c r="C49" t="s">
        <v>92</v>
      </c>
      <c r="D49" t="s">
        <v>75</v>
      </c>
      <c r="E49" t="s">
        <v>149</v>
      </c>
      <c r="F49">
        <v>2.5901742930861986</v>
      </c>
      <c r="G49">
        <v>2.5509062430073843</v>
      </c>
      <c r="H49">
        <v>2.6239035907736028</v>
      </c>
      <c r="I49">
        <v>2.4612789040101228</v>
      </c>
      <c r="J49">
        <v>2.5511515381778769</v>
      </c>
      <c r="K49">
        <v>2.6046647689555464</v>
      </c>
      <c r="L49">
        <v>2.5737753765369282</v>
      </c>
      <c r="M49">
        <v>2.5870479394449117</v>
      </c>
      <c r="N49">
        <v>2.5755225274816929</v>
      </c>
      <c r="O49">
        <v>2.5766871165644174</v>
      </c>
      <c r="P49">
        <v>2.5770646738831804</v>
      </c>
      <c r="Q49">
        <v>2.5783332604990603</v>
      </c>
      <c r="R49">
        <v>2.5789770999000567</v>
      </c>
      <c r="S49">
        <v>2.5799063325464688</v>
      </c>
    </row>
    <row r="50" spans="1:19">
      <c r="A50" t="s">
        <v>19</v>
      </c>
      <c r="B50" t="s">
        <v>69</v>
      </c>
      <c r="C50" t="s">
        <v>93</v>
      </c>
      <c r="D50" t="s">
        <v>75</v>
      </c>
      <c r="E50" t="s">
        <v>150</v>
      </c>
      <c r="F50">
        <v>2.1852456426728448</v>
      </c>
      <c r="G50">
        <v>1.834342004610573</v>
      </c>
      <c r="H50">
        <v>2.1869424471960772</v>
      </c>
      <c r="I50">
        <v>1.9695570231872759</v>
      </c>
      <c r="J50">
        <v>2.5053358513336836</v>
      </c>
      <c r="K50">
        <v>2.4094555519301522</v>
      </c>
      <c r="L50">
        <v>3.4002170112047496</v>
      </c>
      <c r="M50">
        <v>3.6596579758901036</v>
      </c>
      <c r="N50">
        <v>3.3984442331537363</v>
      </c>
      <c r="O50">
        <v>3.396893826341679</v>
      </c>
      <c r="P50">
        <v>3.3957909775262376</v>
      </c>
      <c r="Q50">
        <v>3.394987545339335</v>
      </c>
      <c r="R50">
        <v>3.3942771476991265</v>
      </c>
      <c r="S50">
        <v>5.186281553345613</v>
      </c>
    </row>
    <row r="51" spans="1:19">
      <c r="A51" t="s">
        <v>19</v>
      </c>
      <c r="B51" t="s">
        <v>70</v>
      </c>
      <c r="C51" t="s">
        <v>94</v>
      </c>
      <c r="D51" t="s">
        <v>75</v>
      </c>
      <c r="E51" t="s">
        <v>151</v>
      </c>
      <c r="F51">
        <v>85.506292454320459</v>
      </c>
      <c r="G51">
        <v>85.582852414826675</v>
      </c>
      <c r="H51">
        <v>84.495357955577404</v>
      </c>
      <c r="I51">
        <v>85.684539858302941</v>
      </c>
      <c r="J51">
        <v>85.412173563231235</v>
      </c>
      <c r="K51">
        <v>84.841751144814864</v>
      </c>
      <c r="L51">
        <v>84.95257799191549</v>
      </c>
      <c r="M51">
        <v>85.010933557611438</v>
      </c>
      <c r="N51">
        <v>84.953877462509794</v>
      </c>
      <c r="O51">
        <v>84.954402255015751</v>
      </c>
      <c r="P51">
        <v>84.955217319632951</v>
      </c>
      <c r="Q51">
        <v>84.956080933444042</v>
      </c>
      <c r="R51">
        <v>84.956329031417027</v>
      </c>
      <c r="S51">
        <v>84.95702857019387</v>
      </c>
    </row>
    <row r="52" spans="1:19">
      <c r="A52" t="s">
        <v>19</v>
      </c>
      <c r="B52" t="s">
        <v>71</v>
      </c>
      <c r="C52" t="s">
        <v>95</v>
      </c>
      <c r="D52" t="s">
        <v>74</v>
      </c>
      <c r="E52" t="s">
        <v>152</v>
      </c>
      <c r="F52">
        <v>1242.4975943264767</v>
      </c>
      <c r="G52">
        <v>1247.7067459569651</v>
      </c>
      <c r="H52">
        <v>1254.9164659739483</v>
      </c>
      <c r="I52">
        <v>1260.4963342699773</v>
      </c>
      <c r="J52">
        <v>1264.520791731215</v>
      </c>
      <c r="K52">
        <v>1272.387598074846</v>
      </c>
      <c r="L52">
        <v>1276.5977248011977</v>
      </c>
      <c r="M52">
        <v>1284.7376736262786</v>
      </c>
      <c r="N52">
        <v>1288.3354758216979</v>
      </c>
      <c r="O52" t="s">
        <v>132</v>
      </c>
      <c r="P52" t="s">
        <v>132</v>
      </c>
      <c r="Q52" t="s">
        <v>132</v>
      </c>
      <c r="R52" t="s">
        <v>132</v>
      </c>
      <c r="S52" t="s">
        <v>132</v>
      </c>
    </row>
    <row r="53" spans="1:19">
      <c r="A53" t="s">
        <v>19</v>
      </c>
      <c r="B53" t="s">
        <v>72</v>
      </c>
      <c r="C53" t="s">
        <v>83</v>
      </c>
      <c r="D53" t="s">
        <v>74</v>
      </c>
      <c r="E53" t="s">
        <v>156</v>
      </c>
      <c r="F53">
        <v>414</v>
      </c>
      <c r="G53">
        <v>414</v>
      </c>
      <c r="H53">
        <v>412</v>
      </c>
      <c r="I53">
        <v>413</v>
      </c>
      <c r="J53">
        <v>412</v>
      </c>
      <c r="K53">
        <v>412</v>
      </c>
      <c r="L53">
        <v>413</v>
      </c>
      <c r="M53">
        <v>411</v>
      </c>
      <c r="N53">
        <v>413</v>
      </c>
      <c r="O53">
        <v>413</v>
      </c>
      <c r="P53">
        <v>413</v>
      </c>
      <c r="Q53">
        <v>413</v>
      </c>
      <c r="R53">
        <v>413</v>
      </c>
      <c r="S53">
        <v>413</v>
      </c>
    </row>
    <row r="54" spans="1:19">
      <c r="A54" t="s">
        <v>19</v>
      </c>
      <c r="B54" t="s">
        <v>73</v>
      </c>
      <c r="C54" t="s">
        <v>96</v>
      </c>
      <c r="D54" t="s">
        <v>74</v>
      </c>
      <c r="E54" t="s">
        <v>153</v>
      </c>
      <c r="F54">
        <v>3.3608315379132645E-4</v>
      </c>
      <c r="G54">
        <v>3.3511331929742764E-4</v>
      </c>
      <c r="H54">
        <v>3.3285398051349996E-4</v>
      </c>
      <c r="I54">
        <v>3.3237403587386207E-4</v>
      </c>
      <c r="J54">
        <v>3.2997828710834098E-4</v>
      </c>
      <c r="K54">
        <v>3.2807850313386637E-4</v>
      </c>
      <c r="L54">
        <v>3.2673766288426285E-4</v>
      </c>
      <c r="M54">
        <v>3.2363631782188819E-4</v>
      </c>
      <c r="N54">
        <v>3.2267641727607978E-4</v>
      </c>
      <c r="O54">
        <v>3.2043349298110994E-4</v>
      </c>
      <c r="P54">
        <v>3.1812887839928022E-4</v>
      </c>
      <c r="Q54">
        <v>3.1598840100687827E-4</v>
      </c>
      <c r="R54">
        <v>3.1393546611815378E-4</v>
      </c>
      <c r="S54">
        <v>3.1194013166441589E-4</v>
      </c>
    </row>
    <row r="55" spans="1:19">
      <c r="A55" t="s">
        <v>19</v>
      </c>
      <c r="B55" t="s">
        <v>101</v>
      </c>
      <c r="C55" t="s">
        <v>102</v>
      </c>
      <c r="D55" t="s">
        <v>103</v>
      </c>
      <c r="E55" t="s">
        <v>154</v>
      </c>
      <c r="F55">
        <v>189910</v>
      </c>
      <c r="G55">
        <v>192167</v>
      </c>
      <c r="H55">
        <v>187202</v>
      </c>
      <c r="I55">
        <v>187301</v>
      </c>
      <c r="J55">
        <v>178978</v>
      </c>
      <c r="K55">
        <v>177758</v>
      </c>
      <c r="L55">
        <v>177871</v>
      </c>
      <c r="M55">
        <v>178350</v>
      </c>
      <c r="N55">
        <v>179847</v>
      </c>
      <c r="O55">
        <v>180930</v>
      </c>
      <c r="P55">
        <v>181990</v>
      </c>
      <c r="Q55">
        <v>183064</v>
      </c>
      <c r="R55">
        <v>184104</v>
      </c>
      <c r="S55">
        <v>185123</v>
      </c>
    </row>
    <row r="56" spans="1:19">
      <c r="A56" t="s">
        <v>22</v>
      </c>
      <c r="B56" t="s">
        <v>63</v>
      </c>
      <c r="C56" t="s">
        <v>84</v>
      </c>
      <c r="D56" t="s">
        <v>74</v>
      </c>
      <c r="E56" t="s">
        <v>181</v>
      </c>
      <c r="F56">
        <v>3931966</v>
      </c>
      <c r="G56">
        <v>3959798</v>
      </c>
      <c r="H56">
        <v>3977974</v>
      </c>
      <c r="I56">
        <v>3998069</v>
      </c>
      <c r="J56">
        <v>4029312</v>
      </c>
      <c r="K56">
        <v>4078664</v>
      </c>
      <c r="L56">
        <v>4130813</v>
      </c>
      <c r="M56">
        <v>4171056.75867583</v>
      </c>
      <c r="N56">
        <v>0</v>
      </c>
      <c r="O56">
        <v>0</v>
      </c>
      <c r="P56">
        <v>0</v>
      </c>
      <c r="Q56">
        <v>0</v>
      </c>
      <c r="R56">
        <v>0</v>
      </c>
      <c r="S56">
        <v>0</v>
      </c>
    </row>
    <row r="57" spans="1:19">
      <c r="A57" t="s">
        <v>22</v>
      </c>
      <c r="B57" t="s">
        <v>64</v>
      </c>
      <c r="C57" t="s">
        <v>85</v>
      </c>
      <c r="D57" t="s">
        <v>76</v>
      </c>
      <c r="E57" t="s">
        <v>182</v>
      </c>
      <c r="F57">
        <v>92190.366897806001</v>
      </c>
      <c r="G57">
        <v>92928.662743405992</v>
      </c>
      <c r="H57">
        <v>93369.846379206894</v>
      </c>
      <c r="I57">
        <v>93139.023198998897</v>
      </c>
      <c r="J57">
        <v>93272.250955998898</v>
      </c>
      <c r="K57">
        <v>93727.061857998997</v>
      </c>
      <c r="L57">
        <v>94027</v>
      </c>
      <c r="M57">
        <v>92724.367346999992</v>
      </c>
      <c r="N57">
        <v>0</v>
      </c>
      <c r="O57">
        <v>0</v>
      </c>
      <c r="P57">
        <v>0</v>
      </c>
      <c r="Q57">
        <v>0</v>
      </c>
      <c r="R57">
        <v>0</v>
      </c>
      <c r="S57">
        <v>0</v>
      </c>
    </row>
    <row r="58" spans="1:19">
      <c r="A58" t="s">
        <v>22</v>
      </c>
      <c r="B58" t="s">
        <v>101</v>
      </c>
      <c r="C58" t="s">
        <v>86</v>
      </c>
      <c r="D58" t="s">
        <v>87</v>
      </c>
      <c r="E58" t="s">
        <v>190</v>
      </c>
      <c r="F58">
        <v>599854.93622499297</v>
      </c>
      <c r="G58">
        <v>608287.35053984297</v>
      </c>
      <c r="H58">
        <v>611618.488649006</v>
      </c>
      <c r="I58">
        <v>608549.18397791998</v>
      </c>
      <c r="J58">
        <v>609769.954061592</v>
      </c>
      <c r="K58">
        <v>611764.91665052099</v>
      </c>
      <c r="L58">
        <v>616828.450042877</v>
      </c>
      <c r="M58">
        <v>629762.37063063495</v>
      </c>
      <c r="N58">
        <v>0</v>
      </c>
      <c r="O58">
        <v>0</v>
      </c>
      <c r="P58">
        <v>0</v>
      </c>
      <c r="Q58">
        <v>0</v>
      </c>
      <c r="R58">
        <v>0</v>
      </c>
      <c r="S58">
        <v>0</v>
      </c>
    </row>
    <row r="59" spans="1:19">
      <c r="A59" t="s">
        <v>22</v>
      </c>
      <c r="B59" t="s">
        <v>65</v>
      </c>
      <c r="C59" t="s">
        <v>88</v>
      </c>
      <c r="D59" t="s">
        <v>89</v>
      </c>
      <c r="E59" t="s">
        <v>191</v>
      </c>
      <c r="F59">
        <v>216.39500000000001</v>
      </c>
      <c r="G59">
        <v>197.35300000000001</v>
      </c>
      <c r="H59">
        <v>226.667</v>
      </c>
      <c r="I59">
        <v>233.77</v>
      </c>
      <c r="J59">
        <v>224.46299999999999</v>
      </c>
      <c r="K59">
        <v>234.72900000000001</v>
      </c>
      <c r="L59">
        <v>234.482</v>
      </c>
      <c r="M59">
        <v>239.32739702848599</v>
      </c>
      <c r="N59">
        <v>0</v>
      </c>
      <c r="O59">
        <v>0</v>
      </c>
      <c r="P59">
        <v>0</v>
      </c>
      <c r="Q59">
        <v>0</v>
      </c>
      <c r="R59">
        <v>0</v>
      </c>
      <c r="S59">
        <v>0</v>
      </c>
    </row>
    <row r="60" spans="1:19">
      <c r="A60" t="s">
        <v>22</v>
      </c>
      <c r="B60" t="s">
        <v>66</v>
      </c>
      <c r="C60" t="s">
        <v>90</v>
      </c>
      <c r="D60" t="s">
        <v>74</v>
      </c>
      <c r="E60" t="s">
        <v>183</v>
      </c>
      <c r="F60">
        <v>42.65050820720375</v>
      </c>
      <c r="G60">
        <v>42.611158743710412</v>
      </c>
      <c r="H60">
        <v>42.604482648970915</v>
      </c>
      <c r="I60">
        <v>42.925820592490098</v>
      </c>
      <c r="J60">
        <v>43.199472069145457</v>
      </c>
      <c r="K60">
        <v>43.516396643046079</v>
      </c>
      <c r="L60">
        <v>43.932200325438437</v>
      </c>
      <c r="M60">
        <v>44.983394096037266</v>
      </c>
      <c r="N60">
        <v>0</v>
      </c>
      <c r="O60">
        <v>0</v>
      </c>
      <c r="P60">
        <v>0</v>
      </c>
      <c r="Q60">
        <v>0</v>
      </c>
      <c r="R60">
        <v>0</v>
      </c>
      <c r="S60">
        <v>0</v>
      </c>
    </row>
    <row r="61" spans="1:19">
      <c r="A61" t="s">
        <v>22</v>
      </c>
      <c r="B61" t="s">
        <v>67</v>
      </c>
      <c r="C61" t="s">
        <v>53</v>
      </c>
      <c r="D61" t="s">
        <v>91</v>
      </c>
      <c r="E61" t="s">
        <v>184</v>
      </c>
      <c r="F61">
        <v>1.0716519884286382</v>
      </c>
      <c r="G61">
        <v>1.1991463850899564</v>
      </c>
      <c r="H61">
        <v>1.2035836445911219</v>
      </c>
      <c r="I61">
        <v>1.2263207845326285</v>
      </c>
      <c r="J61">
        <v>1.2495229696448453</v>
      </c>
      <c r="K61">
        <v>1.2806822023489561</v>
      </c>
      <c r="L61">
        <v>1.1152328586469844</v>
      </c>
      <c r="M61">
        <v>1.116783030856132</v>
      </c>
      <c r="N61">
        <v>0</v>
      </c>
      <c r="O61">
        <v>0</v>
      </c>
      <c r="P61">
        <v>0</v>
      </c>
      <c r="Q61">
        <v>0</v>
      </c>
      <c r="R61">
        <v>0</v>
      </c>
      <c r="S61">
        <v>0</v>
      </c>
    </row>
    <row r="62" spans="1:19">
      <c r="A62" t="s">
        <v>22</v>
      </c>
      <c r="B62" t="s">
        <v>68</v>
      </c>
      <c r="C62" t="s">
        <v>92</v>
      </c>
      <c r="D62" t="s">
        <v>75</v>
      </c>
      <c r="E62" t="s">
        <v>185</v>
      </c>
      <c r="F62">
        <v>2.595425454822283</v>
      </c>
      <c r="G62">
        <v>2.5850859633864314</v>
      </c>
      <c r="H62">
        <v>2.5228513072354479</v>
      </c>
      <c r="I62">
        <v>2.5302436197342661</v>
      </c>
      <c r="J62">
        <v>2.5249589160748984</v>
      </c>
      <c r="K62">
        <v>2.4764457811237168</v>
      </c>
      <c r="L62">
        <v>2.4829755480113178</v>
      </c>
      <c r="M62">
        <v>2.4217951968757858</v>
      </c>
      <c r="N62">
        <v>0</v>
      </c>
      <c r="O62">
        <v>0</v>
      </c>
      <c r="P62">
        <v>0</v>
      </c>
      <c r="Q62">
        <v>0</v>
      </c>
      <c r="R62">
        <v>0</v>
      </c>
      <c r="S62">
        <v>0</v>
      </c>
    </row>
    <row r="63" spans="1:19">
      <c r="A63" t="s">
        <v>22</v>
      </c>
      <c r="B63" t="s">
        <v>69</v>
      </c>
      <c r="C63" t="s">
        <v>93</v>
      </c>
      <c r="D63" t="s">
        <v>75</v>
      </c>
      <c r="E63" t="s">
        <v>186</v>
      </c>
      <c r="F63">
        <v>44.60615036248619</v>
      </c>
      <c r="G63">
        <v>44.914557928270071</v>
      </c>
      <c r="H63">
        <v>46.419445396584877</v>
      </c>
      <c r="I63">
        <v>46.601656255609356</v>
      </c>
      <c r="J63">
        <v>46.150247064246983</v>
      </c>
      <c r="K63">
        <v>45.852364067286558</v>
      </c>
      <c r="L63">
        <v>46.342652136321803</v>
      </c>
      <c r="M63">
        <v>46.885407640965312</v>
      </c>
      <c r="N63">
        <v>0</v>
      </c>
      <c r="O63">
        <v>0</v>
      </c>
      <c r="P63">
        <v>0</v>
      </c>
      <c r="Q63">
        <v>0</v>
      </c>
      <c r="R63">
        <v>0</v>
      </c>
      <c r="S63">
        <v>0</v>
      </c>
    </row>
    <row r="64" spans="1:19">
      <c r="A64" t="s">
        <v>22</v>
      </c>
      <c r="B64" t="s">
        <v>70</v>
      </c>
      <c r="C64" t="s">
        <v>94</v>
      </c>
      <c r="D64" t="s">
        <v>75</v>
      </c>
      <c r="E64" t="s">
        <v>187</v>
      </c>
      <c r="F64">
        <v>82.137514554284735</v>
      </c>
      <c r="G64">
        <v>82.282902602441837</v>
      </c>
      <c r="H64">
        <v>81.616376341067507</v>
      </c>
      <c r="I64">
        <v>81.112640488814733</v>
      </c>
      <c r="J64">
        <v>81.839755377435381</v>
      </c>
      <c r="K64">
        <v>82.501994386874458</v>
      </c>
      <c r="L64">
        <v>83.138590613295591</v>
      </c>
      <c r="M64">
        <v>83.263958005205723</v>
      </c>
      <c r="N64">
        <v>0</v>
      </c>
      <c r="O64">
        <v>0</v>
      </c>
      <c r="P64">
        <v>0</v>
      </c>
      <c r="Q64">
        <v>0</v>
      </c>
      <c r="R64">
        <v>0</v>
      </c>
      <c r="S64">
        <v>0</v>
      </c>
    </row>
    <row r="65" spans="1:19">
      <c r="A65" t="s">
        <v>22</v>
      </c>
      <c r="B65" t="s">
        <v>71</v>
      </c>
      <c r="C65" t="s">
        <v>95</v>
      </c>
      <c r="D65" t="s">
        <v>74</v>
      </c>
      <c r="E65" t="s">
        <v>188</v>
      </c>
      <c r="F65">
        <v>1897.4560843604286</v>
      </c>
      <c r="G65">
        <v>1916.0221267527581</v>
      </c>
      <c r="H65">
        <v>1929.0127014763198</v>
      </c>
      <c r="I65">
        <v>1946.3401854859544</v>
      </c>
      <c r="J65">
        <v>1969.5856861499876</v>
      </c>
      <c r="K65">
        <v>1998.2548781748403</v>
      </c>
      <c r="L65">
        <v>2015.9453113437005</v>
      </c>
      <c r="M65">
        <v>2024.1004474416698</v>
      </c>
      <c r="N65">
        <v>2048.1423325337064</v>
      </c>
      <c r="O65">
        <v>0</v>
      </c>
      <c r="P65">
        <v>0</v>
      </c>
      <c r="Q65">
        <v>0</v>
      </c>
      <c r="R65">
        <v>0</v>
      </c>
      <c r="S65">
        <v>0</v>
      </c>
    </row>
    <row r="66" spans="1:19">
      <c r="A66" t="s">
        <v>22</v>
      </c>
      <c r="B66" t="s">
        <v>72</v>
      </c>
      <c r="C66" t="s">
        <v>83</v>
      </c>
      <c r="D66" t="s">
        <v>74</v>
      </c>
      <c r="E66" t="s">
        <v>192</v>
      </c>
      <c r="F66">
        <v>1023</v>
      </c>
      <c r="G66">
        <v>1023</v>
      </c>
      <c r="H66">
        <v>1019</v>
      </c>
      <c r="I66">
        <v>1019</v>
      </c>
      <c r="J66">
        <v>1015</v>
      </c>
      <c r="K66">
        <v>1013</v>
      </c>
      <c r="L66">
        <v>1010</v>
      </c>
      <c r="M66">
        <v>1011</v>
      </c>
      <c r="N66">
        <v>0</v>
      </c>
      <c r="O66">
        <v>0</v>
      </c>
      <c r="P66">
        <v>0</v>
      </c>
      <c r="Q66">
        <v>0</v>
      </c>
      <c r="R66">
        <v>0</v>
      </c>
      <c r="S66">
        <v>0</v>
      </c>
    </row>
    <row r="67" spans="1:19">
      <c r="A67" t="s">
        <v>22</v>
      </c>
      <c r="B67" t="s">
        <v>73</v>
      </c>
      <c r="C67" t="s">
        <v>96</v>
      </c>
      <c r="D67" t="s">
        <v>74</v>
      </c>
      <c r="E67" t="s">
        <v>189</v>
      </c>
      <c r="F67">
        <v>2.6017518971425491E-4</v>
      </c>
      <c r="G67">
        <v>2.5834651161498644E-4</v>
      </c>
      <c r="H67">
        <v>2.5616054805788072E-4</v>
      </c>
      <c r="I67">
        <v>2.5487303996004073E-4</v>
      </c>
      <c r="J67">
        <v>2.5190404714253944E-4</v>
      </c>
      <c r="K67">
        <v>2.4836564129822905E-4</v>
      </c>
      <c r="L67">
        <v>2.445039269509416E-4</v>
      </c>
      <c r="M67">
        <v>2.4238461821386446E-4</v>
      </c>
      <c r="N67">
        <v>0</v>
      </c>
      <c r="O67">
        <v>0</v>
      </c>
      <c r="P67">
        <v>0</v>
      </c>
      <c r="Q67">
        <v>0</v>
      </c>
      <c r="R67">
        <v>0</v>
      </c>
      <c r="S67">
        <v>0</v>
      </c>
    </row>
    <row r="68" spans="1:19">
      <c r="A68" t="s">
        <v>22</v>
      </c>
      <c r="B68" t="s">
        <v>101</v>
      </c>
      <c r="C68" t="s">
        <v>102</v>
      </c>
      <c r="D68" t="s">
        <v>103</v>
      </c>
      <c r="E68" t="s">
        <v>190</v>
      </c>
      <c r="F68">
        <v>599854.93622499297</v>
      </c>
      <c r="G68">
        <v>608287.35053984297</v>
      </c>
      <c r="H68">
        <v>611618.488649006</v>
      </c>
      <c r="I68">
        <v>608549.18397791998</v>
      </c>
      <c r="J68">
        <v>609769.954061592</v>
      </c>
      <c r="K68">
        <v>611764.91665052099</v>
      </c>
      <c r="L68">
        <v>616828.450042877</v>
      </c>
      <c r="M68">
        <v>629762.37063063495</v>
      </c>
      <c r="N68">
        <v>0</v>
      </c>
      <c r="O68">
        <v>0</v>
      </c>
      <c r="P68">
        <v>0</v>
      </c>
      <c r="Q68">
        <v>0</v>
      </c>
      <c r="R68">
        <v>0</v>
      </c>
      <c r="S68">
        <v>0</v>
      </c>
    </row>
    <row r="69" spans="1:19">
      <c r="A69" t="s">
        <v>23</v>
      </c>
      <c r="B69" t="s">
        <v>63</v>
      </c>
      <c r="C69" t="s">
        <v>84</v>
      </c>
      <c r="D69" t="s">
        <v>74</v>
      </c>
      <c r="E69" t="s">
        <v>193</v>
      </c>
      <c r="F69">
        <v>703460.91666666698</v>
      </c>
      <c r="G69">
        <v>708940.33333333302</v>
      </c>
      <c r="H69">
        <v>714175.58333333291</v>
      </c>
      <c r="I69">
        <v>720614.66666666698</v>
      </c>
      <c r="J69">
        <v>724318.25</v>
      </c>
      <c r="K69">
        <v>733502.99242424301</v>
      </c>
      <c r="L69">
        <v>746344</v>
      </c>
      <c r="M69">
        <v>758087.33333333302</v>
      </c>
      <c r="N69">
        <v>760938</v>
      </c>
      <c r="O69">
        <v>768017</v>
      </c>
      <c r="P69">
        <v>775187</v>
      </c>
      <c r="Q69">
        <v>782128</v>
      </c>
      <c r="R69">
        <v>789214</v>
      </c>
      <c r="S69">
        <v>796135</v>
      </c>
    </row>
    <row r="70" spans="1:19">
      <c r="A70" t="s">
        <v>23</v>
      </c>
      <c r="B70" t="s">
        <v>64</v>
      </c>
      <c r="C70" t="s">
        <v>85</v>
      </c>
      <c r="D70" t="s">
        <v>76</v>
      </c>
      <c r="E70" t="s">
        <v>194</v>
      </c>
      <c r="F70">
        <v>17218.400000000001</v>
      </c>
      <c r="G70">
        <v>17193</v>
      </c>
      <c r="H70">
        <v>17256.8</v>
      </c>
      <c r="I70">
        <v>17320.5</v>
      </c>
      <c r="J70">
        <v>17326.5</v>
      </c>
      <c r="K70">
        <v>17351.7</v>
      </c>
      <c r="L70">
        <v>17440</v>
      </c>
      <c r="M70">
        <v>17490.27</v>
      </c>
      <c r="N70">
        <v>17531</v>
      </c>
      <c r="O70">
        <v>17584</v>
      </c>
      <c r="P70">
        <v>17639</v>
      </c>
      <c r="Q70">
        <v>17694</v>
      </c>
      <c r="R70">
        <v>17750</v>
      </c>
      <c r="S70">
        <v>17803</v>
      </c>
    </row>
    <row r="71" spans="1:19">
      <c r="A71" t="s">
        <v>23</v>
      </c>
      <c r="B71" t="s">
        <v>101</v>
      </c>
      <c r="C71" t="s">
        <v>86</v>
      </c>
      <c r="D71" t="s">
        <v>87</v>
      </c>
      <c r="E71" t="s">
        <v>202</v>
      </c>
      <c r="F71">
        <v>101069.597154166</v>
      </c>
      <c r="G71">
        <v>99953.601654689701</v>
      </c>
      <c r="H71">
        <v>102307.014371554</v>
      </c>
      <c r="I71">
        <v>103367.087345901</v>
      </c>
      <c r="J71">
        <v>105258.061090387</v>
      </c>
      <c r="K71">
        <v>105401.21435662</v>
      </c>
      <c r="L71">
        <v>106304</v>
      </c>
      <c r="M71">
        <v>107426.704817348</v>
      </c>
      <c r="N71">
        <v>107661</v>
      </c>
      <c r="O71">
        <v>108375</v>
      </c>
      <c r="P71">
        <v>109045</v>
      </c>
      <c r="Q71">
        <v>109740</v>
      </c>
      <c r="R71">
        <v>110367</v>
      </c>
      <c r="S71">
        <v>111068</v>
      </c>
    </row>
    <row r="72" spans="1:19">
      <c r="A72" t="s">
        <v>23</v>
      </c>
      <c r="B72" t="s">
        <v>65</v>
      </c>
      <c r="C72" t="s">
        <v>88</v>
      </c>
      <c r="D72" t="s">
        <v>89</v>
      </c>
      <c r="E72" t="s">
        <v>203</v>
      </c>
      <c r="F72">
        <v>47.7</v>
      </c>
      <c r="G72">
        <v>45.2</v>
      </c>
      <c r="H72">
        <v>42.4</v>
      </c>
      <c r="I72">
        <v>41.415999999999997</v>
      </c>
      <c r="J72">
        <v>37.9</v>
      </c>
      <c r="K72">
        <v>40.125999999999998</v>
      </c>
      <c r="L72">
        <v>39.299999999999997</v>
      </c>
      <c r="M72">
        <v>38.299999999999997</v>
      </c>
      <c r="N72">
        <v>41.8</v>
      </c>
      <c r="O72">
        <v>42.1</v>
      </c>
      <c r="P72">
        <v>42.4</v>
      </c>
      <c r="Q72">
        <v>42.7</v>
      </c>
      <c r="R72">
        <v>43</v>
      </c>
      <c r="S72">
        <v>43.4</v>
      </c>
    </row>
    <row r="73" spans="1:19">
      <c r="A73" t="s">
        <v>23</v>
      </c>
      <c r="B73" t="s">
        <v>66</v>
      </c>
      <c r="C73" t="s">
        <v>90</v>
      </c>
      <c r="D73" t="s">
        <v>74</v>
      </c>
      <c r="E73" t="s">
        <v>195</v>
      </c>
      <c r="F73">
        <v>40.855184957177606</v>
      </c>
      <c r="G73">
        <v>41.234242618119758</v>
      </c>
      <c r="H73">
        <v>41.385168938234955</v>
      </c>
      <c r="I73">
        <v>41.60472657640755</v>
      </c>
      <c r="J73">
        <v>41.80407179753557</v>
      </c>
      <c r="K73">
        <v>42.27268754209922</v>
      </c>
      <c r="L73">
        <v>42.794954128440367</v>
      </c>
      <c r="M73">
        <v>43.343375107035683</v>
      </c>
      <c r="N73">
        <v>43.405282071758599</v>
      </c>
      <c r="O73">
        <v>43.67703594176524</v>
      </c>
      <c r="P73">
        <v>43.947332615227623</v>
      </c>
      <c r="Q73">
        <v>44.203006668927323</v>
      </c>
      <c r="R73">
        <v>44.462760563380279</v>
      </c>
      <c r="S73">
        <v>44.719148458125034</v>
      </c>
    </row>
    <row r="74" spans="1:19">
      <c r="A74" t="s">
        <v>23</v>
      </c>
      <c r="B74" t="s">
        <v>67</v>
      </c>
      <c r="C74" t="s">
        <v>53</v>
      </c>
      <c r="D74" t="s">
        <v>91</v>
      </c>
      <c r="E74" t="s">
        <v>196</v>
      </c>
      <c r="F74">
        <v>2.4089927054778606</v>
      </c>
      <c r="G74">
        <v>2.4127842726691093</v>
      </c>
      <c r="H74">
        <v>2.4043275694219091</v>
      </c>
      <c r="I74">
        <v>2.3954851187898734</v>
      </c>
      <c r="J74">
        <v>2.3940784347675526</v>
      </c>
      <c r="K74">
        <v>2.4239699856498209</v>
      </c>
      <c r="L74">
        <v>2.410493119266055</v>
      </c>
      <c r="M74">
        <v>2.4373551694742277</v>
      </c>
      <c r="N74">
        <v>2.402544064799498</v>
      </c>
      <c r="O74">
        <v>2.3967811646951773</v>
      </c>
      <c r="P74">
        <v>2.3912353308010657</v>
      </c>
      <c r="Q74">
        <v>2.3852718435627898</v>
      </c>
      <c r="R74">
        <v>2.3792112676056338</v>
      </c>
      <c r="S74">
        <v>2.3733078694602034</v>
      </c>
    </row>
    <row r="75" spans="1:19">
      <c r="A75" t="s">
        <v>23</v>
      </c>
      <c r="B75" t="s">
        <v>68</v>
      </c>
      <c r="C75" t="s">
        <v>92</v>
      </c>
      <c r="D75" t="s">
        <v>75</v>
      </c>
      <c r="E75" t="s">
        <v>197</v>
      </c>
      <c r="F75">
        <v>10.308937724899755</v>
      </c>
      <c r="G75">
        <v>10.756782581008546</v>
      </c>
      <c r="H75">
        <v>10.693296696156988</v>
      </c>
      <c r="I75">
        <v>10.705005368172966</v>
      </c>
      <c r="J75">
        <v>10.710309729125013</v>
      </c>
      <c r="K75">
        <v>9.9109410981550283</v>
      </c>
      <c r="L75">
        <v>10.149194762191451</v>
      </c>
      <c r="M75">
        <v>10.055293584609892</v>
      </c>
      <c r="N75">
        <v>10.041704981376729</v>
      </c>
      <c r="O75">
        <v>9.9856978085351802</v>
      </c>
      <c r="P75">
        <v>9.9316795818240173</v>
      </c>
      <c r="Q75">
        <v>9.8806269363951156</v>
      </c>
      <c r="R75">
        <v>9.9459077441626569</v>
      </c>
      <c r="S75">
        <v>9.8948391976086718</v>
      </c>
    </row>
    <row r="76" spans="1:19">
      <c r="A76" t="s">
        <v>23</v>
      </c>
      <c r="B76" t="s">
        <v>69</v>
      </c>
      <c r="C76" t="s">
        <v>93</v>
      </c>
      <c r="D76" t="s">
        <v>75</v>
      </c>
      <c r="E76" t="s">
        <v>198</v>
      </c>
      <c r="F76">
        <v>0.62075832116186391</v>
      </c>
      <c r="G76">
        <v>0.73553653814264786</v>
      </c>
      <c r="H76">
        <v>0.73432996882520263</v>
      </c>
      <c r="I76">
        <v>0.97624599621633168</v>
      </c>
      <c r="J76">
        <v>0.99179841932716795</v>
      </c>
      <c r="K76">
        <v>0.9881464780202418</v>
      </c>
      <c r="L76">
        <v>2.3329319686935581</v>
      </c>
      <c r="M76">
        <v>2.2542386837587016</v>
      </c>
      <c r="N76">
        <v>2.3239613230417699</v>
      </c>
      <c r="O76">
        <v>2.3095732410611305</v>
      </c>
      <c r="P76">
        <v>2.2926314824155165</v>
      </c>
      <c r="Q76">
        <v>2.2790231456169128</v>
      </c>
      <c r="R76">
        <v>2.2651698424347857</v>
      </c>
      <c r="S76">
        <v>2.5912053876904237</v>
      </c>
    </row>
    <row r="77" spans="1:19">
      <c r="A77" t="s">
        <v>23</v>
      </c>
      <c r="B77" t="s">
        <v>70</v>
      </c>
      <c r="C77" t="s">
        <v>94</v>
      </c>
      <c r="D77" t="s">
        <v>75</v>
      </c>
      <c r="E77" t="s">
        <v>199</v>
      </c>
      <c r="F77">
        <v>59.342143755467326</v>
      </c>
      <c r="G77">
        <v>57.49919483599335</v>
      </c>
      <c r="H77">
        <v>58.033843028124679</v>
      </c>
      <c r="I77">
        <v>57.930848508910394</v>
      </c>
      <c r="J77">
        <v>57.669750827267421</v>
      </c>
      <c r="K77">
        <v>58.135504460583796</v>
      </c>
      <c r="L77">
        <v>58.522727272727273</v>
      </c>
      <c r="M77">
        <v>60.172457551951254</v>
      </c>
      <c r="N77">
        <v>60.191712876529103</v>
      </c>
      <c r="O77">
        <v>60.293425605536335</v>
      </c>
      <c r="P77">
        <v>60.391581457196573</v>
      </c>
      <c r="Q77">
        <v>60.48295972298159</v>
      </c>
      <c r="R77">
        <v>60.570641586706174</v>
      </c>
      <c r="S77">
        <v>60.657435084812903</v>
      </c>
    </row>
    <row r="78" spans="1:19">
      <c r="A78" t="s">
        <v>23</v>
      </c>
      <c r="B78" t="s">
        <v>71</v>
      </c>
      <c r="C78" t="s">
        <v>95</v>
      </c>
      <c r="D78" t="s">
        <v>74</v>
      </c>
      <c r="E78" t="s">
        <v>200</v>
      </c>
      <c r="F78">
        <v>917.05889283816191</v>
      </c>
      <c r="G78">
        <v>923.17221141536334</v>
      </c>
      <c r="H78">
        <v>929.75074841291826</v>
      </c>
      <c r="I78">
        <v>939.50499736992765</v>
      </c>
      <c r="J78">
        <v>946.37368467140459</v>
      </c>
      <c r="K78">
        <v>952.03679875577291</v>
      </c>
      <c r="L78">
        <v>954.14311286906036</v>
      </c>
      <c r="M78">
        <v>955.23787094666659</v>
      </c>
      <c r="N78">
        <v>964.46916214953876</v>
      </c>
      <c r="O78" t="s">
        <v>132</v>
      </c>
      <c r="P78" t="s">
        <v>132</v>
      </c>
      <c r="Q78" t="s">
        <v>132</v>
      </c>
      <c r="R78" t="s">
        <v>132</v>
      </c>
      <c r="S78" t="s">
        <v>132</v>
      </c>
    </row>
    <row r="79" spans="1:19">
      <c r="A79" t="s">
        <v>23</v>
      </c>
      <c r="B79" t="s">
        <v>72</v>
      </c>
      <c r="C79" t="s">
        <v>83</v>
      </c>
      <c r="D79" t="s">
        <v>74</v>
      </c>
      <c r="E79" t="s">
        <v>204</v>
      </c>
      <c r="F79">
        <v>635</v>
      </c>
      <c r="G79">
        <v>637</v>
      </c>
      <c r="H79">
        <v>638</v>
      </c>
      <c r="I79">
        <v>651</v>
      </c>
      <c r="J79">
        <v>649</v>
      </c>
      <c r="K79">
        <v>648</v>
      </c>
      <c r="L79">
        <v>651</v>
      </c>
      <c r="M79">
        <v>650</v>
      </c>
      <c r="N79">
        <v>651</v>
      </c>
      <c r="O79">
        <v>651</v>
      </c>
      <c r="P79">
        <v>651</v>
      </c>
      <c r="Q79">
        <v>651</v>
      </c>
      <c r="R79">
        <v>651</v>
      </c>
      <c r="S79">
        <v>651</v>
      </c>
    </row>
    <row r="80" spans="1:19">
      <c r="A80" t="s">
        <v>23</v>
      </c>
      <c r="B80" t="s">
        <v>73</v>
      </c>
      <c r="C80" t="s">
        <v>96</v>
      </c>
      <c r="D80" t="s">
        <v>74</v>
      </c>
      <c r="E80" t="s">
        <v>201</v>
      </c>
      <c r="F80">
        <v>9.0267985748082862E-4</v>
      </c>
      <c r="G80">
        <v>8.9852413531745304E-4</v>
      </c>
      <c r="H80">
        <v>8.9333773779020546E-4</v>
      </c>
      <c r="I80">
        <v>9.0339543463820659E-4</v>
      </c>
      <c r="J80">
        <v>8.9601497684201666E-4</v>
      </c>
      <c r="K80">
        <v>8.8343197872764803E-4</v>
      </c>
      <c r="L80">
        <v>8.7225193744439565E-4</v>
      </c>
      <c r="M80">
        <v>8.5742100074661612E-4</v>
      </c>
      <c r="N80">
        <v>8.5552305181236838E-4</v>
      </c>
      <c r="O80">
        <v>8.4763748719103875E-4</v>
      </c>
      <c r="P80">
        <v>8.3979736502289124E-4</v>
      </c>
      <c r="Q80">
        <v>8.3234457786960704E-4</v>
      </c>
      <c r="R80">
        <v>8.2487132767538338E-4</v>
      </c>
      <c r="S80">
        <v>8.1770051561607011E-4</v>
      </c>
    </row>
    <row r="81" spans="1:19">
      <c r="A81" t="s">
        <v>23</v>
      </c>
      <c r="B81" t="s">
        <v>101</v>
      </c>
      <c r="C81" t="s">
        <v>102</v>
      </c>
      <c r="D81" t="s">
        <v>103</v>
      </c>
      <c r="E81" t="s">
        <v>202</v>
      </c>
      <c r="F81">
        <v>101069.597154166</v>
      </c>
      <c r="G81">
        <v>99953.601654689701</v>
      </c>
      <c r="H81">
        <v>102307.014371554</v>
      </c>
      <c r="I81">
        <v>103367.087345901</v>
      </c>
      <c r="J81">
        <v>105258.061090387</v>
      </c>
      <c r="K81">
        <v>105401.21435662</v>
      </c>
      <c r="L81">
        <v>106304</v>
      </c>
      <c r="M81">
        <v>107426.704817348</v>
      </c>
      <c r="N81">
        <v>107661</v>
      </c>
      <c r="O81">
        <v>108375</v>
      </c>
      <c r="P81">
        <v>109045</v>
      </c>
      <c r="Q81">
        <v>109740</v>
      </c>
      <c r="R81">
        <v>110367</v>
      </c>
      <c r="S81">
        <v>111068</v>
      </c>
    </row>
    <row r="82" spans="1:19">
      <c r="A82" t="s">
        <v>21</v>
      </c>
      <c r="B82" t="s">
        <v>63</v>
      </c>
      <c r="C82" t="s">
        <v>84</v>
      </c>
      <c r="D82" t="s">
        <v>74</v>
      </c>
      <c r="E82" t="s">
        <v>169</v>
      </c>
      <c r="F82">
        <v>1892916.70205859</v>
      </c>
      <c r="G82">
        <v>1915212</v>
      </c>
      <c r="H82">
        <v>1927812</v>
      </c>
      <c r="I82">
        <v>1937283.99999999</v>
      </c>
      <c r="J82">
        <v>1948051.5</v>
      </c>
      <c r="K82">
        <v>1962918</v>
      </c>
      <c r="L82">
        <v>1973727</v>
      </c>
      <c r="M82">
        <v>1986644</v>
      </c>
      <c r="N82">
        <v>2003587</v>
      </c>
      <c r="O82">
        <v>2027614</v>
      </c>
      <c r="P82">
        <v>2050659.9999999998</v>
      </c>
      <c r="Q82">
        <v>2073275.9999999998</v>
      </c>
      <c r="R82">
        <v>2095452.0000000002</v>
      </c>
      <c r="S82">
        <v>2116724</v>
      </c>
    </row>
    <row r="83" spans="1:19">
      <c r="A83" t="s">
        <v>21</v>
      </c>
      <c r="B83" t="s">
        <v>64</v>
      </c>
      <c r="C83" t="s">
        <v>85</v>
      </c>
      <c r="D83" t="s">
        <v>76</v>
      </c>
      <c r="E83" t="s">
        <v>170</v>
      </c>
      <c r="F83">
        <v>38917.660000000003</v>
      </c>
      <c r="G83">
        <v>39138.6499999999</v>
      </c>
      <c r="H83">
        <v>39271.85</v>
      </c>
      <c r="I83">
        <v>39412.699999999997</v>
      </c>
      <c r="J83">
        <v>39407.17</v>
      </c>
      <c r="K83">
        <v>39442</v>
      </c>
      <c r="L83">
        <v>39541</v>
      </c>
      <c r="M83">
        <v>39621</v>
      </c>
      <c r="N83">
        <v>39767</v>
      </c>
      <c r="O83">
        <v>39886</v>
      </c>
      <c r="P83">
        <v>40036</v>
      </c>
      <c r="Q83">
        <v>40166</v>
      </c>
      <c r="R83">
        <v>40308</v>
      </c>
      <c r="S83">
        <v>40448</v>
      </c>
    </row>
    <row r="84" spans="1:19">
      <c r="A84" t="s">
        <v>21</v>
      </c>
      <c r="B84" t="s">
        <v>101</v>
      </c>
      <c r="C84" t="s">
        <v>86</v>
      </c>
      <c r="D84" t="s">
        <v>87</v>
      </c>
      <c r="E84" t="s">
        <v>178</v>
      </c>
      <c r="F84">
        <v>262533.12186399999</v>
      </c>
      <c r="G84">
        <v>281691.91107199999</v>
      </c>
      <c r="H84">
        <v>282099.00201356498</v>
      </c>
      <c r="I84">
        <v>285740.26520263398</v>
      </c>
      <c r="J84">
        <v>288944.13839263999</v>
      </c>
      <c r="K84">
        <v>292432.48565337801</v>
      </c>
      <c r="L84">
        <v>296193.98744535999</v>
      </c>
      <c r="M84">
        <v>297940</v>
      </c>
      <c r="N84">
        <v>305158.76135301101</v>
      </c>
      <c r="O84">
        <v>307828.44257788302</v>
      </c>
      <c r="P84">
        <v>310380.72120291</v>
      </c>
      <c r="Q84">
        <v>312948.60868736001</v>
      </c>
      <c r="R84">
        <v>315489.91022840602</v>
      </c>
      <c r="S84">
        <v>317910.93722522102</v>
      </c>
    </row>
    <row r="85" spans="1:19">
      <c r="A85" t="s">
        <v>21</v>
      </c>
      <c r="B85" t="s">
        <v>65</v>
      </c>
      <c r="C85" t="s">
        <v>88</v>
      </c>
      <c r="D85" t="s">
        <v>89</v>
      </c>
      <c r="E85" t="s">
        <v>179</v>
      </c>
      <c r="F85">
        <v>101.53700000000001</v>
      </c>
      <c r="G85">
        <v>99.820999999999998</v>
      </c>
      <c r="H85">
        <v>112.312</v>
      </c>
      <c r="I85">
        <v>115.61799999999999</v>
      </c>
      <c r="J85">
        <v>121.611</v>
      </c>
      <c r="K85">
        <v>119.261</v>
      </c>
      <c r="L85">
        <v>119</v>
      </c>
      <c r="M85">
        <v>116.8</v>
      </c>
      <c r="N85">
        <v>123.5</v>
      </c>
      <c r="O85">
        <v>124.5</v>
      </c>
      <c r="P85">
        <v>125.6</v>
      </c>
      <c r="Q85">
        <v>126.5</v>
      </c>
      <c r="R85">
        <v>127.7</v>
      </c>
      <c r="S85">
        <v>129.1</v>
      </c>
    </row>
    <row r="86" spans="1:19">
      <c r="A86" t="s">
        <v>21</v>
      </c>
      <c r="B86" t="s">
        <v>66</v>
      </c>
      <c r="C86" t="s">
        <v>90</v>
      </c>
      <c r="D86" t="s">
        <v>74</v>
      </c>
      <c r="E86" t="s">
        <v>171</v>
      </c>
      <c r="F86">
        <v>48.639016376076817</v>
      </c>
      <c r="G86">
        <v>48.934033238244162</v>
      </c>
      <c r="H86">
        <v>49.088902101632598</v>
      </c>
      <c r="I86">
        <v>49.153800678461259</v>
      </c>
      <c r="J86">
        <v>49.433935499555034</v>
      </c>
      <c r="K86">
        <v>49.76720247451955</v>
      </c>
      <c r="L86">
        <v>49.915960648440858</v>
      </c>
      <c r="M86">
        <v>50.141187753968858</v>
      </c>
      <c r="N86">
        <v>50.383156888877714</v>
      </c>
      <c r="O86">
        <v>50.83523040665898</v>
      </c>
      <c r="P86">
        <v>51.220401638525324</v>
      </c>
      <c r="Q86">
        <v>51.61768660060747</v>
      </c>
      <c r="R86">
        <v>51.986007740398932</v>
      </c>
      <c r="S86">
        <v>52.331981803797468</v>
      </c>
    </row>
    <row r="87" spans="1:19">
      <c r="A87" t="s">
        <v>21</v>
      </c>
      <c r="B87" t="s">
        <v>67</v>
      </c>
      <c r="C87" t="s">
        <v>53</v>
      </c>
      <c r="D87" t="s">
        <v>91</v>
      </c>
      <c r="E87" t="s">
        <v>172</v>
      </c>
      <c r="F87">
        <v>3.0252846651109033</v>
      </c>
      <c r="G87">
        <v>3.0134151280128543</v>
      </c>
      <c r="H87">
        <v>3.0277157811511302</v>
      </c>
      <c r="I87">
        <v>3.0183164309981301</v>
      </c>
      <c r="J87">
        <v>3.0273371571721595</v>
      </c>
      <c r="K87">
        <v>3.1645200547639574</v>
      </c>
      <c r="L87">
        <v>3.2914949040236716</v>
      </c>
      <c r="M87">
        <v>3.4002422957522525</v>
      </c>
      <c r="N87">
        <v>3.340810219528755</v>
      </c>
      <c r="O87">
        <v>3.398234969663541</v>
      </c>
      <c r="P87">
        <v>3.4526426216405235</v>
      </c>
      <c r="Q87">
        <v>3.5083901807498878</v>
      </c>
      <c r="R87">
        <v>3.5627418874665078</v>
      </c>
      <c r="S87">
        <v>3.6168660996835444</v>
      </c>
    </row>
    <row r="88" spans="1:19">
      <c r="A88" t="s">
        <v>21</v>
      </c>
      <c r="B88" t="s">
        <v>68</v>
      </c>
      <c r="C88" t="s">
        <v>92</v>
      </c>
      <c r="D88" t="s">
        <v>75</v>
      </c>
      <c r="E88" t="s">
        <v>173</v>
      </c>
      <c r="F88">
        <v>2.8385904022656931</v>
      </c>
      <c r="G88">
        <v>2.644655280178009</v>
      </c>
      <c r="H88">
        <v>2.6293691340127392</v>
      </c>
      <c r="I88">
        <v>2.5930913374644837</v>
      </c>
      <c r="J88">
        <v>2.5637052023787494</v>
      </c>
      <c r="K88">
        <v>2.6221690314528869</v>
      </c>
      <c r="L88">
        <v>2.5220975504735672</v>
      </c>
      <c r="M88">
        <v>2.4807008122440761</v>
      </c>
      <c r="N88">
        <v>2.6113795510870936</v>
      </c>
      <c r="O88">
        <v>2.6136048058567498</v>
      </c>
      <c r="P88">
        <v>2.5777020373540114</v>
      </c>
      <c r="Q88">
        <v>2.5800120689535477</v>
      </c>
      <c r="R88">
        <v>2.5819250931184956</v>
      </c>
      <c r="S88">
        <v>2.5758581818178339</v>
      </c>
    </row>
    <row r="89" spans="1:19">
      <c r="A89" t="s">
        <v>21</v>
      </c>
      <c r="B89" t="s">
        <v>69</v>
      </c>
      <c r="C89" t="s">
        <v>93</v>
      </c>
      <c r="D89" t="s">
        <v>75</v>
      </c>
      <c r="E89" t="s">
        <v>174</v>
      </c>
      <c r="F89">
        <v>11.812449886633706</v>
      </c>
      <c r="G89">
        <v>11.281823413053948</v>
      </c>
      <c r="H89">
        <v>13.259651382404547</v>
      </c>
      <c r="I89">
        <v>13.137828964708909</v>
      </c>
      <c r="J89">
        <v>13.231639262720222</v>
      </c>
      <c r="K89">
        <v>13.924192088772692</v>
      </c>
      <c r="L89">
        <v>14.876343855834968</v>
      </c>
      <c r="M89">
        <v>14.890246358327181</v>
      </c>
      <c r="N89">
        <v>15.172237386229925</v>
      </c>
      <c r="O89">
        <v>15.187780515780473</v>
      </c>
      <c r="P89">
        <v>15.20776276145625</v>
      </c>
      <c r="Q89">
        <v>15.226124889676202</v>
      </c>
      <c r="R89">
        <v>15.239988012582542</v>
      </c>
      <c r="S89">
        <v>15.655774290949356</v>
      </c>
    </row>
    <row r="90" spans="1:19">
      <c r="A90" t="s">
        <v>21</v>
      </c>
      <c r="B90" t="s">
        <v>70</v>
      </c>
      <c r="C90" t="s">
        <v>94</v>
      </c>
      <c r="D90" t="s">
        <v>75</v>
      </c>
      <c r="E90" t="s">
        <v>175</v>
      </c>
      <c r="F90">
        <v>80.764031405469325</v>
      </c>
      <c r="G90">
        <v>81.726009339741495</v>
      </c>
      <c r="H90">
        <v>82.224461065464965</v>
      </c>
      <c r="I90">
        <v>82.496970186028946</v>
      </c>
      <c r="J90">
        <v>82.312524235252738</v>
      </c>
      <c r="K90">
        <v>82.537156829371185</v>
      </c>
      <c r="L90">
        <v>83.027751603216927</v>
      </c>
      <c r="M90">
        <v>82.518963549707991</v>
      </c>
      <c r="N90">
        <v>81.877979451470424</v>
      </c>
      <c r="O90">
        <v>81.863002138358809</v>
      </c>
      <c r="P90">
        <v>81.844880068301521</v>
      </c>
      <c r="Q90">
        <v>81.834838212466522</v>
      </c>
      <c r="R90">
        <v>81.825475764345271</v>
      </c>
      <c r="S90">
        <v>81.82076009125835</v>
      </c>
    </row>
    <row r="91" spans="1:19">
      <c r="A91" t="s">
        <v>21</v>
      </c>
      <c r="B91" t="s">
        <v>71</v>
      </c>
      <c r="C91" t="s">
        <v>95</v>
      </c>
      <c r="D91" t="s">
        <v>74</v>
      </c>
      <c r="E91" t="s">
        <v>176</v>
      </c>
      <c r="F91">
        <v>1405.2834524479917</v>
      </c>
      <c r="G91">
        <v>1416.817593414155</v>
      </c>
      <c r="H91">
        <v>1423.0690351400897</v>
      </c>
      <c r="I91">
        <v>1434.8893920857392</v>
      </c>
      <c r="J91">
        <v>1451.5443932369533</v>
      </c>
      <c r="K91">
        <v>1469.33869533656</v>
      </c>
      <c r="L91">
        <v>1475.5619619485908</v>
      </c>
      <c r="M91">
        <v>1478.0726056099243</v>
      </c>
      <c r="N91">
        <v>1498.6411091415393</v>
      </c>
      <c r="O91" t="s">
        <v>132</v>
      </c>
      <c r="P91" t="s">
        <v>132</v>
      </c>
      <c r="Q91" t="s">
        <v>132</v>
      </c>
      <c r="R91" t="s">
        <v>132</v>
      </c>
      <c r="S91" t="s">
        <v>132</v>
      </c>
    </row>
    <row r="92" spans="1:19">
      <c r="A92" t="s">
        <v>21</v>
      </c>
      <c r="B92" t="s">
        <v>72</v>
      </c>
      <c r="C92" t="s">
        <v>83</v>
      </c>
      <c r="D92" t="s">
        <v>74</v>
      </c>
      <c r="E92" t="s">
        <v>180</v>
      </c>
      <c r="F92">
        <v>369</v>
      </c>
      <c r="G92">
        <v>368</v>
      </c>
      <c r="H92">
        <v>368</v>
      </c>
      <c r="I92">
        <v>366</v>
      </c>
      <c r="J92">
        <v>365</v>
      </c>
      <c r="K92">
        <v>365</v>
      </c>
      <c r="L92">
        <v>365</v>
      </c>
      <c r="M92">
        <v>365</v>
      </c>
      <c r="N92">
        <v>365</v>
      </c>
      <c r="O92">
        <v>365</v>
      </c>
      <c r="P92">
        <v>365</v>
      </c>
      <c r="Q92">
        <v>365</v>
      </c>
      <c r="R92">
        <v>365</v>
      </c>
      <c r="S92">
        <v>361</v>
      </c>
    </row>
    <row r="93" spans="1:19">
      <c r="A93" t="s">
        <v>21</v>
      </c>
      <c r="B93" t="s">
        <v>73</v>
      </c>
      <c r="C93" t="s">
        <v>96</v>
      </c>
      <c r="D93" t="s">
        <v>74</v>
      </c>
      <c r="E93" t="s">
        <v>177</v>
      </c>
      <c r="F93">
        <v>1.9493726247895858E-4</v>
      </c>
      <c r="G93">
        <v>1.9214583033105474E-4</v>
      </c>
      <c r="H93">
        <v>1.9088998304813955E-4</v>
      </c>
      <c r="I93">
        <v>1.8892428781737828E-4</v>
      </c>
      <c r="J93">
        <v>1.873667097610099E-4</v>
      </c>
      <c r="K93">
        <v>1.8594765548025948E-4</v>
      </c>
      <c r="L93">
        <v>1.8492932406558759E-4</v>
      </c>
      <c r="M93">
        <v>1.8372692842804248E-4</v>
      </c>
      <c r="N93">
        <v>1.8217327223624431E-4</v>
      </c>
      <c r="O93">
        <v>1.800145392564857E-4</v>
      </c>
      <c r="P93">
        <v>1.7799147591507128E-4</v>
      </c>
      <c r="Q93">
        <v>1.7604988433763766E-4</v>
      </c>
      <c r="R93">
        <v>1.7418676256960311E-4</v>
      </c>
      <c r="S93">
        <v>1.705465615734503E-4</v>
      </c>
    </row>
    <row r="94" spans="1:19">
      <c r="A94" t="s">
        <v>21</v>
      </c>
      <c r="B94" t="s">
        <v>101</v>
      </c>
      <c r="C94" t="s">
        <v>102</v>
      </c>
      <c r="D94" t="s">
        <v>103</v>
      </c>
      <c r="E94" t="s">
        <v>178</v>
      </c>
      <c r="F94">
        <v>262533.12186399999</v>
      </c>
      <c r="G94">
        <v>281691.91107199999</v>
      </c>
      <c r="H94">
        <v>282099.00201356498</v>
      </c>
      <c r="I94">
        <v>285740.26520263398</v>
      </c>
      <c r="J94">
        <v>288944.13839263999</v>
      </c>
      <c r="K94">
        <v>292432.48565337801</v>
      </c>
      <c r="L94">
        <v>296193.98744535999</v>
      </c>
      <c r="M94">
        <v>297940</v>
      </c>
      <c r="N94">
        <v>305158.76135301101</v>
      </c>
      <c r="O94">
        <v>307828.44257788302</v>
      </c>
      <c r="P94">
        <v>310380.72120291</v>
      </c>
      <c r="Q94">
        <v>312948.60868736001</v>
      </c>
      <c r="R94">
        <v>315489.91022840602</v>
      </c>
      <c r="S94">
        <v>317910.93722522102</v>
      </c>
    </row>
    <row r="95" spans="1:19">
      <c r="A95" t="s">
        <v>24</v>
      </c>
      <c r="B95" t="s">
        <v>63</v>
      </c>
      <c r="C95" t="s">
        <v>84</v>
      </c>
      <c r="D95" t="s">
        <v>74</v>
      </c>
      <c r="E95" t="s">
        <v>205</v>
      </c>
      <c r="F95">
        <v>5598146</v>
      </c>
      <c r="G95">
        <v>5626013</v>
      </c>
      <c r="H95">
        <v>5654531</v>
      </c>
      <c r="I95">
        <v>5689333</v>
      </c>
      <c r="J95">
        <v>5744204</v>
      </c>
      <c r="K95">
        <v>5795378</v>
      </c>
      <c r="L95">
        <v>5838399</v>
      </c>
      <c r="M95">
        <v>5899939</v>
      </c>
      <c r="N95">
        <v>5984679</v>
      </c>
      <c r="O95">
        <v>6059730</v>
      </c>
      <c r="P95">
        <v>6132541</v>
      </c>
      <c r="Q95">
        <v>6196241</v>
      </c>
      <c r="R95">
        <v>6260324</v>
      </c>
      <c r="S95">
        <v>6321688</v>
      </c>
    </row>
    <row r="96" spans="1:19">
      <c r="A96" t="s">
        <v>24</v>
      </c>
      <c r="B96" t="s">
        <v>64</v>
      </c>
      <c r="C96" t="s">
        <v>85</v>
      </c>
      <c r="D96" t="s">
        <v>76</v>
      </c>
      <c r="E96" t="s">
        <v>206</v>
      </c>
      <c r="F96">
        <v>108657.14</v>
      </c>
      <c r="G96">
        <v>108758.58</v>
      </c>
      <c r="H96">
        <v>108748.4099999999</v>
      </c>
      <c r="I96">
        <v>108799.55</v>
      </c>
      <c r="J96">
        <v>108844.48</v>
      </c>
      <c r="K96">
        <v>108901.66</v>
      </c>
      <c r="L96">
        <v>108980.01</v>
      </c>
      <c r="M96">
        <v>109063.67</v>
      </c>
      <c r="N96">
        <v>109253.6166822517</v>
      </c>
      <c r="O96">
        <v>109331.10819979239</v>
      </c>
      <c r="P96">
        <v>109406.92583525091</v>
      </c>
      <c r="Q96">
        <v>109476.0383404559</v>
      </c>
      <c r="R96">
        <v>109544.80657958979</v>
      </c>
      <c r="S96">
        <v>109611.4233840933</v>
      </c>
    </row>
    <row r="97" spans="1:19">
      <c r="A97" t="s">
        <v>24</v>
      </c>
      <c r="B97" t="s">
        <v>101</v>
      </c>
      <c r="C97" t="s">
        <v>86</v>
      </c>
      <c r="D97" t="s">
        <v>87</v>
      </c>
      <c r="E97" t="s">
        <v>214</v>
      </c>
      <c r="F97">
        <v>905791.2</v>
      </c>
      <c r="G97">
        <v>916517.14736516494</v>
      </c>
      <c r="H97">
        <v>925393.53322649898</v>
      </c>
      <c r="I97">
        <v>932932.576427961</v>
      </c>
      <c r="J97">
        <v>967610.96597218001</v>
      </c>
      <c r="K97">
        <v>960571.53308466799</v>
      </c>
      <c r="L97">
        <v>970143.985069733</v>
      </c>
      <c r="M97">
        <v>955325.48458737705</v>
      </c>
      <c r="N97">
        <v>985381.2</v>
      </c>
      <c r="O97">
        <v>992645.94</v>
      </c>
      <c r="P97">
        <v>999357.96</v>
      </c>
      <c r="Q97">
        <v>1005515.1</v>
      </c>
      <c r="R97">
        <v>1011118.38</v>
      </c>
      <c r="S97">
        <v>1016542.5</v>
      </c>
    </row>
    <row r="98" spans="1:19">
      <c r="A98" t="s">
        <v>24</v>
      </c>
      <c r="B98" t="s">
        <v>65</v>
      </c>
      <c r="C98" t="s">
        <v>88</v>
      </c>
      <c r="D98" t="s">
        <v>89</v>
      </c>
      <c r="E98" t="s">
        <v>215</v>
      </c>
      <c r="F98">
        <v>380.70872449341698</v>
      </c>
      <c r="G98">
        <v>375.22385306781899</v>
      </c>
      <c r="H98">
        <v>359.99163745267703</v>
      </c>
      <c r="I98">
        <v>361.31282408149798</v>
      </c>
      <c r="J98">
        <v>391.96290048470598</v>
      </c>
      <c r="K98">
        <v>382.563855393425</v>
      </c>
      <c r="L98">
        <v>366.2</v>
      </c>
      <c r="M98">
        <v>373.813362474077</v>
      </c>
      <c r="N98">
        <v>381.37645953611002</v>
      </c>
      <c r="O98">
        <v>396.33</v>
      </c>
      <c r="P98">
        <v>401.02</v>
      </c>
      <c r="Q98">
        <v>403.15</v>
      </c>
      <c r="R98">
        <v>405.29</v>
      </c>
      <c r="S98">
        <v>407.42</v>
      </c>
    </row>
    <row r="99" spans="1:19">
      <c r="A99" t="s">
        <v>24</v>
      </c>
      <c r="B99" t="s">
        <v>66</v>
      </c>
      <c r="C99" t="s">
        <v>90</v>
      </c>
      <c r="D99" t="s">
        <v>74</v>
      </c>
      <c r="E99" t="s">
        <v>207</v>
      </c>
      <c r="F99">
        <v>51.521197778627339</v>
      </c>
      <c r="G99">
        <v>51.729371604520765</v>
      </c>
      <c r="H99">
        <v>51.996447580245132</v>
      </c>
      <c r="I99">
        <v>52.291879883694371</v>
      </c>
      <c r="J99">
        <v>52.774417223546848</v>
      </c>
      <c r="K99">
        <v>53.216617634662313</v>
      </c>
      <c r="L99">
        <v>53.573118593033719</v>
      </c>
      <c r="M99">
        <v>54.096281557369196</v>
      </c>
      <c r="N99">
        <v>54.777857079144312</v>
      </c>
      <c r="O99">
        <v>55.42548776626694</v>
      </c>
      <c r="P99">
        <v>56.052584908880561</v>
      </c>
      <c r="Q99">
        <v>56.599061255126131</v>
      </c>
      <c r="R99">
        <v>57.148523927983398</v>
      </c>
      <c r="S99">
        <v>57.673623832508291</v>
      </c>
    </row>
    <row r="100" spans="1:19">
      <c r="A100" t="s">
        <v>24</v>
      </c>
      <c r="B100" t="s">
        <v>67</v>
      </c>
      <c r="C100" t="s">
        <v>53</v>
      </c>
      <c r="D100" t="s">
        <v>91</v>
      </c>
      <c r="E100" t="s">
        <v>208</v>
      </c>
      <c r="F100">
        <v>1.1991388692910563</v>
      </c>
      <c r="G100">
        <v>1.1990134479504972</v>
      </c>
      <c r="H100">
        <v>1.2000083495473646</v>
      </c>
      <c r="I100">
        <v>1.2003450381917939</v>
      </c>
      <c r="J100">
        <v>1.2268421880466516</v>
      </c>
      <c r="K100">
        <v>1.2732404630012066</v>
      </c>
      <c r="L100">
        <v>1.2884905720063431</v>
      </c>
      <c r="M100">
        <v>1.2971780612187358</v>
      </c>
      <c r="N100">
        <v>1.2982475300748622</v>
      </c>
      <c r="O100">
        <v>1.303814638397772</v>
      </c>
      <c r="P100">
        <v>1.3093938935138572</v>
      </c>
      <c r="Q100">
        <v>1.3150459595801856</v>
      </c>
      <c r="R100">
        <v>1.3206950443516385</v>
      </c>
      <c r="S100">
        <v>1.3263630741144181</v>
      </c>
    </row>
    <row r="101" spans="1:19">
      <c r="A101" t="s">
        <v>24</v>
      </c>
      <c r="B101" t="s">
        <v>68</v>
      </c>
      <c r="C101" t="s">
        <v>92</v>
      </c>
      <c r="D101" t="s">
        <v>75</v>
      </c>
      <c r="E101" t="s">
        <v>209</v>
      </c>
      <c r="F101">
        <v>0.65558155124492257</v>
      </c>
      <c r="G101">
        <v>0.70559217481621606</v>
      </c>
      <c r="H101">
        <v>0.69908836295557053</v>
      </c>
      <c r="I101">
        <v>0.67702295686026859</v>
      </c>
      <c r="J101">
        <v>0.67789070521153427</v>
      </c>
      <c r="K101">
        <v>0.68273267613044686</v>
      </c>
      <c r="L101">
        <v>0.67751728138075618</v>
      </c>
      <c r="M101">
        <v>0.66317048660794142</v>
      </c>
      <c r="N101">
        <v>0.67715316671355208</v>
      </c>
      <c r="O101">
        <v>0.67755880812850555</v>
      </c>
      <c r="P101">
        <v>0.66601961123119491</v>
      </c>
      <c r="Q101">
        <v>0.66580800228658921</v>
      </c>
      <c r="R101">
        <v>0.66572620309799924</v>
      </c>
      <c r="S101">
        <v>0.66561506282324645</v>
      </c>
    </row>
    <row r="102" spans="1:19">
      <c r="A102" t="s">
        <v>24</v>
      </c>
      <c r="B102" t="s">
        <v>69</v>
      </c>
      <c r="C102" t="s">
        <v>93</v>
      </c>
      <c r="D102" t="s">
        <v>75</v>
      </c>
      <c r="E102" t="s">
        <v>210</v>
      </c>
      <c r="F102">
        <v>35.668485187314694</v>
      </c>
      <c r="G102">
        <v>37.913133077077831</v>
      </c>
      <c r="H102">
        <v>62.849106897186623</v>
      </c>
      <c r="I102">
        <v>85.600352061109504</v>
      </c>
      <c r="J102">
        <v>85.542159034395155</v>
      </c>
      <c r="K102">
        <v>85.629575984699116</v>
      </c>
      <c r="L102">
        <v>85.849013088453347</v>
      </c>
      <c r="M102">
        <v>86.136308884315184</v>
      </c>
      <c r="N102">
        <v>86.430141959274238</v>
      </c>
      <c r="O102">
        <v>86.845989618413185</v>
      </c>
      <c r="P102">
        <v>86.845329175143604</v>
      </c>
      <c r="Q102">
        <v>86.842143892220008</v>
      </c>
      <c r="R102">
        <v>86.834980687424547</v>
      </c>
      <c r="S102">
        <v>86.913891942540516</v>
      </c>
    </row>
    <row r="103" spans="1:19">
      <c r="A103" t="s">
        <v>24</v>
      </c>
      <c r="B103" t="s">
        <v>70</v>
      </c>
      <c r="C103" t="s">
        <v>94</v>
      </c>
      <c r="D103" t="s">
        <v>75</v>
      </c>
      <c r="E103" t="s">
        <v>211</v>
      </c>
      <c r="F103">
        <v>94.179320797110861</v>
      </c>
      <c r="G103">
        <v>93.853305539834679</v>
      </c>
      <c r="H103">
        <v>93.906340616600588</v>
      </c>
      <c r="I103">
        <v>94.417806054223746</v>
      </c>
      <c r="J103">
        <v>94.591475263122675</v>
      </c>
      <c r="K103">
        <v>94.314056830784835</v>
      </c>
      <c r="L103">
        <v>94.201053244804456</v>
      </c>
      <c r="M103">
        <v>94.282603731139417</v>
      </c>
      <c r="N103">
        <v>94.37702079154748</v>
      </c>
      <c r="O103">
        <v>94.381573756298238</v>
      </c>
      <c r="P103">
        <v>94.387902809119566</v>
      </c>
      <c r="Q103">
        <v>94.39409711500106</v>
      </c>
      <c r="R103">
        <v>94.398827959195046</v>
      </c>
      <c r="S103">
        <v>94.404054921461707</v>
      </c>
    </row>
    <row r="104" spans="1:19">
      <c r="A104" t="s">
        <v>24</v>
      </c>
      <c r="B104" t="s">
        <v>71</v>
      </c>
      <c r="C104" t="s">
        <v>95</v>
      </c>
      <c r="D104" t="s">
        <v>74</v>
      </c>
      <c r="E104" t="s">
        <v>212</v>
      </c>
      <c r="F104">
        <v>4609.7449978559252</v>
      </c>
      <c r="G104">
        <v>4679.6101617260947</v>
      </c>
      <c r="H104">
        <v>4754.674060172385</v>
      </c>
      <c r="I104">
        <v>4841.8042734400315</v>
      </c>
      <c r="J104">
        <v>4938.003429481143</v>
      </c>
      <c r="K104">
        <v>5006.23452751268</v>
      </c>
      <c r="L104">
        <v>5047.5615430639709</v>
      </c>
      <c r="M104">
        <v>5120.7452369006569</v>
      </c>
      <c r="N104">
        <v>5203.0472310451178</v>
      </c>
      <c r="O104" t="s">
        <v>132</v>
      </c>
      <c r="P104" t="s">
        <v>132</v>
      </c>
      <c r="Q104" t="s">
        <v>132</v>
      </c>
      <c r="R104" t="s">
        <v>132</v>
      </c>
      <c r="S104" t="s">
        <v>132</v>
      </c>
    </row>
    <row r="105" spans="1:19">
      <c r="A105" t="s">
        <v>24</v>
      </c>
      <c r="B105" t="s">
        <v>72</v>
      </c>
      <c r="C105" t="s">
        <v>83</v>
      </c>
      <c r="D105" t="s">
        <v>74</v>
      </c>
      <c r="E105" t="s">
        <v>216</v>
      </c>
      <c r="F105">
        <v>350</v>
      </c>
      <c r="G105">
        <v>350</v>
      </c>
      <c r="H105">
        <v>350</v>
      </c>
      <c r="I105">
        <v>348</v>
      </c>
      <c r="J105">
        <v>350</v>
      </c>
      <c r="K105">
        <v>351</v>
      </c>
      <c r="L105">
        <v>351</v>
      </c>
      <c r="M105">
        <v>354</v>
      </c>
      <c r="N105">
        <v>359</v>
      </c>
      <c r="O105">
        <v>362</v>
      </c>
      <c r="P105">
        <v>364</v>
      </c>
      <c r="Q105">
        <v>366</v>
      </c>
      <c r="R105">
        <v>368</v>
      </c>
      <c r="S105">
        <v>370</v>
      </c>
    </row>
    <row r="106" spans="1:19">
      <c r="A106" t="s">
        <v>24</v>
      </c>
      <c r="B106" t="s">
        <v>73</v>
      </c>
      <c r="C106" t="s">
        <v>96</v>
      </c>
      <c r="D106" t="s">
        <v>74</v>
      </c>
      <c r="E106" t="s">
        <v>213</v>
      </c>
      <c r="F106">
        <v>6.2520698817072654E-5</v>
      </c>
      <c r="G106">
        <v>6.2211018708986269E-5</v>
      </c>
      <c r="H106">
        <v>6.189726433545063E-5</v>
      </c>
      <c r="I106">
        <v>6.1167099904329728E-5</v>
      </c>
      <c r="J106">
        <v>6.0930983648909403E-5</v>
      </c>
      <c r="K106">
        <v>6.0565505822053365E-5</v>
      </c>
      <c r="L106">
        <v>6.0119221039877541E-5</v>
      </c>
      <c r="M106">
        <v>6.0000620345396791E-5</v>
      </c>
      <c r="N106">
        <v>5.9986508883768035E-5</v>
      </c>
      <c r="O106">
        <v>5.9738635219721011E-5</v>
      </c>
      <c r="P106">
        <v>5.9355493913534377E-5</v>
      </c>
      <c r="Q106">
        <v>5.9068070464011969E-5</v>
      </c>
      <c r="R106">
        <v>5.8782900054374185E-5</v>
      </c>
      <c r="S106">
        <v>5.852867145610476E-5</v>
      </c>
    </row>
    <row r="107" spans="1:19">
      <c r="A107" t="s">
        <v>24</v>
      </c>
      <c r="B107" t="s">
        <v>101</v>
      </c>
      <c r="C107" t="s">
        <v>102</v>
      </c>
      <c r="D107" t="s">
        <v>103</v>
      </c>
      <c r="E107" t="s">
        <v>214</v>
      </c>
      <c r="F107">
        <v>905791.2</v>
      </c>
      <c r="G107">
        <v>916517.14736516494</v>
      </c>
      <c r="H107">
        <v>925393.53322649898</v>
      </c>
      <c r="I107">
        <v>932932.576427961</v>
      </c>
      <c r="J107">
        <v>967610.96597218001</v>
      </c>
      <c r="K107">
        <v>960571.53308466799</v>
      </c>
      <c r="L107">
        <v>970143.985069733</v>
      </c>
      <c r="M107">
        <v>955325.48458737705</v>
      </c>
      <c r="N107">
        <v>985381.2</v>
      </c>
      <c r="O107">
        <v>992645.94</v>
      </c>
      <c r="P107">
        <v>999357.96</v>
      </c>
      <c r="Q107">
        <v>1005515.1</v>
      </c>
      <c r="R107">
        <v>1011118.38</v>
      </c>
      <c r="S107">
        <v>1016542.5</v>
      </c>
    </row>
    <row r="108" spans="1:19">
      <c r="A108" t="s">
        <v>20</v>
      </c>
      <c r="B108" t="s">
        <v>63</v>
      </c>
      <c r="C108" t="s">
        <v>84</v>
      </c>
      <c r="D108" t="s">
        <v>74</v>
      </c>
      <c r="E108" t="s">
        <v>157</v>
      </c>
      <c r="F108">
        <v>3214621</v>
      </c>
      <c r="G108">
        <v>3224149</v>
      </c>
      <c r="H108">
        <v>3234092</v>
      </c>
      <c r="I108">
        <v>3246474</v>
      </c>
      <c r="J108">
        <v>3268339.5</v>
      </c>
      <c r="K108">
        <v>3289691</v>
      </c>
      <c r="L108">
        <v>3315665</v>
      </c>
      <c r="M108">
        <v>3342033</v>
      </c>
      <c r="N108">
        <v>3358513.73380556</v>
      </c>
      <c r="O108">
        <v>3380267.3900399599</v>
      </c>
      <c r="P108">
        <v>3402952.4968089401</v>
      </c>
      <c r="Q108">
        <v>3426709.7173452298</v>
      </c>
      <c r="R108">
        <v>3451539.8656855901</v>
      </c>
      <c r="S108">
        <v>3477442.3916344699</v>
      </c>
    </row>
    <row r="109" spans="1:19">
      <c r="A109" t="s">
        <v>20</v>
      </c>
      <c r="B109" t="s">
        <v>64</v>
      </c>
      <c r="C109" t="s">
        <v>85</v>
      </c>
      <c r="D109" t="s">
        <v>76</v>
      </c>
      <c r="E109" t="s">
        <v>158</v>
      </c>
      <c r="F109">
        <v>76637.780333813105</v>
      </c>
      <c r="G109">
        <v>76745.4793074138</v>
      </c>
      <c r="H109">
        <v>76997.599098396895</v>
      </c>
      <c r="I109">
        <v>77100.743257196998</v>
      </c>
      <c r="J109">
        <v>77192.356066762703</v>
      </c>
      <c r="K109">
        <v>77331</v>
      </c>
      <c r="L109">
        <v>77339</v>
      </c>
      <c r="M109">
        <v>78490</v>
      </c>
      <c r="N109">
        <v>77565.666666666701</v>
      </c>
      <c r="O109">
        <v>77679</v>
      </c>
      <c r="P109">
        <v>77792.333333333299</v>
      </c>
      <c r="Q109">
        <v>77905.666666666701</v>
      </c>
      <c r="R109">
        <v>78019</v>
      </c>
      <c r="S109">
        <v>78132.333333333299</v>
      </c>
    </row>
    <row r="110" spans="1:19">
      <c r="A110" t="s">
        <v>20</v>
      </c>
      <c r="B110" t="s">
        <v>101</v>
      </c>
      <c r="C110" t="s">
        <v>86</v>
      </c>
      <c r="D110" t="s">
        <v>87</v>
      </c>
      <c r="E110" t="s">
        <v>166</v>
      </c>
      <c r="F110">
        <v>520728.71797005401</v>
      </c>
      <c r="G110">
        <v>539578.97742377105</v>
      </c>
      <c r="H110">
        <v>527276.62581953395</v>
      </c>
      <c r="I110">
        <v>528452.44496618805</v>
      </c>
      <c r="J110">
        <v>525612.11618507898</v>
      </c>
      <c r="K110">
        <v>537708.88442341401</v>
      </c>
      <c r="L110">
        <v>546892.69000325003</v>
      </c>
      <c r="M110">
        <v>550281.45140341995</v>
      </c>
      <c r="N110">
        <v>550174.69739362702</v>
      </c>
      <c r="O110">
        <v>551503.17766065896</v>
      </c>
      <c r="P110">
        <v>553055.23227713699</v>
      </c>
      <c r="Q110">
        <v>554988.97589978401</v>
      </c>
      <c r="R110">
        <v>556166.511904118</v>
      </c>
      <c r="S110">
        <v>557450.77872097702</v>
      </c>
    </row>
    <row r="111" spans="1:19">
      <c r="A111" t="s">
        <v>20</v>
      </c>
      <c r="B111" t="s">
        <v>65</v>
      </c>
      <c r="C111" t="s">
        <v>88</v>
      </c>
      <c r="D111" t="s">
        <v>89</v>
      </c>
      <c r="E111" t="s">
        <v>167</v>
      </c>
      <c r="F111">
        <v>196.36591000000001</v>
      </c>
      <c r="G111">
        <v>175.6</v>
      </c>
      <c r="H111">
        <v>159.6</v>
      </c>
      <c r="I111">
        <v>168.30941000000001</v>
      </c>
      <c r="J111">
        <v>185.1</v>
      </c>
      <c r="K111">
        <v>189.3</v>
      </c>
      <c r="L111">
        <v>190.2</v>
      </c>
      <c r="M111">
        <v>196.3</v>
      </c>
      <c r="N111">
        <v>193.785</v>
      </c>
      <c r="O111">
        <v>195.962014535984</v>
      </c>
      <c r="P111">
        <v>197.39397487372301</v>
      </c>
      <c r="Q111">
        <v>199.215599845935</v>
      </c>
      <c r="R111">
        <v>201.74614203635201</v>
      </c>
      <c r="S111">
        <v>205.07856012146701</v>
      </c>
    </row>
    <row r="112" spans="1:19">
      <c r="A112" t="s">
        <v>20</v>
      </c>
      <c r="B112" t="s">
        <v>66</v>
      </c>
      <c r="C112" t="s">
        <v>90</v>
      </c>
      <c r="D112" t="s">
        <v>74</v>
      </c>
      <c r="E112" t="s">
        <v>159</v>
      </c>
      <c r="F112">
        <v>41.945643336719755</v>
      </c>
      <c r="G112">
        <v>42.010930534230688</v>
      </c>
      <c r="H112">
        <v>42.002504465978014</v>
      </c>
      <c r="I112">
        <v>42.106909257284713</v>
      </c>
      <c r="J112">
        <v>42.340196186954756</v>
      </c>
      <c r="K112">
        <v>42.540391304910059</v>
      </c>
      <c r="L112">
        <v>42.871836977462856</v>
      </c>
      <c r="M112">
        <v>42.579092878073638</v>
      </c>
      <c r="N112">
        <v>43.298973349104955</v>
      </c>
      <c r="O112">
        <v>43.515845853318915</v>
      </c>
      <c r="P112">
        <v>43.744059999172258</v>
      </c>
      <c r="Q112">
        <v>43.98537184730116</v>
      </c>
      <c r="R112">
        <v>44.239734752888275</v>
      </c>
      <c r="S112">
        <v>44.507084881220386</v>
      </c>
    </row>
    <row r="113" spans="1:19">
      <c r="A113" t="s">
        <v>20</v>
      </c>
      <c r="B113" t="s">
        <v>67</v>
      </c>
      <c r="C113" t="s">
        <v>53</v>
      </c>
      <c r="D113" t="s">
        <v>91</v>
      </c>
      <c r="E113" t="s">
        <v>160</v>
      </c>
      <c r="F113">
        <v>1.0830689463924632</v>
      </c>
      <c r="G113">
        <v>1.0815490469154136</v>
      </c>
      <c r="H113">
        <v>1.0780076388346524</v>
      </c>
      <c r="I113">
        <v>1.0772788496075467</v>
      </c>
      <c r="J113">
        <v>1.0766221454378435</v>
      </c>
      <c r="K113">
        <v>1.0870621742897415</v>
      </c>
      <c r="L113">
        <v>1.1544886797088145</v>
      </c>
      <c r="M113">
        <v>1.2526054274429863</v>
      </c>
      <c r="N113">
        <v>1.1598172731062277</v>
      </c>
      <c r="O113">
        <v>1.1582152190424697</v>
      </c>
      <c r="P113">
        <v>1.1578133235066015</v>
      </c>
      <c r="Q113">
        <v>1.1569890080738665</v>
      </c>
      <c r="R113">
        <v>1.1564490700983094</v>
      </c>
      <c r="S113">
        <v>1.155488338161325</v>
      </c>
    </row>
    <row r="114" spans="1:19">
      <c r="A114" t="s">
        <v>20</v>
      </c>
      <c r="B114" t="s">
        <v>68</v>
      </c>
      <c r="C114" t="s">
        <v>92</v>
      </c>
      <c r="D114" t="s">
        <v>75</v>
      </c>
      <c r="E114" t="s">
        <v>161</v>
      </c>
      <c r="F114">
        <v>1.4242900895953732</v>
      </c>
      <c r="G114">
        <v>1.407857784037186</v>
      </c>
      <c r="H114">
        <v>1.4735636019048211</v>
      </c>
      <c r="I114">
        <v>1.4432281176858428</v>
      </c>
      <c r="J114">
        <v>1.4555159160468507</v>
      </c>
      <c r="K114">
        <v>1.4217100889986023</v>
      </c>
      <c r="L114">
        <v>1.3858741204247618</v>
      </c>
      <c r="M114">
        <v>1.3650600194058939</v>
      </c>
      <c r="N114">
        <v>1.3361455180614223</v>
      </c>
      <c r="O114">
        <v>1.3203915885546393</v>
      </c>
      <c r="P114">
        <v>1.3184281842275234</v>
      </c>
      <c r="Q114">
        <v>1.3153077802773778</v>
      </c>
      <c r="R114">
        <v>1.3397869644206095</v>
      </c>
      <c r="S114">
        <v>1.3379371274901888</v>
      </c>
    </row>
    <row r="115" spans="1:19">
      <c r="A115" t="s">
        <v>20</v>
      </c>
      <c r="B115" t="s">
        <v>69</v>
      </c>
      <c r="C115" t="s">
        <v>93</v>
      </c>
      <c r="D115" t="s">
        <v>75</v>
      </c>
      <c r="E115" t="s">
        <v>162</v>
      </c>
      <c r="F115">
        <v>40.190029378788353</v>
      </c>
      <c r="G115">
        <v>39.789304494481122</v>
      </c>
      <c r="H115">
        <v>42.650643528116753</v>
      </c>
      <c r="I115">
        <v>44.590587945037626</v>
      </c>
      <c r="J115">
        <v>43.807808260874971</v>
      </c>
      <c r="K115">
        <v>44.540434961032297</v>
      </c>
      <c r="L115">
        <v>45.452943070143789</v>
      </c>
      <c r="M115">
        <v>46.538156165614851</v>
      </c>
      <c r="N115">
        <v>46.513259292007248</v>
      </c>
      <c r="O115">
        <v>46.389488355728069</v>
      </c>
      <c r="P115">
        <v>47.138203758350649</v>
      </c>
      <c r="Q115">
        <v>47.156553370709084</v>
      </c>
      <c r="R115">
        <v>47.173887474463974</v>
      </c>
      <c r="S115">
        <v>50.38516252941988</v>
      </c>
    </row>
    <row r="116" spans="1:19">
      <c r="A116" t="s">
        <v>20</v>
      </c>
      <c r="B116" t="s">
        <v>70</v>
      </c>
      <c r="C116" t="s">
        <v>94</v>
      </c>
      <c r="D116" t="s">
        <v>75</v>
      </c>
      <c r="E116" t="s">
        <v>163</v>
      </c>
      <c r="F116">
        <v>89.588213688066858</v>
      </c>
      <c r="G116">
        <v>89.829506871112514</v>
      </c>
      <c r="H116">
        <v>89.458539635967725</v>
      </c>
      <c r="I116">
        <v>89.832921140475435</v>
      </c>
      <c r="J116">
        <v>89.655302762258785</v>
      </c>
      <c r="K116">
        <v>89.565314013525011</v>
      </c>
      <c r="L116">
        <v>89.490361027472048</v>
      </c>
      <c r="M116">
        <v>89.558952241014268</v>
      </c>
      <c r="N116">
        <v>89.874322614770747</v>
      </c>
      <c r="O116">
        <v>89.914317120377547</v>
      </c>
      <c r="P116">
        <v>89.910517515354897</v>
      </c>
      <c r="Q116">
        <v>90.191293583872579</v>
      </c>
      <c r="R116">
        <v>90.18556003778518</v>
      </c>
      <c r="S116">
        <v>90.181954480034804</v>
      </c>
    </row>
    <row r="117" spans="1:19">
      <c r="A117" t="s">
        <v>20</v>
      </c>
      <c r="B117" t="s">
        <v>71</v>
      </c>
      <c r="C117" t="s">
        <v>95</v>
      </c>
      <c r="D117" t="s">
        <v>74</v>
      </c>
      <c r="E117" t="s">
        <v>164</v>
      </c>
      <c r="F117">
        <v>1709.7936746011335</v>
      </c>
      <c r="G117">
        <v>1723.7123543510804</v>
      </c>
      <c r="H117">
        <v>1730.5644005843305</v>
      </c>
      <c r="I117">
        <v>1741.2248704255971</v>
      </c>
      <c r="J117">
        <v>1761.2371427305172</v>
      </c>
      <c r="K117">
        <v>1783.728681245012</v>
      </c>
      <c r="L117">
        <v>1795.2237713961256</v>
      </c>
      <c r="M117">
        <v>1802.8150184616343</v>
      </c>
      <c r="N117">
        <v>1820.5989814252944</v>
      </c>
      <c r="O117" t="s">
        <v>132</v>
      </c>
      <c r="P117" t="s">
        <v>132</v>
      </c>
      <c r="Q117" t="s">
        <v>132</v>
      </c>
      <c r="R117" t="s">
        <v>132</v>
      </c>
      <c r="S117" t="s">
        <v>132</v>
      </c>
    </row>
    <row r="118" spans="1:19">
      <c r="A118" t="s">
        <v>20</v>
      </c>
      <c r="B118" t="s">
        <v>72</v>
      </c>
      <c r="C118" t="s">
        <v>83</v>
      </c>
      <c r="D118" t="s">
        <v>74</v>
      </c>
      <c r="E118" t="s">
        <v>168</v>
      </c>
      <c r="F118">
        <v>571</v>
      </c>
      <c r="G118">
        <v>570</v>
      </c>
      <c r="H118">
        <v>570</v>
      </c>
      <c r="I118">
        <v>567</v>
      </c>
      <c r="J118">
        <v>568</v>
      </c>
      <c r="K118">
        <v>567</v>
      </c>
      <c r="L118">
        <v>568</v>
      </c>
      <c r="M118">
        <v>569</v>
      </c>
      <c r="N118">
        <v>563</v>
      </c>
      <c r="O118">
        <v>560</v>
      </c>
      <c r="P118">
        <v>559</v>
      </c>
      <c r="Q118">
        <v>559</v>
      </c>
      <c r="R118">
        <v>559</v>
      </c>
      <c r="S118">
        <v>559</v>
      </c>
    </row>
    <row r="119" spans="1:19">
      <c r="A119" t="s">
        <v>20</v>
      </c>
      <c r="B119" t="s">
        <v>73</v>
      </c>
      <c r="C119" t="s">
        <v>96</v>
      </c>
      <c r="D119" t="s">
        <v>74</v>
      </c>
      <c r="E119" t="s">
        <v>165</v>
      </c>
      <c r="F119">
        <v>1.7762591608777521E-4</v>
      </c>
      <c r="G119">
        <v>1.7679083689990755E-4</v>
      </c>
      <c r="H119">
        <v>1.7624730527146415E-4</v>
      </c>
      <c r="I119">
        <v>1.7465102138504728E-4</v>
      </c>
      <c r="J119">
        <v>1.7378855531991093E-4</v>
      </c>
      <c r="K119">
        <v>1.7235661343269017E-4</v>
      </c>
      <c r="L119">
        <v>1.7130801815020517E-4</v>
      </c>
      <c r="M119">
        <v>1.7025564977964013E-4</v>
      </c>
      <c r="N119">
        <v>1.676336750786664E-4</v>
      </c>
      <c r="O119">
        <v>1.6566736751360368E-4</v>
      </c>
      <c r="P119">
        <v>1.6426911645819111E-4</v>
      </c>
      <c r="Q119">
        <v>1.631302462448069E-4</v>
      </c>
      <c r="R119">
        <v>1.6195669809798477E-4</v>
      </c>
      <c r="S119">
        <v>1.6075032654595852E-4</v>
      </c>
    </row>
    <row r="120" spans="1:19">
      <c r="A120" t="s">
        <v>20</v>
      </c>
      <c r="B120" t="s">
        <v>101</v>
      </c>
      <c r="C120" t="s">
        <v>102</v>
      </c>
      <c r="D120" t="s">
        <v>103</v>
      </c>
      <c r="E120" t="s">
        <v>166</v>
      </c>
      <c r="F120">
        <v>520728.71797005401</v>
      </c>
      <c r="G120">
        <v>539578.97742377105</v>
      </c>
      <c r="H120">
        <v>527276.62581953395</v>
      </c>
      <c r="I120">
        <v>528452.44496618805</v>
      </c>
      <c r="J120">
        <v>525612.11618507898</v>
      </c>
      <c r="K120">
        <v>537708.88442341401</v>
      </c>
      <c r="L120">
        <v>546892.69000325003</v>
      </c>
      <c r="M120">
        <v>550281.45140341995</v>
      </c>
      <c r="N120">
        <v>550174.69739362702</v>
      </c>
      <c r="O120">
        <v>551503.17766065896</v>
      </c>
      <c r="P120">
        <v>553055.23227713699</v>
      </c>
      <c r="Q120">
        <v>554988.97589978401</v>
      </c>
      <c r="R120">
        <v>556166.511904118</v>
      </c>
      <c r="S120">
        <v>557450.77872097702</v>
      </c>
    </row>
    <row r="121" spans="1:19">
      <c r="A121" t="s">
        <v>26</v>
      </c>
      <c r="B121" t="s">
        <v>63</v>
      </c>
      <c r="C121" t="s">
        <v>84</v>
      </c>
      <c r="D121" t="s">
        <v>74</v>
      </c>
      <c r="E121" t="s">
        <v>229</v>
      </c>
      <c r="F121">
        <v>1185549</v>
      </c>
      <c r="G121">
        <v>1194462</v>
      </c>
      <c r="H121">
        <v>1202569</v>
      </c>
      <c r="I121">
        <v>1210396</v>
      </c>
      <c r="J121">
        <v>1220295.99999999</v>
      </c>
      <c r="K121">
        <v>1230391.99999999</v>
      </c>
      <c r="L121">
        <v>1238193</v>
      </c>
      <c r="M121">
        <v>1249447</v>
      </c>
      <c r="N121">
        <v>1264111</v>
      </c>
      <c r="O121">
        <v>1275557</v>
      </c>
      <c r="P121">
        <v>1288127</v>
      </c>
      <c r="Q121">
        <v>1300477</v>
      </c>
      <c r="R121">
        <v>1312534</v>
      </c>
      <c r="S121">
        <v>1324026</v>
      </c>
    </row>
    <row r="122" spans="1:19">
      <c r="A122" t="s">
        <v>26</v>
      </c>
      <c r="B122" t="s">
        <v>64</v>
      </c>
      <c r="C122" t="s">
        <v>85</v>
      </c>
      <c r="D122" t="s">
        <v>76</v>
      </c>
      <c r="E122" t="s">
        <v>230</v>
      </c>
      <c r="F122">
        <v>34288.04</v>
      </c>
      <c r="G122">
        <v>34553.83</v>
      </c>
      <c r="H122">
        <v>34577.17</v>
      </c>
      <c r="I122">
        <v>34632.47</v>
      </c>
      <c r="J122">
        <v>34710.47</v>
      </c>
      <c r="K122">
        <v>34785.729999999996</v>
      </c>
      <c r="L122">
        <v>34944.490000000005</v>
      </c>
      <c r="M122">
        <v>34828.229999999996</v>
      </c>
      <c r="N122">
        <v>35276.319124775</v>
      </c>
      <c r="O122">
        <v>35445.2907458728</v>
      </c>
      <c r="P122">
        <v>35616.336459525395</v>
      </c>
      <c r="Q122">
        <v>35789.483766675505</v>
      </c>
      <c r="R122">
        <v>35964.760543072698</v>
      </c>
      <c r="S122">
        <v>36142.195044440399</v>
      </c>
    </row>
    <row r="123" spans="1:19">
      <c r="A123" t="s">
        <v>26</v>
      </c>
      <c r="B123" t="s">
        <v>101</v>
      </c>
      <c r="C123" t="s">
        <v>86</v>
      </c>
      <c r="D123" t="s">
        <v>87</v>
      </c>
      <c r="E123" t="s">
        <v>238</v>
      </c>
      <c r="F123">
        <v>177644.36255654099</v>
      </c>
      <c r="G123">
        <v>178550.08907916601</v>
      </c>
      <c r="H123">
        <v>173656.0673125</v>
      </c>
      <c r="I123">
        <v>178049.205929166</v>
      </c>
      <c r="J123">
        <v>182141.47999999899</v>
      </c>
      <c r="K123">
        <v>185627.53273749899</v>
      </c>
      <c r="L123">
        <v>182334.07745000001</v>
      </c>
      <c r="M123">
        <v>190107.85829583299</v>
      </c>
      <c r="N123">
        <v>185434.26665554199</v>
      </c>
      <c r="O123">
        <v>186437.81486047001</v>
      </c>
      <c r="P123">
        <v>187642.228601282</v>
      </c>
      <c r="Q123">
        <v>188656.413376012</v>
      </c>
      <c r="R123">
        <v>189408.08281807901</v>
      </c>
      <c r="S123">
        <v>190160.956337507</v>
      </c>
    </row>
    <row r="124" spans="1:19">
      <c r="A124" t="s">
        <v>26</v>
      </c>
      <c r="B124" t="s">
        <v>65</v>
      </c>
      <c r="C124" t="s">
        <v>88</v>
      </c>
      <c r="D124" t="s">
        <v>89</v>
      </c>
      <c r="E124" t="s">
        <v>239</v>
      </c>
      <c r="F124">
        <v>67.8</v>
      </c>
      <c r="G124">
        <v>69.2</v>
      </c>
      <c r="H124">
        <v>69.099999999999994</v>
      </c>
      <c r="I124">
        <v>74</v>
      </c>
      <c r="J124">
        <v>67.599999999999994</v>
      </c>
      <c r="K124">
        <v>68.2</v>
      </c>
      <c r="L124">
        <v>74.87</v>
      </c>
      <c r="M124">
        <v>70.055999999999997</v>
      </c>
      <c r="N124">
        <v>70.799545539434334</v>
      </c>
      <c r="O124">
        <v>71.145445702489326</v>
      </c>
      <c r="P124">
        <v>71.784835520399483</v>
      </c>
      <c r="Q124">
        <v>72.259667696774102</v>
      </c>
      <c r="R124">
        <v>73.118249852952289</v>
      </c>
      <c r="S124">
        <v>74.478160773558315</v>
      </c>
    </row>
    <row r="125" spans="1:19">
      <c r="A125" t="s">
        <v>26</v>
      </c>
      <c r="B125" t="s">
        <v>66</v>
      </c>
      <c r="C125" t="s">
        <v>90</v>
      </c>
      <c r="D125" t="s">
        <v>74</v>
      </c>
      <c r="E125" t="s">
        <v>231</v>
      </c>
      <c r="F125">
        <v>34.576167083332848</v>
      </c>
      <c r="G125">
        <v>34.568150621797926</v>
      </c>
      <c r="H125">
        <v>34.779277772009685</v>
      </c>
      <c r="I125">
        <v>34.949745138016432</v>
      </c>
      <c r="J125">
        <v>35.156423983886995</v>
      </c>
      <c r="K125">
        <v>35.370595931147342</v>
      </c>
      <c r="L125">
        <v>35.433139816892442</v>
      </c>
      <c r="M125">
        <v>35.874547744746145</v>
      </c>
      <c r="N125">
        <v>35.834549390732747</v>
      </c>
      <c r="O125">
        <v>35.986642319996321</v>
      </c>
      <c r="P125">
        <v>36.166746163346552</v>
      </c>
      <c r="Q125">
        <v>36.336847116272381</v>
      </c>
      <c r="R125">
        <v>36.49500177897923</v>
      </c>
      <c r="S125">
        <v>36.633801526774434</v>
      </c>
    </row>
    <row r="126" spans="1:19">
      <c r="A126" t="s">
        <v>26</v>
      </c>
      <c r="B126" t="s">
        <v>67</v>
      </c>
      <c r="C126" t="s">
        <v>53</v>
      </c>
      <c r="D126" t="s">
        <v>91</v>
      </c>
      <c r="E126" t="s">
        <v>232</v>
      </c>
      <c r="F126">
        <v>1.3893765872881623</v>
      </c>
      <c r="G126">
        <v>1.3835514037083587</v>
      </c>
      <c r="H126">
        <v>1.3831091439814189</v>
      </c>
      <c r="I126">
        <v>1.3834993576836996</v>
      </c>
      <c r="J126">
        <v>1.3811106562371527</v>
      </c>
      <c r="K126">
        <v>1.4097447430311225</v>
      </c>
      <c r="L126">
        <v>1.3949638412236176</v>
      </c>
      <c r="M126">
        <v>1.3948989081558381</v>
      </c>
      <c r="N126">
        <v>1.3895072166295055</v>
      </c>
      <c r="O126">
        <v>1.3865226935886472</v>
      </c>
      <c r="P126">
        <v>1.3836599970354444</v>
      </c>
      <c r="Q126">
        <v>1.3805703463654626</v>
      </c>
      <c r="R126">
        <v>1.377712495559605</v>
      </c>
      <c r="S126">
        <v>1.3748002836823725</v>
      </c>
    </row>
    <row r="127" spans="1:19">
      <c r="A127" t="s">
        <v>26</v>
      </c>
      <c r="B127" t="s">
        <v>68</v>
      </c>
      <c r="C127" t="s">
        <v>92</v>
      </c>
      <c r="D127" t="s">
        <v>75</v>
      </c>
      <c r="E127" t="s">
        <v>233</v>
      </c>
      <c r="F127">
        <v>4.5340760376290508</v>
      </c>
      <c r="G127">
        <v>4.5600376741098456</v>
      </c>
      <c r="H127">
        <v>4.6786634139763006</v>
      </c>
      <c r="I127">
        <v>4.5075460084853596</v>
      </c>
      <c r="J127">
        <v>4.6334640522301935</v>
      </c>
      <c r="K127">
        <v>4.4463159388492342</v>
      </c>
      <c r="L127">
        <v>4.4612977871515263</v>
      </c>
      <c r="M127">
        <v>4.3407189449223411</v>
      </c>
      <c r="N127">
        <v>4.4169259448382716</v>
      </c>
      <c r="O127">
        <v>4.3505005101169694</v>
      </c>
      <c r="P127">
        <v>4.3463749800005624</v>
      </c>
      <c r="Q127">
        <v>4.3456064840817499</v>
      </c>
      <c r="R127">
        <v>4.3506392841746111</v>
      </c>
      <c r="S127">
        <v>4.355499309001881</v>
      </c>
    </row>
    <row r="128" spans="1:19">
      <c r="A128" t="s">
        <v>26</v>
      </c>
      <c r="B128" t="s">
        <v>69</v>
      </c>
      <c r="C128" t="s">
        <v>93</v>
      </c>
      <c r="D128" t="s">
        <v>75</v>
      </c>
      <c r="E128" t="s">
        <v>234</v>
      </c>
      <c r="F128">
        <v>1.4481349524800542</v>
      </c>
      <c r="G128">
        <v>1.4565822052583139</v>
      </c>
      <c r="H128">
        <v>1.5375410956388778</v>
      </c>
      <c r="I128">
        <v>4.3743278186434882</v>
      </c>
      <c r="J128">
        <v>4.2878191218899637</v>
      </c>
      <c r="K128">
        <v>4.6103322576266192</v>
      </c>
      <c r="L128">
        <v>6.1513487509809979</v>
      </c>
      <c r="M128">
        <v>6.1696913799225053</v>
      </c>
      <c r="N128">
        <v>7.3415589010723075</v>
      </c>
      <c r="O128">
        <v>8.547617677450086</v>
      </c>
      <c r="P128">
        <v>8.6296975604405972</v>
      </c>
      <c r="Q128">
        <v>8.7505451496231927</v>
      </c>
      <c r="R128">
        <v>8.7073207601964615</v>
      </c>
      <c r="S128">
        <v>8.7847287645606542</v>
      </c>
    </row>
    <row r="129" spans="1:19">
      <c r="A129" t="s">
        <v>26</v>
      </c>
      <c r="B129" t="s">
        <v>70</v>
      </c>
      <c r="C129" t="s">
        <v>94</v>
      </c>
      <c r="D129" t="s">
        <v>75</v>
      </c>
      <c r="E129" t="s">
        <v>235</v>
      </c>
      <c r="F129">
        <v>69.368778503447416</v>
      </c>
      <c r="G129">
        <v>69.238135224911559</v>
      </c>
      <c r="H129">
        <v>69.425892972905501</v>
      </c>
      <c r="I129">
        <v>70.240015768779557</v>
      </c>
      <c r="J129">
        <v>71.320365904570835</v>
      </c>
      <c r="K129">
        <v>71.90699938332402</v>
      </c>
      <c r="L129">
        <v>70.066806019407096</v>
      </c>
      <c r="M129">
        <v>71.878152151322823</v>
      </c>
      <c r="N129">
        <v>70.312487618248582</v>
      </c>
      <c r="O129">
        <v>71.141654234318267</v>
      </c>
      <c r="P129">
        <v>71.198573150594228</v>
      </c>
      <c r="Q129">
        <v>71.22872801937055</v>
      </c>
      <c r="R129">
        <v>71.214289049738042</v>
      </c>
      <c r="S129">
        <v>71.197641440946995</v>
      </c>
    </row>
    <row r="130" spans="1:19">
      <c r="A130" t="s">
        <v>26</v>
      </c>
      <c r="B130" t="s">
        <v>71</v>
      </c>
      <c r="C130" t="s">
        <v>95</v>
      </c>
      <c r="D130" t="s">
        <v>74</v>
      </c>
      <c r="E130" t="s">
        <v>236</v>
      </c>
      <c r="F130">
        <v>1247.9769968982184</v>
      </c>
      <c r="G130">
        <v>1264.7990065911358</v>
      </c>
      <c r="H130">
        <v>1278.9059792592977</v>
      </c>
      <c r="I130">
        <v>1293.9369351694966</v>
      </c>
      <c r="J130">
        <v>1312.1582552244508</v>
      </c>
      <c r="K130">
        <v>1327.3215659508639</v>
      </c>
      <c r="L130">
        <v>1335.3100998155378</v>
      </c>
      <c r="M130">
        <v>1341.7996954974142</v>
      </c>
      <c r="N130">
        <v>1366.539380266029</v>
      </c>
      <c r="O130" t="s">
        <v>132</v>
      </c>
      <c r="P130" t="s">
        <v>132</v>
      </c>
      <c r="Q130" t="s">
        <v>132</v>
      </c>
      <c r="R130" t="s">
        <v>132</v>
      </c>
      <c r="S130" t="s">
        <v>132</v>
      </c>
    </row>
    <row r="131" spans="1:19">
      <c r="A131" t="s">
        <v>26</v>
      </c>
      <c r="B131" t="s">
        <v>72</v>
      </c>
      <c r="C131" t="s">
        <v>83</v>
      </c>
      <c r="D131" t="s">
        <v>74</v>
      </c>
      <c r="E131" t="s">
        <v>240</v>
      </c>
      <c r="F131">
        <v>405</v>
      </c>
      <c r="G131">
        <v>407</v>
      </c>
      <c r="H131">
        <v>407</v>
      </c>
      <c r="I131">
        <v>407</v>
      </c>
      <c r="J131">
        <v>409</v>
      </c>
      <c r="K131">
        <v>406</v>
      </c>
      <c r="L131">
        <v>401</v>
      </c>
      <c r="M131">
        <v>401</v>
      </c>
      <c r="N131">
        <v>400</v>
      </c>
      <c r="O131">
        <v>400</v>
      </c>
      <c r="P131">
        <v>401</v>
      </c>
      <c r="Q131">
        <v>401</v>
      </c>
      <c r="R131">
        <v>401</v>
      </c>
      <c r="S131">
        <v>401</v>
      </c>
    </row>
    <row r="132" spans="1:19">
      <c r="A132" t="s">
        <v>26</v>
      </c>
      <c r="B132" t="s">
        <v>73</v>
      </c>
      <c r="C132" t="s">
        <v>96</v>
      </c>
      <c r="D132" t="s">
        <v>74</v>
      </c>
      <c r="E132" t="s">
        <v>237</v>
      </c>
      <c r="F132">
        <v>3.4161388521267361E-4</v>
      </c>
      <c r="G132">
        <v>3.4073917797301209E-4</v>
      </c>
      <c r="H132">
        <v>3.3844211849798226E-4</v>
      </c>
      <c r="I132">
        <v>3.362535897342688E-4</v>
      </c>
      <c r="J132">
        <v>3.3516458301920463E-4</v>
      </c>
      <c r="K132">
        <v>3.2997613768620353E-4</v>
      </c>
      <c r="L132">
        <v>3.238590429763373E-4</v>
      </c>
      <c r="M132">
        <v>3.2094198473404636E-4</v>
      </c>
      <c r="N132">
        <v>3.1642790862511285E-4</v>
      </c>
      <c r="O132">
        <v>3.1358849506529302E-4</v>
      </c>
      <c r="P132">
        <v>3.1130470830904096E-4</v>
      </c>
      <c r="Q132">
        <v>3.0834839831846313E-4</v>
      </c>
      <c r="R132">
        <v>3.0551589520728609E-4</v>
      </c>
      <c r="S132">
        <v>3.0286414315126744E-4</v>
      </c>
    </row>
    <row r="133" spans="1:19">
      <c r="A133" t="s">
        <v>26</v>
      </c>
      <c r="B133" t="s">
        <v>101</v>
      </c>
      <c r="C133" t="s">
        <v>102</v>
      </c>
      <c r="D133" t="s">
        <v>103</v>
      </c>
      <c r="E133" t="s">
        <v>238</v>
      </c>
      <c r="F133">
        <v>177644.36255654099</v>
      </c>
      <c r="G133">
        <v>178550.08907916601</v>
      </c>
      <c r="H133">
        <v>173656.0673125</v>
      </c>
      <c r="I133">
        <v>178049.205929166</v>
      </c>
      <c r="J133">
        <v>182141.47999999899</v>
      </c>
      <c r="K133">
        <v>185627.53273749899</v>
      </c>
      <c r="L133">
        <v>182334.07745000001</v>
      </c>
      <c r="M133">
        <v>190107.85829583299</v>
      </c>
      <c r="N133">
        <v>185434.26665554199</v>
      </c>
      <c r="O133">
        <v>186437.81486047001</v>
      </c>
      <c r="P133">
        <v>187642.228601282</v>
      </c>
      <c r="Q133">
        <v>188656.413376012</v>
      </c>
      <c r="R133">
        <v>189408.08281807901</v>
      </c>
      <c r="S133">
        <v>190160.956337507</v>
      </c>
    </row>
    <row r="134" spans="1:19">
      <c r="A134" t="s">
        <v>27</v>
      </c>
      <c r="B134" t="s">
        <v>63</v>
      </c>
      <c r="C134" t="s">
        <v>84</v>
      </c>
      <c r="D134" t="s">
        <v>74</v>
      </c>
      <c r="E134" t="s">
        <v>241</v>
      </c>
      <c r="F134">
        <v>2222495</v>
      </c>
      <c r="G134">
        <v>2230116</v>
      </c>
      <c r="H134">
        <v>2236741</v>
      </c>
      <c r="I134">
        <v>2244730</v>
      </c>
      <c r="J134">
        <v>2258368</v>
      </c>
      <c r="K134">
        <v>2271915.1739725997</v>
      </c>
      <c r="L134">
        <v>2283120</v>
      </c>
      <c r="M134">
        <v>2299162</v>
      </c>
      <c r="N134">
        <v>2307699</v>
      </c>
      <c r="O134">
        <v>2328871</v>
      </c>
      <c r="P134">
        <v>2348521</v>
      </c>
      <c r="Q134">
        <v>2368268</v>
      </c>
      <c r="R134">
        <v>2387979</v>
      </c>
      <c r="S134">
        <v>2407731</v>
      </c>
    </row>
    <row r="135" spans="1:19">
      <c r="A135" t="s">
        <v>27</v>
      </c>
      <c r="B135" t="s">
        <v>64</v>
      </c>
      <c r="C135" t="s">
        <v>85</v>
      </c>
      <c r="D135" t="s">
        <v>76</v>
      </c>
      <c r="E135" t="s">
        <v>242</v>
      </c>
      <c r="F135">
        <v>52009.572425097605</v>
      </c>
      <c r="G135">
        <v>52044.801426892795</v>
      </c>
      <c r="H135">
        <v>52091.153489795201</v>
      </c>
      <c r="I135">
        <v>52123.4289964325</v>
      </c>
      <c r="J135">
        <v>52180.001818508303</v>
      </c>
      <c r="K135">
        <v>52229.304116934101</v>
      </c>
      <c r="L135">
        <v>52264</v>
      </c>
      <c r="M135">
        <v>52292.399027838095</v>
      </c>
      <c r="N135">
        <v>52360</v>
      </c>
      <c r="O135">
        <v>52406</v>
      </c>
      <c r="P135">
        <v>52451</v>
      </c>
      <c r="Q135">
        <v>52494</v>
      </c>
      <c r="R135">
        <v>52540</v>
      </c>
      <c r="S135">
        <v>52584</v>
      </c>
    </row>
    <row r="136" spans="1:19">
      <c r="A136" t="s">
        <v>27</v>
      </c>
      <c r="B136" t="s">
        <v>101</v>
      </c>
      <c r="C136" t="s">
        <v>86</v>
      </c>
      <c r="D136" t="s">
        <v>87</v>
      </c>
      <c r="E136" t="s">
        <v>250</v>
      </c>
      <c r="F136">
        <v>369384.46284152899</v>
      </c>
      <c r="G136">
        <v>363043.46374429198</v>
      </c>
      <c r="H136">
        <v>361593.32456620998</v>
      </c>
      <c r="I136">
        <v>365103.02949771599</v>
      </c>
      <c r="J136">
        <v>364726</v>
      </c>
      <c r="K136">
        <v>368289.75707762502</v>
      </c>
      <c r="L136">
        <v>343766</v>
      </c>
      <c r="M136">
        <v>349867</v>
      </c>
      <c r="N136">
        <v>349697</v>
      </c>
      <c r="O136">
        <v>352236</v>
      </c>
      <c r="P136">
        <v>354659</v>
      </c>
      <c r="Q136">
        <v>357144</v>
      </c>
      <c r="R136">
        <v>359583</v>
      </c>
      <c r="S136">
        <v>362091</v>
      </c>
    </row>
    <row r="137" spans="1:19">
      <c r="A137" t="s">
        <v>27</v>
      </c>
      <c r="B137" t="s">
        <v>65</v>
      </c>
      <c r="C137" t="s">
        <v>88</v>
      </c>
      <c r="D137" t="s">
        <v>89</v>
      </c>
      <c r="E137" t="s">
        <v>251</v>
      </c>
      <c r="F137">
        <v>154</v>
      </c>
      <c r="G137">
        <v>158.19999999999999</v>
      </c>
      <c r="H137">
        <v>136.1</v>
      </c>
      <c r="I137">
        <v>140.5</v>
      </c>
      <c r="J137">
        <v>123.899999999999</v>
      </c>
      <c r="K137">
        <v>142.30000000000001</v>
      </c>
      <c r="L137">
        <v>146.6</v>
      </c>
      <c r="M137">
        <v>146.9</v>
      </c>
      <c r="N137">
        <v>151.01535999999999</v>
      </c>
      <c r="O137">
        <v>152.80000000000001</v>
      </c>
      <c r="P137">
        <v>153.69999999999999</v>
      </c>
      <c r="Q137">
        <v>154.6</v>
      </c>
      <c r="R137">
        <v>155.5</v>
      </c>
      <c r="S137">
        <v>156.4</v>
      </c>
    </row>
    <row r="138" spans="1:19">
      <c r="A138" t="s">
        <v>27</v>
      </c>
      <c r="B138" t="s">
        <v>66</v>
      </c>
      <c r="C138" t="s">
        <v>90</v>
      </c>
      <c r="D138" t="s">
        <v>74</v>
      </c>
      <c r="E138" t="s">
        <v>243</v>
      </c>
      <c r="F138">
        <v>42.732422059434555</v>
      </c>
      <c r="G138">
        <v>42.84992811688673</v>
      </c>
      <c r="H138">
        <v>42.938980040789147</v>
      </c>
      <c r="I138">
        <v>43.065662471163144</v>
      </c>
      <c r="J138">
        <v>43.280335785633383</v>
      </c>
      <c r="K138">
        <v>43.498859737554604</v>
      </c>
      <c r="L138">
        <v>43.684371651614882</v>
      </c>
      <c r="M138">
        <v>43.967422469487978</v>
      </c>
      <c r="N138">
        <v>44.073701298701302</v>
      </c>
      <c r="O138">
        <v>44.439014616646951</v>
      </c>
      <c r="P138">
        <v>44.775523822234085</v>
      </c>
      <c r="Q138">
        <v>45.115022669257442</v>
      </c>
      <c r="R138">
        <v>45.450685192234488</v>
      </c>
      <c r="S138">
        <v>45.78828160657234</v>
      </c>
    </row>
    <row r="139" spans="1:19">
      <c r="A139" t="s">
        <v>27</v>
      </c>
      <c r="B139" t="s">
        <v>67</v>
      </c>
      <c r="C139" t="s">
        <v>53</v>
      </c>
      <c r="D139" t="s">
        <v>91</v>
      </c>
      <c r="E139" t="s">
        <v>244</v>
      </c>
      <c r="F139">
        <v>1.2732463835454368</v>
      </c>
      <c r="G139">
        <v>1.2717888854466459</v>
      </c>
      <c r="H139">
        <v>1.2783744559053689</v>
      </c>
      <c r="I139">
        <v>1.2908014935971488</v>
      </c>
      <c r="J139">
        <v>1.2915101121383314</v>
      </c>
      <c r="K139">
        <v>1.3355912198987725</v>
      </c>
      <c r="L139">
        <v>1.3397749885198225</v>
      </c>
      <c r="M139">
        <v>1.3500049971396118</v>
      </c>
      <c r="N139">
        <v>1.337318563789152</v>
      </c>
      <c r="O139">
        <v>1.336144716253864</v>
      </c>
      <c r="P139">
        <v>1.3349983794398581</v>
      </c>
      <c r="Q139">
        <v>1.3339048272183487</v>
      </c>
      <c r="R139">
        <v>1.3327369623144272</v>
      </c>
      <c r="S139">
        <v>1.3336946599726152</v>
      </c>
    </row>
    <row r="140" spans="1:19">
      <c r="A140" t="s">
        <v>27</v>
      </c>
      <c r="B140" t="s">
        <v>68</v>
      </c>
      <c r="C140" t="s">
        <v>92</v>
      </c>
      <c r="D140" t="s">
        <v>75</v>
      </c>
      <c r="E140" t="s">
        <v>245</v>
      </c>
      <c r="F140">
        <v>2.3718575078542994</v>
      </c>
      <c r="G140">
        <v>2.3641759368214461</v>
      </c>
      <c r="H140">
        <v>2.4167476246071136</v>
      </c>
      <c r="I140">
        <v>2.39965929046833</v>
      </c>
      <c r="J140">
        <v>2.3590311631197118</v>
      </c>
      <c r="K140">
        <v>2.3560742141875739</v>
      </c>
      <c r="L140">
        <v>2.3833072496989232</v>
      </c>
      <c r="M140">
        <v>2.5375356921344396</v>
      </c>
      <c r="N140">
        <v>2.5350517733923938</v>
      </c>
      <c r="O140">
        <v>2.531257452389875</v>
      </c>
      <c r="P140">
        <v>2.4899974341550615</v>
      </c>
      <c r="Q140">
        <v>2.4561521403131512</v>
      </c>
      <c r="R140">
        <v>2.4547879071035061</v>
      </c>
      <c r="S140">
        <v>2.3629419123921886</v>
      </c>
    </row>
    <row r="141" spans="1:19">
      <c r="A141" t="s">
        <v>27</v>
      </c>
      <c r="B141" t="s">
        <v>69</v>
      </c>
      <c r="C141" t="s">
        <v>93</v>
      </c>
      <c r="D141" t="s">
        <v>75</v>
      </c>
      <c r="E141" t="s">
        <v>246</v>
      </c>
      <c r="F141">
        <v>42.06393728706265</v>
      </c>
      <c r="G141">
        <v>41.259939353581359</v>
      </c>
      <c r="H141">
        <v>41.388244917351031</v>
      </c>
      <c r="I141">
        <v>40.798497838568295</v>
      </c>
      <c r="J141">
        <v>40.484637782883588</v>
      </c>
      <c r="K141">
        <v>40.130087019728876</v>
      </c>
      <c r="L141">
        <v>40.959838960222946</v>
      </c>
      <c r="M141">
        <v>40.11238556365705</v>
      </c>
      <c r="N141">
        <v>35.193896430338263</v>
      </c>
      <c r="O141">
        <v>35.2337637265924</v>
      </c>
      <c r="P141">
        <v>35.286853005281124</v>
      </c>
      <c r="Q141">
        <v>35.549246242412025</v>
      </c>
      <c r="R141">
        <v>36.165224718632416</v>
      </c>
      <c r="S141">
        <v>36.541642846687708</v>
      </c>
    </row>
    <row r="142" spans="1:19">
      <c r="A142" t="s">
        <v>27</v>
      </c>
      <c r="B142" t="s">
        <v>70</v>
      </c>
      <c r="C142" t="s">
        <v>94</v>
      </c>
      <c r="D142" t="s">
        <v>75</v>
      </c>
      <c r="E142" t="s">
        <v>247</v>
      </c>
      <c r="F142">
        <v>79.979412582563384</v>
      </c>
      <c r="G142">
        <v>79.994931726262237</v>
      </c>
      <c r="H142">
        <v>79.817020145094304</v>
      </c>
      <c r="I142">
        <v>80.004242215311805</v>
      </c>
      <c r="J142">
        <v>79.447859489041079</v>
      </c>
      <c r="K142">
        <v>80.285679393734583</v>
      </c>
      <c r="L142">
        <v>79.554987986013742</v>
      </c>
      <c r="M142">
        <v>78.884261733744538</v>
      </c>
      <c r="N142">
        <v>79.404741819346455</v>
      </c>
      <c r="O142">
        <v>79.394212970849082</v>
      </c>
      <c r="P142">
        <v>79.807082295951886</v>
      </c>
      <c r="Q142">
        <v>80.224503281589506</v>
      </c>
      <c r="R142">
        <v>80.637293754154115</v>
      </c>
      <c r="S142">
        <v>80.608465827651059</v>
      </c>
    </row>
    <row r="143" spans="1:19">
      <c r="A143" t="s">
        <v>27</v>
      </c>
      <c r="B143" t="s">
        <v>71</v>
      </c>
      <c r="C143" t="s">
        <v>95</v>
      </c>
      <c r="D143" t="s">
        <v>74</v>
      </c>
      <c r="E143" t="s">
        <v>248</v>
      </c>
      <c r="F143">
        <v>1051.1886592753342</v>
      </c>
      <c r="G143">
        <v>1057.5039630751555</v>
      </c>
      <c r="H143">
        <v>1061.6783929481103</v>
      </c>
      <c r="I143">
        <v>1066.3293461168851</v>
      </c>
      <c r="J143">
        <v>1074.605892885598</v>
      </c>
      <c r="K143">
        <v>1082.3798205288765</v>
      </c>
      <c r="L143">
        <v>1087.8231191464645</v>
      </c>
      <c r="M143">
        <v>1092.6275494067836</v>
      </c>
      <c r="N143">
        <v>1098.7200547007799</v>
      </c>
      <c r="O143" t="s">
        <v>132</v>
      </c>
      <c r="P143" t="s">
        <v>132</v>
      </c>
      <c r="Q143" t="s">
        <v>132</v>
      </c>
      <c r="R143" t="s">
        <v>132</v>
      </c>
      <c r="S143" t="s">
        <v>132</v>
      </c>
    </row>
    <row r="144" spans="1:19">
      <c r="A144" t="s">
        <v>27</v>
      </c>
      <c r="B144" t="s">
        <v>72</v>
      </c>
      <c r="C144" t="s">
        <v>83</v>
      </c>
      <c r="D144" t="s">
        <v>74</v>
      </c>
      <c r="E144" t="s">
        <v>252</v>
      </c>
      <c r="F144">
        <v>643</v>
      </c>
      <c r="G144">
        <v>640</v>
      </c>
      <c r="H144">
        <v>643</v>
      </c>
      <c r="I144">
        <v>643</v>
      </c>
      <c r="J144">
        <v>638</v>
      </c>
      <c r="K144">
        <v>619</v>
      </c>
      <c r="L144">
        <v>611</v>
      </c>
      <c r="M144">
        <v>610</v>
      </c>
      <c r="N144">
        <v>610</v>
      </c>
      <c r="O144">
        <v>609</v>
      </c>
      <c r="P144">
        <v>609</v>
      </c>
      <c r="Q144">
        <v>609</v>
      </c>
      <c r="R144">
        <v>609</v>
      </c>
      <c r="S144">
        <v>606</v>
      </c>
    </row>
    <row r="145" spans="1:19">
      <c r="A145" t="s">
        <v>27</v>
      </c>
      <c r="B145" t="s">
        <v>73</v>
      </c>
      <c r="C145" t="s">
        <v>96</v>
      </c>
      <c r="D145" t="s">
        <v>74</v>
      </c>
      <c r="E145" t="s">
        <v>249</v>
      </c>
      <c r="F145">
        <v>2.8931448664676411E-4</v>
      </c>
      <c r="G145">
        <v>2.8698058755688048E-4</v>
      </c>
      <c r="H145">
        <v>2.8747181725555172E-4</v>
      </c>
      <c r="I145">
        <v>2.8644870429851254E-4</v>
      </c>
      <c r="J145">
        <v>2.8250488848584462E-4</v>
      </c>
      <c r="K145">
        <v>2.7245735540277062E-4</v>
      </c>
      <c r="L145">
        <v>2.6761624443743647E-4</v>
      </c>
      <c r="M145">
        <v>2.6531405790457567E-4</v>
      </c>
      <c r="N145">
        <v>2.6433256676888968E-4</v>
      </c>
      <c r="O145">
        <v>2.6150010026317473E-4</v>
      </c>
      <c r="P145">
        <v>2.593121372983252E-4</v>
      </c>
      <c r="Q145">
        <v>2.5714995093460707E-4</v>
      </c>
      <c r="R145">
        <v>2.5502736833112852E-4</v>
      </c>
      <c r="S145">
        <v>2.5168924601627011E-4</v>
      </c>
    </row>
    <row r="146" spans="1:19">
      <c r="A146" t="s">
        <v>27</v>
      </c>
      <c r="B146" t="s">
        <v>101</v>
      </c>
      <c r="C146" t="s">
        <v>102</v>
      </c>
      <c r="D146" t="s">
        <v>103</v>
      </c>
      <c r="E146" t="s">
        <v>250</v>
      </c>
      <c r="F146">
        <v>369384.46284152899</v>
      </c>
      <c r="G146">
        <v>363043.46374429198</v>
      </c>
      <c r="H146">
        <v>361593.32456620998</v>
      </c>
      <c r="I146">
        <v>365103.02949771599</v>
      </c>
      <c r="J146">
        <v>364726</v>
      </c>
      <c r="K146">
        <v>368289.75707762502</v>
      </c>
      <c r="L146">
        <v>343766</v>
      </c>
      <c r="M146">
        <v>349867</v>
      </c>
      <c r="N146">
        <v>349697</v>
      </c>
      <c r="O146">
        <v>352236</v>
      </c>
      <c r="P146">
        <v>354659</v>
      </c>
      <c r="Q146">
        <v>357144</v>
      </c>
      <c r="R146">
        <v>359583</v>
      </c>
      <c r="S146">
        <v>362091</v>
      </c>
    </row>
    <row r="147" spans="1:19">
      <c r="A147" s="143" t="s">
        <v>127</v>
      </c>
      <c r="B147" s="143" t="s">
        <v>63</v>
      </c>
      <c r="C147" s="143" t="s">
        <v>84</v>
      </c>
      <c r="D147" s="143" t="s">
        <v>74</v>
      </c>
      <c r="E147" s="143" t="s">
        <v>265</v>
      </c>
      <c r="F147" s="143">
        <v>0</v>
      </c>
      <c r="G147" s="143">
        <v>0</v>
      </c>
      <c r="H147" s="143">
        <v>0</v>
      </c>
      <c r="I147" s="143">
        <v>0</v>
      </c>
      <c r="J147" s="143">
        <v>0</v>
      </c>
      <c r="K147" s="143">
        <v>0</v>
      </c>
      <c r="L147" s="143">
        <v>28273</v>
      </c>
      <c r="M147" s="143">
        <v>21071</v>
      </c>
      <c r="N147" s="143">
        <v>28601.010138047801</v>
      </c>
      <c r="O147" s="143">
        <v>28769.042640444099</v>
      </c>
      <c r="P147" s="143">
        <v>28954.0751428404</v>
      </c>
      <c r="Q147" s="143">
        <v>29154.1076452368</v>
      </c>
      <c r="R147" s="143">
        <v>29359.167581005499</v>
      </c>
      <c r="S147" s="143">
        <v>29569.227516774201</v>
      </c>
    </row>
    <row r="148" spans="1:19">
      <c r="A148" s="143" t="s">
        <v>127</v>
      </c>
      <c r="B148" s="143" t="s">
        <v>64</v>
      </c>
      <c r="C148" s="143" t="s">
        <v>85</v>
      </c>
      <c r="D148" s="143" t="s">
        <v>76</v>
      </c>
      <c r="E148" s="143" t="s">
        <v>266</v>
      </c>
      <c r="F148" s="143">
        <v>0</v>
      </c>
      <c r="G148" s="143">
        <v>0</v>
      </c>
      <c r="H148" s="143">
        <v>0</v>
      </c>
      <c r="I148" s="143">
        <v>0</v>
      </c>
      <c r="J148" s="143">
        <v>0</v>
      </c>
      <c r="K148" s="143">
        <v>0</v>
      </c>
      <c r="L148" s="143">
        <v>501.72046899999998</v>
      </c>
      <c r="M148" s="143">
        <v>501.27579700000001</v>
      </c>
      <c r="N148" s="143">
        <v>505.85301479999998</v>
      </c>
      <c r="O148" s="143">
        <v>507.91928769999998</v>
      </c>
      <c r="P148" s="143">
        <v>509.98556059999999</v>
      </c>
      <c r="Q148" s="143">
        <v>512.05183350000004</v>
      </c>
      <c r="R148" s="143">
        <v>514.11810639999999</v>
      </c>
      <c r="S148" s="143">
        <v>516.18437930000005</v>
      </c>
    </row>
    <row r="149" spans="1:19">
      <c r="A149" s="143" t="s">
        <v>127</v>
      </c>
      <c r="B149" s="143" t="s">
        <v>128</v>
      </c>
      <c r="C149" s="143" t="s">
        <v>86</v>
      </c>
      <c r="D149" s="143" t="s">
        <v>87</v>
      </c>
      <c r="E149" s="143" t="s">
        <v>289</v>
      </c>
      <c r="F149" s="143">
        <v>0</v>
      </c>
      <c r="G149" s="143">
        <v>0</v>
      </c>
      <c r="H149" s="143">
        <v>0</v>
      </c>
      <c r="I149" s="143">
        <v>0</v>
      </c>
      <c r="J149" s="143">
        <v>0</v>
      </c>
      <c r="K149" s="143">
        <v>0</v>
      </c>
      <c r="L149" s="143">
        <v>2871</v>
      </c>
      <c r="M149" s="143">
        <v>2881</v>
      </c>
      <c r="N149" s="143">
        <v>2896</v>
      </c>
      <c r="O149" s="143">
        <v>2912</v>
      </c>
      <c r="P149" s="143">
        <v>2928</v>
      </c>
      <c r="Q149" s="143">
        <v>2944</v>
      </c>
      <c r="R149" s="143">
        <v>2962</v>
      </c>
      <c r="S149" s="143">
        <v>2978</v>
      </c>
    </row>
    <row r="150" spans="1:19">
      <c r="A150" s="143" t="s">
        <v>127</v>
      </c>
      <c r="B150" s="143" t="s">
        <v>65</v>
      </c>
      <c r="C150" s="143" t="s">
        <v>88</v>
      </c>
      <c r="D150" s="143" t="s">
        <v>89</v>
      </c>
      <c r="E150" s="143" t="s">
        <v>275</v>
      </c>
      <c r="F150" s="143">
        <v>0</v>
      </c>
      <c r="G150" s="143">
        <v>0</v>
      </c>
      <c r="H150" s="143">
        <v>0</v>
      </c>
      <c r="I150" s="143">
        <v>0</v>
      </c>
      <c r="J150" s="143">
        <v>0</v>
      </c>
      <c r="K150" s="143">
        <v>0</v>
      </c>
      <c r="L150" s="143">
        <v>0.65700000000000003</v>
      </c>
      <c r="M150" s="143">
        <v>0.43734685272599999</v>
      </c>
      <c r="N150" s="143">
        <v>0.65884114285947804</v>
      </c>
      <c r="O150" s="143">
        <v>0.66547506341786899</v>
      </c>
      <c r="P150" s="143">
        <v>0.67210890116226396</v>
      </c>
      <c r="Q150" s="143">
        <v>0.67874174809302501</v>
      </c>
      <c r="R150" s="143">
        <v>0.68537447807219898</v>
      </c>
      <c r="S150" s="143">
        <v>0.69200698929119397</v>
      </c>
    </row>
    <row r="151" spans="1:19">
      <c r="A151" s="143" t="s">
        <v>127</v>
      </c>
      <c r="B151" s="143" t="s">
        <v>66</v>
      </c>
      <c r="C151" s="143" t="s">
        <v>90</v>
      </c>
      <c r="D151" s="143" t="s">
        <v>74</v>
      </c>
      <c r="E151" s="143" t="s">
        <v>267</v>
      </c>
      <c r="F151" s="143">
        <v>0</v>
      </c>
      <c r="G151" s="143">
        <v>0</v>
      </c>
      <c r="H151" s="143">
        <v>0</v>
      </c>
      <c r="I151" s="143">
        <v>0</v>
      </c>
      <c r="J151" s="143">
        <v>0</v>
      </c>
      <c r="K151" s="143">
        <v>0</v>
      </c>
      <c r="L151" s="143">
        <v>56.352095931728897</v>
      </c>
      <c r="M151" s="143">
        <v>42.0347443984015</v>
      </c>
      <c r="N151" s="143">
        <v>56.540159495453103</v>
      </c>
      <c r="O151" s="143">
        <v>56.640972959932903</v>
      </c>
      <c r="P151" s="143">
        <v>56.774303783769497</v>
      </c>
      <c r="Q151" s="143">
        <v>56.935852462359797</v>
      </c>
      <c r="R151" s="143">
        <v>57.1058813442434</v>
      </c>
      <c r="S151" s="143">
        <v>57.284235444848498</v>
      </c>
    </row>
    <row r="152" spans="1:19">
      <c r="A152" s="143" t="s">
        <v>127</v>
      </c>
      <c r="B152" s="143" t="s">
        <v>67</v>
      </c>
      <c r="C152" s="143" t="s">
        <v>53</v>
      </c>
      <c r="D152" s="143" t="s">
        <v>91</v>
      </c>
      <c r="E152" s="143" t="s">
        <v>268</v>
      </c>
      <c r="F152" s="143">
        <v>0</v>
      </c>
      <c r="G152" s="143">
        <v>0</v>
      </c>
      <c r="H152" s="143">
        <v>0</v>
      </c>
      <c r="I152" s="143">
        <v>0</v>
      </c>
      <c r="J152" s="143">
        <v>0</v>
      </c>
      <c r="K152" s="143">
        <v>0</v>
      </c>
      <c r="L152" s="143">
        <v>1.40516491464892</v>
      </c>
      <c r="M152" s="143">
        <v>1.53408563629494</v>
      </c>
      <c r="N152" s="143">
        <v>1.3976391942223101</v>
      </c>
      <c r="O152" s="143">
        <v>1.3939222572271699</v>
      </c>
      <c r="P152" s="143">
        <v>1.3902354395404</v>
      </c>
      <c r="Q152" s="143">
        <v>1.38657837654242</v>
      </c>
      <c r="R152" s="143">
        <v>1.3810056311216501</v>
      </c>
      <c r="S152" s="143">
        <v>1.3774147930710201</v>
      </c>
    </row>
    <row r="153" spans="1:19">
      <c r="A153" s="143" t="s">
        <v>127</v>
      </c>
      <c r="B153" s="143" t="s">
        <v>68</v>
      </c>
      <c r="C153" s="143" t="s">
        <v>92</v>
      </c>
      <c r="D153" s="143" t="s">
        <v>75</v>
      </c>
      <c r="E153" s="143" t="s">
        <v>269</v>
      </c>
      <c r="F153" s="143">
        <v>0</v>
      </c>
      <c r="G153" s="143">
        <v>0</v>
      </c>
      <c r="H153" s="143">
        <v>0</v>
      </c>
      <c r="I153" s="143">
        <v>0</v>
      </c>
      <c r="J153" s="143">
        <v>0</v>
      </c>
      <c r="K153" s="143">
        <v>0</v>
      </c>
      <c r="L153" s="143">
        <v>37.164750957854402</v>
      </c>
      <c r="M153" s="143">
        <v>36.635231906062302</v>
      </c>
      <c r="N153" s="143">
        <v>37.5345303867403</v>
      </c>
      <c r="O153" s="143">
        <v>37.671703296703299</v>
      </c>
      <c r="P153" s="143">
        <v>37.807377049180303</v>
      </c>
      <c r="Q153" s="143">
        <v>37.975543478260903</v>
      </c>
      <c r="R153" s="143">
        <v>38.149898717083097</v>
      </c>
      <c r="S153" s="143">
        <v>38.247145735392898</v>
      </c>
    </row>
    <row r="154" spans="1:19">
      <c r="A154" s="143" t="s">
        <v>127</v>
      </c>
      <c r="B154" s="143" t="s">
        <v>69</v>
      </c>
      <c r="C154" s="143" t="s">
        <v>93</v>
      </c>
      <c r="D154" s="143" t="s">
        <v>75</v>
      </c>
      <c r="E154" s="143" t="s">
        <v>270</v>
      </c>
      <c r="F154" s="143">
        <v>0</v>
      </c>
      <c r="G154" s="143">
        <v>0</v>
      </c>
      <c r="H154" s="143">
        <v>0</v>
      </c>
      <c r="I154" s="143">
        <v>0</v>
      </c>
      <c r="J154" s="143">
        <v>0</v>
      </c>
      <c r="K154" s="143">
        <v>0</v>
      </c>
      <c r="L154" s="143">
        <v>0</v>
      </c>
      <c r="M154" s="143">
        <v>0</v>
      </c>
      <c r="N154" s="143">
        <v>0</v>
      </c>
      <c r="O154" s="143">
        <v>0</v>
      </c>
      <c r="P154" s="143">
        <v>0</v>
      </c>
      <c r="Q154" s="143">
        <v>0</v>
      </c>
      <c r="R154" s="143">
        <v>0</v>
      </c>
      <c r="S154" s="143">
        <v>0</v>
      </c>
    </row>
    <row r="155" spans="1:19">
      <c r="A155" s="143" t="s">
        <v>127</v>
      </c>
      <c r="B155" s="143" t="s">
        <v>70</v>
      </c>
      <c r="C155" s="143" t="s">
        <v>94</v>
      </c>
      <c r="D155" s="143" t="s">
        <v>75</v>
      </c>
      <c r="E155" s="143" t="s">
        <v>271</v>
      </c>
      <c r="F155" s="143">
        <v>0</v>
      </c>
      <c r="G155" s="143">
        <v>0</v>
      </c>
      <c r="H155" s="143">
        <v>0</v>
      </c>
      <c r="I155" s="143">
        <v>0</v>
      </c>
      <c r="J155" s="143">
        <v>0</v>
      </c>
      <c r="K155" s="143">
        <v>0</v>
      </c>
      <c r="L155" s="143">
        <v>0</v>
      </c>
      <c r="M155" s="143">
        <v>0</v>
      </c>
      <c r="N155" s="143">
        <v>0</v>
      </c>
      <c r="O155" s="143">
        <v>0</v>
      </c>
      <c r="P155" s="143">
        <v>0</v>
      </c>
      <c r="Q155" s="143">
        <v>0</v>
      </c>
      <c r="R155" s="143">
        <v>0</v>
      </c>
      <c r="S155" s="143">
        <v>0</v>
      </c>
    </row>
    <row r="156" spans="1:19">
      <c r="A156" s="143" t="s">
        <v>127</v>
      </c>
      <c r="B156" s="143" t="s">
        <v>71</v>
      </c>
      <c r="C156" s="143" t="s">
        <v>95</v>
      </c>
      <c r="D156" s="143" t="s">
        <v>74</v>
      </c>
      <c r="E156" s="143" t="s">
        <v>272</v>
      </c>
      <c r="F156" s="143">
        <v>0</v>
      </c>
      <c r="G156" s="143">
        <v>0</v>
      </c>
      <c r="H156" s="143">
        <v>0</v>
      </c>
      <c r="I156" s="143">
        <v>0</v>
      </c>
      <c r="J156" s="143">
        <v>0</v>
      </c>
      <c r="K156" s="143">
        <v>0</v>
      </c>
      <c r="L156" s="143">
        <v>0</v>
      </c>
      <c r="M156" s="143">
        <v>0</v>
      </c>
      <c r="N156" s="143">
        <v>0</v>
      </c>
      <c r="O156" s="143">
        <v>0</v>
      </c>
      <c r="P156" s="143">
        <v>0</v>
      </c>
      <c r="Q156" s="143">
        <v>0</v>
      </c>
      <c r="R156" s="143">
        <v>0</v>
      </c>
      <c r="S156" s="143">
        <v>0</v>
      </c>
    </row>
    <row r="157" spans="1:19">
      <c r="A157" s="143" t="s">
        <v>127</v>
      </c>
      <c r="B157" s="143" t="s">
        <v>72</v>
      </c>
      <c r="C157" s="143" t="s">
        <v>83</v>
      </c>
      <c r="D157" s="143" t="s">
        <v>74</v>
      </c>
      <c r="E157" s="143" t="s">
        <v>276</v>
      </c>
      <c r="F157" s="143">
        <v>0</v>
      </c>
      <c r="G157" s="143">
        <v>0</v>
      </c>
      <c r="H157" s="143">
        <v>0</v>
      </c>
      <c r="I157" s="143">
        <v>0</v>
      </c>
      <c r="J157" s="143">
        <v>0</v>
      </c>
      <c r="K157" s="143">
        <v>0</v>
      </c>
      <c r="L157" s="143">
        <v>50</v>
      </c>
      <c r="M157" s="143">
        <v>50</v>
      </c>
      <c r="N157" s="143">
        <v>50</v>
      </c>
      <c r="O157" s="143">
        <v>50</v>
      </c>
      <c r="P157" s="143">
        <v>50</v>
      </c>
      <c r="Q157" s="143">
        <v>50</v>
      </c>
      <c r="R157" s="143">
        <v>50</v>
      </c>
      <c r="S157" s="143">
        <v>50</v>
      </c>
    </row>
    <row r="158" spans="1:19">
      <c r="A158" s="143" t="s">
        <v>127</v>
      </c>
      <c r="B158" s="143" t="s">
        <v>73</v>
      </c>
      <c r="C158" s="143" t="s">
        <v>96</v>
      </c>
      <c r="D158" s="143" t="s">
        <v>74</v>
      </c>
      <c r="E158" s="143" t="s">
        <v>273</v>
      </c>
      <c r="F158" s="143">
        <v>0</v>
      </c>
      <c r="G158" s="143">
        <v>0</v>
      </c>
      <c r="H158" s="143">
        <v>0</v>
      </c>
      <c r="I158" s="143">
        <v>0</v>
      </c>
      <c r="J158" s="143">
        <v>0</v>
      </c>
      <c r="K158" s="143">
        <v>0</v>
      </c>
      <c r="L158" s="143">
        <v>1.76847168676829E-3</v>
      </c>
      <c r="M158" s="143">
        <v>2.3729296189075001E-3</v>
      </c>
      <c r="N158" s="143">
        <v>1.74819000303368E-3</v>
      </c>
      <c r="O158" s="143">
        <v>1.737979279495E-3</v>
      </c>
      <c r="P158" s="143">
        <v>1.7268726337599401E-3</v>
      </c>
      <c r="Q158" s="143">
        <v>1.71502419516411E-3</v>
      </c>
      <c r="R158" s="143">
        <v>1.7030455602000301E-3</v>
      </c>
      <c r="S158" s="143">
        <v>1.6909471162760599E-3</v>
      </c>
    </row>
    <row r="159" spans="1:19">
      <c r="A159" s="143" t="s">
        <v>127</v>
      </c>
      <c r="B159" s="143" t="s">
        <v>101</v>
      </c>
      <c r="C159" s="143" t="s">
        <v>102</v>
      </c>
      <c r="D159" s="143" t="s">
        <v>103</v>
      </c>
      <c r="E159" s="143" t="s">
        <v>274</v>
      </c>
      <c r="F159" s="143">
        <v>0</v>
      </c>
      <c r="G159" s="143">
        <v>0</v>
      </c>
      <c r="H159" s="143">
        <v>0</v>
      </c>
      <c r="I159" s="143">
        <v>0</v>
      </c>
      <c r="J159" s="143">
        <v>0</v>
      </c>
      <c r="K159" s="143">
        <v>0</v>
      </c>
      <c r="L159" s="143">
        <v>2871</v>
      </c>
      <c r="M159" s="143">
        <v>2758.2991583512699</v>
      </c>
      <c r="N159" s="143">
        <v>2896</v>
      </c>
      <c r="O159" s="143">
        <v>2912</v>
      </c>
      <c r="P159" s="143">
        <v>2928</v>
      </c>
      <c r="Q159" s="143">
        <v>2944</v>
      </c>
      <c r="R159" s="143">
        <v>2962</v>
      </c>
      <c r="S159" s="143">
        <v>2978</v>
      </c>
    </row>
    <row r="160" spans="1:19">
      <c r="A160" s="143" t="s">
        <v>126</v>
      </c>
      <c r="B160" s="143" t="s">
        <v>63</v>
      </c>
      <c r="C160" s="143" t="s">
        <v>84</v>
      </c>
      <c r="D160" s="143" t="s">
        <v>74</v>
      </c>
      <c r="E160" s="143" t="s">
        <v>253</v>
      </c>
      <c r="F160" s="143">
        <v>0</v>
      </c>
      <c r="G160" s="143">
        <v>0</v>
      </c>
      <c r="H160" s="143">
        <v>0</v>
      </c>
      <c r="I160" s="143">
        <v>0</v>
      </c>
      <c r="J160" s="143">
        <v>0</v>
      </c>
      <c r="K160" s="143">
        <v>0</v>
      </c>
      <c r="L160" s="143">
        <v>4103402</v>
      </c>
      <c r="M160" s="143">
        <v>4149985</v>
      </c>
      <c r="N160" s="143">
        <v>4143102.5177160101</v>
      </c>
      <c r="O160" s="143">
        <v>4163342.7712667799</v>
      </c>
      <c r="P160" s="143">
        <v>4185091.5842519398</v>
      </c>
      <c r="Q160" s="143">
        <v>4208256.0692249704</v>
      </c>
      <c r="R160" s="143">
        <v>4231836.3096400602</v>
      </c>
      <c r="S160" s="143">
        <v>4255830.3310395703</v>
      </c>
    </row>
    <row r="161" spans="1:19">
      <c r="A161" s="143" t="s">
        <v>126</v>
      </c>
      <c r="B161" s="143" t="s">
        <v>64</v>
      </c>
      <c r="C161" s="143" t="s">
        <v>85</v>
      </c>
      <c r="D161" s="143" t="s">
        <v>76</v>
      </c>
      <c r="E161" s="143" t="s">
        <v>254</v>
      </c>
      <c r="F161" s="143">
        <v>0</v>
      </c>
      <c r="G161" s="143">
        <v>0</v>
      </c>
      <c r="H161" s="143">
        <v>0</v>
      </c>
      <c r="I161" s="143">
        <v>0</v>
      </c>
      <c r="J161" s="143">
        <v>0</v>
      </c>
      <c r="K161" s="143">
        <v>0</v>
      </c>
      <c r="L161" s="143">
        <v>93525.134567999005</v>
      </c>
      <c r="M161" s="143">
        <v>92223.091559998997</v>
      </c>
      <c r="N161" s="143">
        <v>94115.379779332303</v>
      </c>
      <c r="O161" s="143">
        <v>94410.452384998993</v>
      </c>
      <c r="P161" s="143">
        <v>94705.524990665697</v>
      </c>
      <c r="Q161" s="143">
        <v>95000.597596332402</v>
      </c>
      <c r="R161" s="143">
        <v>95295.670201999004</v>
      </c>
      <c r="S161" s="143">
        <v>95590.742807665694</v>
      </c>
    </row>
    <row r="162" spans="1:19">
      <c r="A162" s="143" t="s">
        <v>126</v>
      </c>
      <c r="B162" s="143" t="s">
        <v>128</v>
      </c>
      <c r="C162" s="143" t="s">
        <v>86</v>
      </c>
      <c r="D162" s="143" t="s">
        <v>87</v>
      </c>
      <c r="E162" s="143" t="s">
        <v>290</v>
      </c>
      <c r="F162" s="143">
        <v>0</v>
      </c>
      <c r="G162" s="143">
        <v>0</v>
      </c>
      <c r="H162" s="143">
        <v>0</v>
      </c>
      <c r="I162" s="143">
        <v>0</v>
      </c>
      <c r="J162" s="143">
        <v>0</v>
      </c>
      <c r="K162" s="143">
        <v>0</v>
      </c>
      <c r="L162" s="143">
        <v>613881</v>
      </c>
      <c r="M162" s="143">
        <v>612397</v>
      </c>
      <c r="N162" s="143">
        <v>615035</v>
      </c>
      <c r="O162" s="143">
        <v>617667</v>
      </c>
      <c r="P162" s="143">
        <v>620290</v>
      </c>
      <c r="Q162" s="143">
        <v>622984</v>
      </c>
      <c r="R162" s="143">
        <v>625676</v>
      </c>
      <c r="S162" s="143">
        <v>628366</v>
      </c>
    </row>
    <row r="163" spans="1:19">
      <c r="A163" s="143" t="s">
        <v>126</v>
      </c>
      <c r="B163" s="143" t="s">
        <v>65</v>
      </c>
      <c r="C163" s="143" t="s">
        <v>88</v>
      </c>
      <c r="D163" s="143" t="s">
        <v>89</v>
      </c>
      <c r="E163" s="143" t="s">
        <v>263</v>
      </c>
      <c r="F163" s="143">
        <v>0</v>
      </c>
      <c r="G163" s="143">
        <v>0</v>
      </c>
      <c r="H163" s="143">
        <v>0</v>
      </c>
      <c r="I163" s="143">
        <v>0</v>
      </c>
      <c r="J163" s="143">
        <v>0</v>
      </c>
      <c r="K163" s="143">
        <v>0</v>
      </c>
      <c r="L163" s="143">
        <v>233.8</v>
      </c>
      <c r="M163" s="143">
        <v>238.9</v>
      </c>
      <c r="N163" s="143">
        <v>239.9</v>
      </c>
      <c r="O163" s="143">
        <v>241.9</v>
      </c>
      <c r="P163" s="143">
        <v>242.7</v>
      </c>
      <c r="Q163" s="143">
        <v>243.8</v>
      </c>
      <c r="R163" s="143">
        <v>244.4</v>
      </c>
      <c r="S163" s="143">
        <v>245.5</v>
      </c>
    </row>
    <row r="164" spans="1:19">
      <c r="A164" s="143" t="s">
        <v>126</v>
      </c>
      <c r="B164" s="143" t="s">
        <v>66</v>
      </c>
      <c r="C164" s="143" t="s">
        <v>90</v>
      </c>
      <c r="D164" s="143" t="s">
        <v>74</v>
      </c>
      <c r="E164" s="143" t="s">
        <v>255</v>
      </c>
      <c r="F164" s="143">
        <v>0</v>
      </c>
      <c r="G164" s="143">
        <v>0</v>
      </c>
      <c r="H164" s="143">
        <v>0</v>
      </c>
      <c r="I164" s="143">
        <v>0</v>
      </c>
      <c r="J164" s="143">
        <v>0</v>
      </c>
      <c r="K164" s="143">
        <v>0</v>
      </c>
      <c r="L164" s="143">
        <v>43.874858014949503</v>
      </c>
      <c r="M164" s="143">
        <v>44.999413159990198</v>
      </c>
      <c r="N164" s="143">
        <v>44.021524722422001</v>
      </c>
      <c r="O164" s="143">
        <v>44.098324561447598</v>
      </c>
      <c r="P164" s="143">
        <v>44.190574780768401</v>
      </c>
      <c r="Q164" s="143">
        <v>44.297153656930597</v>
      </c>
      <c r="R164" s="143">
        <v>44.407435308128903</v>
      </c>
      <c r="S164" s="143">
        <v>44.521364789502201</v>
      </c>
    </row>
    <row r="165" spans="1:19">
      <c r="A165" s="143" t="s">
        <v>126</v>
      </c>
      <c r="B165" s="143" t="s">
        <v>67</v>
      </c>
      <c r="C165" s="143" t="s">
        <v>53</v>
      </c>
      <c r="D165" s="143" t="s">
        <v>91</v>
      </c>
      <c r="E165" s="143" t="s">
        <v>256</v>
      </c>
      <c r="F165" s="143">
        <v>0</v>
      </c>
      <c r="G165" s="143">
        <v>0</v>
      </c>
      <c r="H165" s="143">
        <v>0</v>
      </c>
      <c r="I165" s="143">
        <v>0</v>
      </c>
      <c r="J165" s="143">
        <v>0</v>
      </c>
      <c r="K165" s="143">
        <v>0</v>
      </c>
      <c r="L165" s="143">
        <v>1.1136792315895701</v>
      </c>
      <c r="M165" s="143">
        <v>1.11451479517069</v>
      </c>
      <c r="N165" s="143">
        <v>1.10920234551213</v>
      </c>
      <c r="O165" s="143">
        <v>1.1069854805251</v>
      </c>
      <c r="P165" s="143">
        <v>1.1047824296450699</v>
      </c>
      <c r="Q165" s="143">
        <v>1.10255095915358</v>
      </c>
      <c r="R165" s="143">
        <v>1.1003438013262501</v>
      </c>
      <c r="S165" s="143">
        <v>1.0981084246955199</v>
      </c>
    </row>
    <row r="166" spans="1:19">
      <c r="A166" s="143" t="s">
        <v>126</v>
      </c>
      <c r="B166" s="143" t="s">
        <v>68</v>
      </c>
      <c r="C166" s="143" t="s">
        <v>92</v>
      </c>
      <c r="D166" s="143" t="s">
        <v>75</v>
      </c>
      <c r="E166" s="143" t="s">
        <v>257</v>
      </c>
      <c r="F166" s="143">
        <v>0</v>
      </c>
      <c r="G166" s="143">
        <v>0</v>
      </c>
      <c r="H166" s="143">
        <v>0</v>
      </c>
      <c r="I166" s="143">
        <v>0</v>
      </c>
      <c r="J166" s="143">
        <v>0</v>
      </c>
      <c r="K166" s="143">
        <v>0</v>
      </c>
      <c r="L166" s="143">
        <v>2.3208081045023401</v>
      </c>
      <c r="M166" s="143">
        <v>2.2712843820773099</v>
      </c>
      <c r="N166" s="143">
        <v>2.2769435885762599</v>
      </c>
      <c r="O166" s="143">
        <v>2.2750122638897698</v>
      </c>
      <c r="P166" s="143">
        <v>2.27280788018507</v>
      </c>
      <c r="Q166" s="143">
        <v>2.2323205732410498</v>
      </c>
      <c r="R166" s="143">
        <v>2.2292688228412199</v>
      </c>
      <c r="S166" s="143">
        <v>2.2050842980046701</v>
      </c>
    </row>
    <row r="167" spans="1:19">
      <c r="A167" s="143" t="s">
        <v>126</v>
      </c>
      <c r="B167" s="143" t="s">
        <v>69</v>
      </c>
      <c r="C167" s="143" t="s">
        <v>93</v>
      </c>
      <c r="D167" s="143" t="s">
        <v>75</v>
      </c>
      <c r="E167" s="143" t="s">
        <v>258</v>
      </c>
      <c r="F167" s="143">
        <v>0</v>
      </c>
      <c r="G167" s="143">
        <v>0</v>
      </c>
      <c r="H167" s="143">
        <v>0</v>
      </c>
      <c r="I167" s="143">
        <v>0</v>
      </c>
      <c r="J167" s="143">
        <v>0</v>
      </c>
      <c r="K167" s="143">
        <v>0</v>
      </c>
      <c r="L167" s="143">
        <v>46.5652137792178</v>
      </c>
      <c r="M167" s="143">
        <v>47.091664643621399</v>
      </c>
      <c r="N167" s="143">
        <v>47.740697683871602</v>
      </c>
      <c r="O167" s="143">
        <v>47.729439973319003</v>
      </c>
      <c r="P167" s="143">
        <v>47.7175192248787</v>
      </c>
      <c r="Q167" s="143">
        <v>48.041362217970303</v>
      </c>
      <c r="R167" s="143">
        <v>48.0317288820412</v>
      </c>
      <c r="S167" s="143">
        <v>52.019205367572397</v>
      </c>
    </row>
    <row r="168" spans="1:19">
      <c r="A168" s="143" t="s">
        <v>126</v>
      </c>
      <c r="B168" s="143" t="s">
        <v>70</v>
      </c>
      <c r="C168" s="143" t="s">
        <v>94</v>
      </c>
      <c r="D168" s="143" t="s">
        <v>75</v>
      </c>
      <c r="E168" s="143" t="s">
        <v>259</v>
      </c>
      <c r="F168" s="143">
        <v>0</v>
      </c>
      <c r="G168" s="143">
        <v>0</v>
      </c>
      <c r="H168" s="143">
        <v>0</v>
      </c>
      <c r="I168" s="143">
        <v>0</v>
      </c>
      <c r="J168" s="143">
        <v>0</v>
      </c>
      <c r="K168" s="143">
        <v>0</v>
      </c>
      <c r="L168" s="143">
        <v>83.537851798638499</v>
      </c>
      <c r="M168" s="143">
        <v>83.630250531420813</v>
      </c>
      <c r="N168" s="143">
        <v>83.139008349118299</v>
      </c>
      <c r="O168" s="143">
        <v>83.105945436618811</v>
      </c>
      <c r="P168" s="143">
        <v>83.073078721243306</v>
      </c>
      <c r="Q168" s="143">
        <v>83.073883117383417</v>
      </c>
      <c r="R168" s="143">
        <v>83.041542267883102</v>
      </c>
      <c r="S168" s="143">
        <v>83.252594825308805</v>
      </c>
    </row>
    <row r="169" spans="1:19">
      <c r="A169" s="143" t="s">
        <v>126</v>
      </c>
      <c r="B169" s="143" t="s">
        <v>71</v>
      </c>
      <c r="C169" s="143" t="s">
        <v>95</v>
      </c>
      <c r="D169" s="143" t="s">
        <v>74</v>
      </c>
      <c r="E169" s="143" t="s">
        <v>260</v>
      </c>
      <c r="F169" s="143">
        <v>0</v>
      </c>
      <c r="G169" s="143">
        <v>0</v>
      </c>
      <c r="H169" s="143">
        <v>0</v>
      </c>
      <c r="I169" s="143">
        <v>0</v>
      </c>
      <c r="J169" s="143">
        <v>0</v>
      </c>
      <c r="K169" s="143">
        <v>0</v>
      </c>
      <c r="L169" s="143">
        <v>0</v>
      </c>
      <c r="M169" s="143">
        <v>0</v>
      </c>
      <c r="N169" s="143">
        <v>2048.14233253371</v>
      </c>
      <c r="O169" s="143">
        <v>0</v>
      </c>
      <c r="P169" s="143">
        <v>0</v>
      </c>
      <c r="Q169" s="143">
        <v>0</v>
      </c>
      <c r="R169" s="143">
        <v>0</v>
      </c>
      <c r="S169" s="143">
        <v>0</v>
      </c>
    </row>
    <row r="170" spans="1:19">
      <c r="A170" s="143" t="s">
        <v>126</v>
      </c>
      <c r="B170" s="143" t="s">
        <v>72</v>
      </c>
      <c r="C170" s="143" t="s">
        <v>83</v>
      </c>
      <c r="D170" s="143" t="s">
        <v>74</v>
      </c>
      <c r="E170" s="143" t="s">
        <v>264</v>
      </c>
      <c r="F170" s="143">
        <v>0</v>
      </c>
      <c r="G170" s="143">
        <v>0</v>
      </c>
      <c r="H170" s="143">
        <v>0</v>
      </c>
      <c r="I170" s="143">
        <v>0</v>
      </c>
      <c r="J170" s="143">
        <v>0</v>
      </c>
      <c r="K170" s="143">
        <v>0</v>
      </c>
      <c r="L170" s="143">
        <v>960</v>
      </c>
      <c r="M170" s="143">
        <v>961</v>
      </c>
      <c r="N170" s="143">
        <v>955</v>
      </c>
      <c r="O170" s="143">
        <v>955</v>
      </c>
      <c r="P170" s="143">
        <v>955</v>
      </c>
      <c r="Q170" s="143">
        <v>953</v>
      </c>
      <c r="R170" s="143">
        <v>953</v>
      </c>
      <c r="S170" s="143">
        <v>946</v>
      </c>
    </row>
    <row r="171" spans="1:19">
      <c r="A171" s="143" t="s">
        <v>126</v>
      </c>
      <c r="B171" s="143" t="s">
        <v>73</v>
      </c>
      <c r="C171" s="143" t="s">
        <v>96</v>
      </c>
      <c r="D171" s="143" t="s">
        <v>74</v>
      </c>
      <c r="E171" s="143" t="s">
        <v>261</v>
      </c>
      <c r="F171" s="143">
        <v>0</v>
      </c>
      <c r="G171" s="143">
        <v>0</v>
      </c>
      <c r="H171" s="143">
        <v>0</v>
      </c>
      <c r="I171" s="143">
        <v>0</v>
      </c>
      <c r="J171" s="143">
        <v>0</v>
      </c>
      <c r="K171" s="143">
        <v>0</v>
      </c>
      <c r="L171" s="143">
        <v>2.33952218183839E-4</v>
      </c>
      <c r="M171" s="143">
        <v>2.31567102049766E-4</v>
      </c>
      <c r="N171" s="143">
        <v>2.3050358901726301E-4</v>
      </c>
      <c r="O171" s="143">
        <v>2.29382986813123E-4</v>
      </c>
      <c r="P171" s="143">
        <v>2.2819094415844199E-4</v>
      </c>
      <c r="Q171" s="143">
        <v>2.2645960329488999E-4</v>
      </c>
      <c r="R171" s="143">
        <v>2.2519774638472701E-4</v>
      </c>
      <c r="S171" s="143">
        <v>2.2228329759775E-4</v>
      </c>
    </row>
    <row r="172" spans="1:19">
      <c r="A172" s="143" t="s">
        <v>126</v>
      </c>
      <c r="B172" s="143" t="s">
        <v>101</v>
      </c>
      <c r="C172" s="143" t="s">
        <v>102</v>
      </c>
      <c r="D172" s="143" t="s">
        <v>103</v>
      </c>
      <c r="E172" s="143" t="s">
        <v>262</v>
      </c>
      <c r="F172" s="143">
        <v>0</v>
      </c>
      <c r="G172" s="143">
        <v>0</v>
      </c>
      <c r="H172" s="143">
        <v>0</v>
      </c>
      <c r="I172" s="143">
        <v>0</v>
      </c>
      <c r="J172" s="143">
        <v>0</v>
      </c>
      <c r="K172" s="143">
        <v>0</v>
      </c>
      <c r="L172" s="143">
        <v>613881</v>
      </c>
      <c r="M172" s="143">
        <v>627004.07147228403</v>
      </c>
      <c r="N172" s="143">
        <v>615035</v>
      </c>
      <c r="O172" s="143">
        <v>617667</v>
      </c>
      <c r="P172" s="143">
        <v>620290</v>
      </c>
      <c r="Q172" s="143">
        <v>622984</v>
      </c>
      <c r="R172" s="143">
        <v>625676</v>
      </c>
      <c r="S172" s="143">
        <v>628366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Q225"/>
  <sheetViews>
    <sheetView showGridLines="0" zoomScale="70" zoomScaleNormal="70" workbookViewId="0">
      <pane xSplit="2" ySplit="2" topLeftCell="C3" activePane="bottomRight" state="frozen"/>
      <selection pane="topRight" activeCell="C1" sqref="C1"/>
      <selection pane="bottomLeft" activeCell="A5" sqref="A5"/>
      <selection pane="bottomRight"/>
    </sheetView>
  </sheetViews>
  <sheetFormatPr defaultColWidth="0" defaultRowHeight="13"/>
  <cols>
    <col min="1" max="1" width="2.08203125" style="1" customWidth="1"/>
    <col min="2" max="2" width="16.33203125" style="1" bestFit="1" customWidth="1"/>
    <col min="3" max="28" width="12.08203125" style="1" customWidth="1"/>
    <col min="29" max="29" width="3.75" style="1" customWidth="1"/>
    <col min="30" max="30" width="15.75" style="1" customWidth="1"/>
    <col min="31" max="33" width="7.58203125" style="1" customWidth="1"/>
    <col min="34" max="40" width="8.58203125" style="1" customWidth="1"/>
    <col min="41" max="41" width="5.5" style="1" customWidth="1"/>
    <col min="42" max="42" width="11.5" style="42" customWidth="1"/>
    <col min="43" max="92" width="0" style="1" hidden="1" customWidth="1"/>
    <col min="93" max="125" width="5.08203125" style="1" hidden="1" customWidth="1"/>
    <col min="126" max="199" width="0" style="1" hidden="1" customWidth="1"/>
    <col min="200" max="232" width="5.08203125" style="1" hidden="1" customWidth="1"/>
    <col min="233" max="235" width="0" style="1" hidden="1" customWidth="1"/>
    <col min="236" max="240" width="5.08203125" style="1" hidden="1" customWidth="1"/>
    <col min="241" max="251" width="0" style="1" hidden="1" customWidth="1"/>
    <col min="252" max="16384" width="8.08203125" style="1" hidden="1"/>
  </cols>
  <sheetData>
    <row r="1" spans="1:42" s="39" customFormat="1" ht="29.25" customHeight="1" thickTop="1">
      <c r="A1" s="38" t="s">
        <v>32</v>
      </c>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1"/>
    </row>
    <row r="4" spans="1:42" s="44" customFormat="1">
      <c r="A4" s="43" t="s">
        <v>100</v>
      </c>
      <c r="C4" s="45" t="s">
        <v>63</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6"/>
    </row>
    <row r="6" spans="1:42" ht="15" customHeight="1">
      <c r="B6" s="47" t="s">
        <v>34</v>
      </c>
      <c r="C6" s="11" t="s">
        <v>28</v>
      </c>
      <c r="D6" s="13"/>
      <c r="E6" s="13"/>
      <c r="F6" s="13"/>
      <c r="G6" s="13"/>
      <c r="H6" s="13"/>
      <c r="I6" s="14"/>
      <c r="J6" s="14"/>
      <c r="K6" s="133" t="s">
        <v>31</v>
      </c>
      <c r="L6" s="134"/>
      <c r="M6" s="134"/>
      <c r="N6" s="134"/>
      <c r="O6" s="134"/>
      <c r="P6" s="135"/>
      <c r="Q6" s="138" t="s">
        <v>100</v>
      </c>
      <c r="R6" s="138"/>
      <c r="S6" s="138"/>
      <c r="T6" s="138"/>
      <c r="U6" s="138"/>
      <c r="V6" s="139"/>
      <c r="W6" s="165"/>
      <c r="X6" s="165"/>
      <c r="Y6" s="165"/>
      <c r="Z6" s="165"/>
      <c r="AA6" s="165"/>
      <c r="AB6" s="166"/>
      <c r="AC6" s="5"/>
      <c r="AD6" s="171" t="s">
        <v>0</v>
      </c>
      <c r="AE6" s="7"/>
    </row>
    <row r="7" spans="1:42" ht="17.25" customHeight="1">
      <c r="B7" s="2"/>
      <c r="C7" s="16" t="s">
        <v>5</v>
      </c>
      <c r="D7" s="16" t="s">
        <v>6</v>
      </c>
      <c r="E7" s="16" t="s">
        <v>7</v>
      </c>
      <c r="F7" s="16" t="s">
        <v>8</v>
      </c>
      <c r="G7" s="16" t="s">
        <v>9</v>
      </c>
      <c r="H7" s="16" t="s">
        <v>10</v>
      </c>
      <c r="I7" s="16" t="s">
        <v>11</v>
      </c>
      <c r="J7" s="16" t="s">
        <v>12</v>
      </c>
      <c r="K7" s="22" t="s">
        <v>13</v>
      </c>
      <c r="L7" s="22" t="s">
        <v>14</v>
      </c>
      <c r="M7" s="22" t="s">
        <v>15</v>
      </c>
      <c r="N7" s="22" t="s">
        <v>16</v>
      </c>
      <c r="O7" s="22" t="s">
        <v>17</v>
      </c>
      <c r="P7" s="22" t="s">
        <v>18</v>
      </c>
      <c r="Q7" s="17" t="s">
        <v>13</v>
      </c>
      <c r="R7" s="17" t="s">
        <v>14</v>
      </c>
      <c r="S7" s="17" t="s">
        <v>15</v>
      </c>
      <c r="T7" s="17" t="s">
        <v>16</v>
      </c>
      <c r="U7" s="17" t="s">
        <v>17</v>
      </c>
      <c r="V7" s="17" t="s">
        <v>18</v>
      </c>
      <c r="W7" s="18" t="s">
        <v>13</v>
      </c>
      <c r="X7" s="18" t="s">
        <v>14</v>
      </c>
      <c r="Y7" s="18" t="s">
        <v>15</v>
      </c>
      <c r="Z7" s="18" t="s">
        <v>16</v>
      </c>
      <c r="AA7" s="18" t="s">
        <v>17</v>
      </c>
      <c r="AB7" s="18" t="s">
        <v>18</v>
      </c>
      <c r="AC7" s="5"/>
      <c r="AD7" s="171"/>
      <c r="AE7" s="7"/>
      <c r="AO7" s="48"/>
    </row>
    <row r="8" spans="1:42" s="49" customFormat="1" ht="13.5" thickBot="1">
      <c r="B8" s="25"/>
      <c r="C8" s="19">
        <v>1</v>
      </c>
      <c r="D8" s="19">
        <v>2</v>
      </c>
      <c r="E8" s="19">
        <v>3</v>
      </c>
      <c r="F8" s="19">
        <v>4</v>
      </c>
      <c r="G8" s="19">
        <v>5</v>
      </c>
      <c r="H8" s="19">
        <v>6</v>
      </c>
      <c r="I8" s="19">
        <v>7</v>
      </c>
      <c r="J8" s="19">
        <v>8</v>
      </c>
      <c r="K8" s="23">
        <v>9</v>
      </c>
      <c r="L8" s="23">
        <v>10</v>
      </c>
      <c r="M8" s="23">
        <v>11</v>
      </c>
      <c r="N8" s="23">
        <v>12</v>
      </c>
      <c r="O8" s="23">
        <v>13</v>
      </c>
      <c r="P8" s="23">
        <v>14</v>
      </c>
      <c r="Q8" s="20">
        <v>9</v>
      </c>
      <c r="R8" s="20">
        <v>10</v>
      </c>
      <c r="S8" s="20">
        <v>11</v>
      </c>
      <c r="T8" s="20">
        <v>12</v>
      </c>
      <c r="U8" s="20">
        <v>13</v>
      </c>
      <c r="V8" s="20">
        <v>14</v>
      </c>
      <c r="W8" s="21">
        <v>9</v>
      </c>
      <c r="X8" s="21">
        <v>10</v>
      </c>
      <c r="Y8" s="21">
        <v>11</v>
      </c>
      <c r="Z8" s="21">
        <v>12</v>
      </c>
      <c r="AA8" s="21">
        <v>13</v>
      </c>
      <c r="AB8" s="21">
        <v>14</v>
      </c>
      <c r="AC8" s="5"/>
      <c r="AE8" s="6"/>
      <c r="AF8" s="1"/>
      <c r="AG8" s="1"/>
      <c r="AH8" s="1"/>
      <c r="AO8" s="50"/>
      <c r="AP8" s="42"/>
    </row>
    <row r="9" spans="1:42">
      <c r="B9" s="15" t="s">
        <v>4</v>
      </c>
      <c r="C9" s="27"/>
      <c r="D9" s="27"/>
      <c r="E9" s="27"/>
      <c r="F9" s="27"/>
      <c r="G9" s="27"/>
      <c r="H9" s="27"/>
      <c r="I9" s="27"/>
      <c r="J9" s="27"/>
      <c r="K9" s="31"/>
      <c r="L9" s="31"/>
      <c r="M9" s="31"/>
      <c r="N9" s="31"/>
      <c r="O9" s="31"/>
      <c r="P9" s="31"/>
      <c r="Q9" s="117">
        <v>8.2681088533651526E-3</v>
      </c>
      <c r="R9" s="117">
        <v>7.8527824102452293E-3</v>
      </c>
      <c r="S9" s="117">
        <v>7.4665374859330669E-3</v>
      </c>
      <c r="T9" s="117">
        <v>8.9577349020755204E-3</v>
      </c>
      <c r="U9" s="117">
        <v>8.535307456283503E-3</v>
      </c>
      <c r="V9" s="117">
        <v>8.4393080207929572E-3</v>
      </c>
      <c r="W9" s="83"/>
      <c r="X9" s="83"/>
      <c r="Y9" s="83"/>
      <c r="Z9" s="83"/>
      <c r="AA9" s="83"/>
      <c r="AB9" s="83"/>
      <c r="AC9" s="5"/>
      <c r="AD9" s="26" t="s">
        <v>29</v>
      </c>
      <c r="AE9" s="6"/>
      <c r="AF9" s="156" t="s">
        <v>106</v>
      </c>
      <c r="AG9" s="157"/>
      <c r="AH9" s="157"/>
      <c r="AI9" s="157"/>
      <c r="AJ9" s="157"/>
      <c r="AK9" s="157"/>
      <c r="AL9" s="157"/>
      <c r="AM9" s="157"/>
      <c r="AN9" s="157"/>
      <c r="AO9" s="158"/>
    </row>
    <row r="10" spans="1:42">
      <c r="B10" s="3" t="s">
        <v>19</v>
      </c>
      <c r="C10" s="27"/>
      <c r="D10" s="27"/>
      <c r="E10" s="27"/>
      <c r="F10" s="27"/>
      <c r="G10" s="27"/>
      <c r="H10" s="27"/>
      <c r="I10" s="27"/>
      <c r="J10" s="27"/>
      <c r="K10" s="31"/>
      <c r="L10" s="31"/>
      <c r="M10" s="31"/>
      <c r="N10" s="31"/>
      <c r="O10" s="31"/>
      <c r="P10" s="31"/>
      <c r="Q10" s="117">
        <v>3.9838648259395981E-3</v>
      </c>
      <c r="R10" s="117">
        <v>3.5884352582924439E-3</v>
      </c>
      <c r="S10" s="117">
        <v>3.2601298893037978E-3</v>
      </c>
      <c r="T10" s="117">
        <v>3.4044771572556698E-3</v>
      </c>
      <c r="U10" s="117">
        <v>3.0695975487722293E-3</v>
      </c>
      <c r="V10" s="117">
        <v>3.0827239899049452E-3</v>
      </c>
      <c r="W10" s="83"/>
      <c r="X10" s="83"/>
      <c r="Y10" s="83"/>
      <c r="Z10" s="83"/>
      <c r="AA10" s="83"/>
      <c r="AB10" s="83"/>
      <c r="AC10" s="5"/>
      <c r="AD10" s="26" t="s">
        <v>29</v>
      </c>
      <c r="AE10" s="6"/>
      <c r="AF10" s="159"/>
      <c r="AG10" s="160"/>
      <c r="AH10" s="160"/>
      <c r="AI10" s="160"/>
      <c r="AJ10" s="160"/>
      <c r="AK10" s="160"/>
      <c r="AL10" s="160"/>
      <c r="AM10" s="160"/>
      <c r="AN10" s="160"/>
      <c r="AO10" s="161"/>
    </row>
    <row r="11" spans="1:42">
      <c r="B11" s="3" t="s">
        <v>20</v>
      </c>
      <c r="C11" s="27"/>
      <c r="D11" s="27"/>
      <c r="E11" s="27"/>
      <c r="F11" s="27"/>
      <c r="G11" s="27"/>
      <c r="H11" s="27"/>
      <c r="I11" s="27"/>
      <c r="J11" s="27"/>
      <c r="K11" s="31"/>
      <c r="L11" s="31"/>
      <c r="M11" s="31"/>
      <c r="N11" s="31"/>
      <c r="O11" s="31"/>
      <c r="P11" s="31"/>
      <c r="Q11" s="117">
        <v>5.1579223841209387E-3</v>
      </c>
      <c r="R11" s="117">
        <v>4.7601131168752975E-3</v>
      </c>
      <c r="S11" s="117">
        <v>4.44382037297264E-3</v>
      </c>
      <c r="T11" s="117">
        <v>4.8380215632399803E-3</v>
      </c>
      <c r="U11" s="117">
        <v>4.4054471269212581E-3</v>
      </c>
      <c r="V11" s="117">
        <v>4.2947448568813051E-3</v>
      </c>
      <c r="W11" s="83"/>
      <c r="X11" s="83"/>
      <c r="Y11" s="83"/>
      <c r="Z11" s="83"/>
      <c r="AA11" s="83"/>
      <c r="AB11" s="83"/>
      <c r="AC11" s="5"/>
      <c r="AD11" s="26" t="s">
        <v>29</v>
      </c>
      <c r="AE11" s="6"/>
      <c r="AF11" s="159"/>
      <c r="AG11" s="160"/>
      <c r="AH11" s="160"/>
      <c r="AI11" s="160"/>
      <c r="AJ11" s="160"/>
      <c r="AK11" s="160"/>
      <c r="AL11" s="160"/>
      <c r="AM11" s="160"/>
      <c r="AN11" s="160"/>
      <c r="AO11" s="161"/>
    </row>
    <row r="12" spans="1:42">
      <c r="B12" s="3" t="s">
        <v>21</v>
      </c>
      <c r="C12" s="27"/>
      <c r="D12" s="27"/>
      <c r="E12" s="27"/>
      <c r="F12" s="27"/>
      <c r="G12" s="27"/>
      <c r="H12" s="27"/>
      <c r="I12" s="27"/>
      <c r="J12" s="27"/>
      <c r="K12" s="31"/>
      <c r="L12" s="31"/>
      <c r="M12" s="31"/>
      <c r="N12" s="31"/>
      <c r="O12" s="31"/>
      <c r="P12" s="31"/>
      <c r="Q12" s="117">
        <v>8.5257243230705271E-3</v>
      </c>
      <c r="R12" s="117">
        <v>8.0966343943207342E-3</v>
      </c>
      <c r="S12" s="117">
        <v>7.7191986725091422E-3</v>
      </c>
      <c r="T12" s="117">
        <v>9.1205333064774408E-3</v>
      </c>
      <c r="U12" s="117">
        <v>8.8283928105414855E-3</v>
      </c>
      <c r="V12" s="117">
        <v>8.8103888211479298E-3</v>
      </c>
      <c r="W12" s="83"/>
      <c r="X12" s="83"/>
      <c r="Y12" s="83"/>
      <c r="Z12" s="83"/>
      <c r="AA12" s="83"/>
      <c r="AB12" s="83"/>
      <c r="AC12" s="5"/>
      <c r="AD12" s="26" t="s">
        <v>29</v>
      </c>
      <c r="AE12" s="6"/>
      <c r="AF12" s="159"/>
      <c r="AG12" s="160"/>
      <c r="AH12" s="160"/>
      <c r="AI12" s="160"/>
      <c r="AJ12" s="160"/>
      <c r="AK12" s="160"/>
      <c r="AL12" s="160"/>
      <c r="AM12" s="160"/>
      <c r="AN12" s="160"/>
      <c r="AO12" s="161"/>
    </row>
    <row r="13" spans="1:42">
      <c r="B13" s="3" t="s">
        <v>61</v>
      </c>
      <c r="C13" s="28"/>
      <c r="D13" s="28"/>
      <c r="E13" s="28"/>
      <c r="F13" s="28"/>
      <c r="G13" s="28"/>
      <c r="H13" s="28"/>
      <c r="I13" s="28"/>
      <c r="J13" s="28"/>
      <c r="K13" s="31"/>
      <c r="L13" s="31"/>
      <c r="M13" s="31"/>
      <c r="N13" s="31"/>
      <c r="O13" s="31"/>
      <c r="P13" s="31"/>
      <c r="Q13" s="117">
        <v>6.5448566534147545E-3</v>
      </c>
      <c r="R13" s="117">
        <v>6.1249224836308347E-3</v>
      </c>
      <c r="S13" s="117">
        <v>5.6595333686297877E-3</v>
      </c>
      <c r="T13" s="117">
        <v>6.9049980248232501E-3</v>
      </c>
      <c r="U13" s="117">
        <v>6.6554550708675109E-3</v>
      </c>
      <c r="V13" s="117">
        <v>6.6885366669628965E-3</v>
      </c>
      <c r="W13" s="83"/>
      <c r="X13" s="83"/>
      <c r="Y13" s="83"/>
      <c r="Z13" s="83"/>
      <c r="AA13" s="83"/>
      <c r="AB13" s="83"/>
      <c r="AC13" s="5"/>
      <c r="AD13" s="26" t="s">
        <v>29</v>
      </c>
      <c r="AE13" s="6"/>
      <c r="AF13" s="159"/>
      <c r="AG13" s="160"/>
      <c r="AH13" s="160"/>
      <c r="AI13" s="160"/>
      <c r="AJ13" s="160"/>
      <c r="AK13" s="160"/>
      <c r="AL13" s="160"/>
      <c r="AM13" s="160"/>
      <c r="AN13" s="160"/>
      <c r="AO13" s="161"/>
    </row>
    <row r="14" spans="1:42">
      <c r="B14" s="3" t="s">
        <v>23</v>
      </c>
      <c r="C14" s="27"/>
      <c r="D14" s="27"/>
      <c r="E14" s="27"/>
      <c r="F14" s="27"/>
      <c r="G14" s="27"/>
      <c r="H14" s="27"/>
      <c r="I14" s="27"/>
      <c r="J14" s="27"/>
      <c r="K14" s="31"/>
      <c r="L14" s="31"/>
      <c r="M14" s="31"/>
      <c r="N14" s="31"/>
      <c r="O14" s="31"/>
      <c r="P14" s="31"/>
      <c r="Q14" s="117">
        <v>6.8895995945810196E-3</v>
      </c>
      <c r="R14" s="117">
        <v>6.5386312073387742E-3</v>
      </c>
      <c r="S14" s="117">
        <v>6.1767662632914444E-3</v>
      </c>
      <c r="T14" s="117">
        <v>7.5622775230648198E-3</v>
      </c>
      <c r="U14" s="117">
        <v>7.4445318370544022E-3</v>
      </c>
      <c r="V14" s="117">
        <v>7.3886365775415186E-3</v>
      </c>
      <c r="W14" s="83"/>
      <c r="X14" s="83"/>
      <c r="Y14" s="83"/>
      <c r="Z14" s="83"/>
      <c r="AA14" s="83"/>
      <c r="AB14" s="83"/>
      <c r="AC14" s="5"/>
      <c r="AD14" s="26" t="s">
        <v>29</v>
      </c>
      <c r="AE14" s="6"/>
      <c r="AF14" s="159"/>
      <c r="AG14" s="160"/>
      <c r="AH14" s="160"/>
      <c r="AI14" s="160"/>
      <c r="AJ14" s="160"/>
      <c r="AK14" s="160"/>
      <c r="AL14" s="160"/>
      <c r="AM14" s="160"/>
      <c r="AN14" s="160"/>
      <c r="AO14" s="161"/>
    </row>
    <row r="15" spans="1:42">
      <c r="B15" s="3" t="s">
        <v>24</v>
      </c>
      <c r="C15" s="27"/>
      <c r="D15" s="27"/>
      <c r="E15" s="27"/>
      <c r="F15" s="27"/>
      <c r="G15" s="27"/>
      <c r="H15" s="27"/>
      <c r="I15" s="27"/>
      <c r="J15" s="27"/>
      <c r="K15" s="31"/>
      <c r="L15" s="31"/>
      <c r="M15" s="31"/>
      <c r="N15" s="31"/>
      <c r="O15" s="31"/>
      <c r="P15" s="31"/>
      <c r="Q15" s="117">
        <v>8.2373952544629869E-3</v>
      </c>
      <c r="R15" s="117">
        <v>7.6973160179241162E-3</v>
      </c>
      <c r="S15" s="117">
        <v>7.063642536491832E-3</v>
      </c>
      <c r="T15" s="117">
        <v>9.833654049471896E-3</v>
      </c>
      <c r="U15" s="117">
        <v>9.3920888782828005E-3</v>
      </c>
      <c r="V15" s="117">
        <v>9.1309922159870105E-3</v>
      </c>
      <c r="W15" s="83"/>
      <c r="X15" s="83"/>
      <c r="Y15" s="83"/>
      <c r="Z15" s="83"/>
      <c r="AA15" s="83"/>
      <c r="AB15" s="83"/>
      <c r="AC15" s="5"/>
      <c r="AD15" s="26" t="s">
        <v>29</v>
      </c>
      <c r="AE15" s="6"/>
      <c r="AF15" s="159"/>
      <c r="AG15" s="160"/>
      <c r="AH15" s="160"/>
      <c r="AI15" s="160"/>
      <c r="AJ15" s="160"/>
      <c r="AK15" s="160"/>
      <c r="AL15" s="160"/>
      <c r="AM15" s="160"/>
      <c r="AN15" s="160"/>
      <c r="AO15" s="161"/>
    </row>
    <row r="16" spans="1:42">
      <c r="B16" s="3" t="s">
        <v>25</v>
      </c>
      <c r="C16" s="27"/>
      <c r="D16" s="27"/>
      <c r="E16" s="27"/>
      <c r="F16" s="27"/>
      <c r="G16" s="27"/>
      <c r="H16" s="27"/>
      <c r="I16" s="27"/>
      <c r="J16" s="27"/>
      <c r="K16" s="31"/>
      <c r="L16" s="31"/>
      <c r="M16" s="31"/>
      <c r="N16" s="31"/>
      <c r="O16" s="31"/>
      <c r="P16" s="31"/>
      <c r="Q16" s="117">
        <v>5.543642236091495E-3</v>
      </c>
      <c r="R16" s="117">
        <v>5.2855397191131637E-3</v>
      </c>
      <c r="S16" s="117">
        <v>5.2753772772167196E-3</v>
      </c>
      <c r="T16" s="117">
        <v>5.6724293962044925E-3</v>
      </c>
      <c r="U16" s="117">
        <v>5.3877313936809834E-3</v>
      </c>
      <c r="V16" s="117">
        <v>5.2245412775717703E-3</v>
      </c>
      <c r="W16" s="83"/>
      <c r="X16" s="83"/>
      <c r="Y16" s="83"/>
      <c r="Z16" s="83"/>
      <c r="AA16" s="83"/>
      <c r="AB16" s="83"/>
      <c r="AC16" s="5"/>
      <c r="AD16" s="26" t="s">
        <v>29</v>
      </c>
      <c r="AE16" s="6"/>
      <c r="AF16" s="159"/>
      <c r="AG16" s="160"/>
      <c r="AH16" s="160"/>
      <c r="AI16" s="160"/>
      <c r="AJ16" s="160"/>
      <c r="AK16" s="160"/>
      <c r="AL16" s="160"/>
      <c r="AM16" s="160"/>
      <c r="AN16" s="160"/>
      <c r="AO16" s="161"/>
    </row>
    <row r="17" spans="1:42">
      <c r="B17" s="3" t="s">
        <v>26</v>
      </c>
      <c r="C17" s="27"/>
      <c r="D17" s="27"/>
      <c r="E17" s="27"/>
      <c r="F17" s="27"/>
      <c r="G17" s="27"/>
      <c r="H17" s="27"/>
      <c r="I17" s="27"/>
      <c r="J17" s="27"/>
      <c r="K17" s="31"/>
      <c r="L17" s="31"/>
      <c r="M17" s="31"/>
      <c r="N17" s="31"/>
      <c r="O17" s="31"/>
      <c r="P17" s="31"/>
      <c r="Q17" s="117">
        <v>8.7249317501096879E-3</v>
      </c>
      <c r="R17" s="117">
        <v>8.6316620830255708E-3</v>
      </c>
      <c r="S17" s="117">
        <v>7.1483498495736875E-3</v>
      </c>
      <c r="T17" s="117">
        <v>8.153327359615492E-3</v>
      </c>
      <c r="U17" s="117">
        <v>7.9669220328946189E-3</v>
      </c>
      <c r="V17" s="117">
        <v>7.974674977214713E-3</v>
      </c>
      <c r="W17" s="83"/>
      <c r="X17" s="83"/>
      <c r="Y17" s="83"/>
      <c r="Z17" s="83"/>
      <c r="AA17" s="83"/>
      <c r="AB17" s="83"/>
      <c r="AC17" s="5"/>
      <c r="AD17" s="26" t="s">
        <v>29</v>
      </c>
      <c r="AE17" s="6"/>
      <c r="AF17" s="159"/>
      <c r="AG17" s="160"/>
      <c r="AH17" s="160"/>
      <c r="AI17" s="160"/>
      <c r="AJ17" s="160"/>
      <c r="AK17" s="160"/>
      <c r="AL17" s="160"/>
      <c r="AM17" s="160"/>
      <c r="AN17" s="160"/>
      <c r="AO17" s="161"/>
    </row>
    <row r="18" spans="1:42">
      <c r="B18" s="3" t="s">
        <v>27</v>
      </c>
      <c r="C18" s="27"/>
      <c r="D18" s="27"/>
      <c r="E18" s="27"/>
      <c r="F18" s="27"/>
      <c r="G18" s="27"/>
      <c r="H18" s="27"/>
      <c r="I18" s="27"/>
      <c r="J18" s="27"/>
      <c r="K18" s="31"/>
      <c r="L18" s="31"/>
      <c r="M18" s="31"/>
      <c r="N18" s="31"/>
      <c r="O18" s="31"/>
      <c r="P18" s="31"/>
      <c r="Q18" s="117">
        <v>5.1244747818692815E-3</v>
      </c>
      <c r="R18" s="117">
        <v>4.6454244637545994E-3</v>
      </c>
      <c r="S18" s="117">
        <v>4.2756698017933914E-3</v>
      </c>
      <c r="T18" s="117">
        <v>5.0759404917921636E-3</v>
      </c>
      <c r="U18" s="117">
        <v>4.8600525694471042E-3</v>
      </c>
      <c r="V18" s="117">
        <v>4.8409528166271087E-3</v>
      </c>
      <c r="W18" s="83"/>
      <c r="X18" s="83"/>
      <c r="Y18" s="83"/>
      <c r="Z18" s="83"/>
      <c r="AA18" s="83"/>
      <c r="AB18" s="83"/>
      <c r="AC18" s="5"/>
      <c r="AD18" s="26" t="s">
        <v>29</v>
      </c>
      <c r="AE18" s="6"/>
      <c r="AF18" s="159"/>
      <c r="AG18" s="160"/>
      <c r="AH18" s="160"/>
      <c r="AI18" s="160"/>
      <c r="AJ18" s="160"/>
      <c r="AK18" s="160"/>
      <c r="AL18" s="160"/>
      <c r="AM18" s="160"/>
      <c r="AN18" s="160"/>
      <c r="AO18" s="161"/>
    </row>
    <row r="19" spans="1:42" ht="13.5" thickBot="1">
      <c r="B19" s="4" t="s">
        <v>30</v>
      </c>
      <c r="C19" s="34"/>
      <c r="D19" s="34"/>
      <c r="E19" s="34"/>
      <c r="F19" s="34"/>
      <c r="G19" s="34"/>
      <c r="H19" s="34"/>
      <c r="I19" s="34"/>
      <c r="J19" s="34"/>
      <c r="K19" s="32"/>
      <c r="L19" s="32"/>
      <c r="M19" s="32"/>
      <c r="N19" s="32"/>
      <c r="O19" s="32"/>
      <c r="P19" s="32"/>
      <c r="Q19" s="117"/>
      <c r="R19" s="117"/>
      <c r="S19" s="117"/>
      <c r="T19" s="117"/>
      <c r="U19" s="117"/>
      <c r="V19" s="117"/>
      <c r="W19" s="84"/>
      <c r="X19" s="84"/>
      <c r="Y19" s="84"/>
      <c r="Z19" s="84"/>
      <c r="AA19" s="84"/>
      <c r="AB19" s="84"/>
      <c r="AC19" s="5"/>
      <c r="AD19" s="26" t="s">
        <v>29</v>
      </c>
      <c r="AE19" s="6"/>
      <c r="AF19" s="162"/>
      <c r="AG19" s="163"/>
      <c r="AH19" s="163"/>
      <c r="AI19" s="163"/>
      <c r="AJ19" s="163"/>
      <c r="AK19" s="163"/>
      <c r="AL19" s="163"/>
      <c r="AM19" s="163"/>
      <c r="AN19" s="163"/>
      <c r="AO19" s="164"/>
    </row>
    <row r="20" spans="1:42">
      <c r="C20" s="51"/>
    </row>
    <row r="21" spans="1:42" s="44" customFormat="1">
      <c r="A21" s="43" t="s">
        <v>33</v>
      </c>
      <c r="C21" s="45" t="s">
        <v>63</v>
      </c>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6"/>
    </row>
    <row r="23" spans="1:42" ht="15" customHeight="1">
      <c r="B23" s="47" t="s">
        <v>34</v>
      </c>
      <c r="C23" s="11" t="s">
        <v>28</v>
      </c>
      <c r="D23" s="13"/>
      <c r="E23" s="13"/>
      <c r="F23" s="13"/>
      <c r="G23" s="13"/>
      <c r="H23" s="13"/>
      <c r="I23" s="14"/>
      <c r="J23" s="14"/>
      <c r="K23" s="133" t="s">
        <v>31</v>
      </c>
      <c r="L23" s="134"/>
      <c r="M23" s="134"/>
      <c r="N23" s="134"/>
      <c r="O23" s="134"/>
      <c r="P23" s="135"/>
      <c r="Q23" s="138" t="s">
        <v>105</v>
      </c>
      <c r="R23" s="138"/>
      <c r="S23" s="138"/>
      <c r="T23" s="138"/>
      <c r="U23" s="138"/>
      <c r="V23" s="139"/>
      <c r="W23" s="165"/>
      <c r="X23" s="165"/>
      <c r="Y23" s="165"/>
      <c r="Z23" s="165"/>
      <c r="AA23" s="165"/>
      <c r="AB23" s="166"/>
      <c r="AC23" s="5"/>
      <c r="AD23" s="171" t="s">
        <v>0</v>
      </c>
      <c r="AE23" s="7"/>
    </row>
    <row r="24" spans="1:42" ht="17.25" customHeight="1">
      <c r="B24" s="2"/>
      <c r="C24" s="16" t="s">
        <v>5</v>
      </c>
      <c r="D24" s="16" t="s">
        <v>6</v>
      </c>
      <c r="E24" s="16" t="s">
        <v>7</v>
      </c>
      <c r="F24" s="16" t="s">
        <v>8</v>
      </c>
      <c r="G24" s="16" t="s">
        <v>9</v>
      </c>
      <c r="H24" s="16" t="s">
        <v>10</v>
      </c>
      <c r="I24" s="16" t="s">
        <v>11</v>
      </c>
      <c r="J24" s="16" t="s">
        <v>12</v>
      </c>
      <c r="K24" s="22" t="s">
        <v>13</v>
      </c>
      <c r="L24" s="22" t="s">
        <v>14</v>
      </c>
      <c r="M24" s="22" t="s">
        <v>15</v>
      </c>
      <c r="N24" s="22" t="s">
        <v>16</v>
      </c>
      <c r="O24" s="22" t="s">
        <v>17</v>
      </c>
      <c r="P24" s="22" t="s">
        <v>18</v>
      </c>
      <c r="Q24" s="17" t="s">
        <v>13</v>
      </c>
      <c r="R24" s="17" t="s">
        <v>14</v>
      </c>
      <c r="S24" s="17" t="s">
        <v>15</v>
      </c>
      <c r="T24" s="17" t="s">
        <v>16</v>
      </c>
      <c r="U24" s="17" t="s">
        <v>17</v>
      </c>
      <c r="V24" s="17" t="s">
        <v>18</v>
      </c>
      <c r="W24" s="18" t="s">
        <v>13</v>
      </c>
      <c r="X24" s="18" t="s">
        <v>14</v>
      </c>
      <c r="Y24" s="18" t="s">
        <v>15</v>
      </c>
      <c r="Z24" s="18" t="s">
        <v>16</v>
      </c>
      <c r="AA24" s="18" t="s">
        <v>17</v>
      </c>
      <c r="AB24" s="18" t="s">
        <v>18</v>
      </c>
      <c r="AC24" s="5"/>
      <c r="AD24" s="171"/>
      <c r="AE24" s="7"/>
      <c r="AO24" s="48"/>
    </row>
    <row r="25" spans="1:42" s="49" customFormat="1" ht="13.5" thickBot="1">
      <c r="B25" s="25"/>
      <c r="C25" s="19">
        <v>1</v>
      </c>
      <c r="D25" s="19">
        <v>2</v>
      </c>
      <c r="E25" s="19">
        <v>3</v>
      </c>
      <c r="F25" s="19">
        <v>4</v>
      </c>
      <c r="G25" s="19">
        <v>5</v>
      </c>
      <c r="H25" s="19">
        <v>6</v>
      </c>
      <c r="I25" s="19">
        <v>7</v>
      </c>
      <c r="J25" s="19">
        <v>8</v>
      </c>
      <c r="K25" s="23">
        <v>9</v>
      </c>
      <c r="L25" s="23">
        <v>10</v>
      </c>
      <c r="M25" s="23">
        <v>11</v>
      </c>
      <c r="N25" s="23">
        <v>12</v>
      </c>
      <c r="O25" s="23">
        <v>13</v>
      </c>
      <c r="P25" s="23">
        <v>14</v>
      </c>
      <c r="Q25" s="20">
        <v>9</v>
      </c>
      <c r="R25" s="20">
        <v>10</v>
      </c>
      <c r="S25" s="20">
        <v>11</v>
      </c>
      <c r="T25" s="20">
        <v>12</v>
      </c>
      <c r="U25" s="20">
        <v>13</v>
      </c>
      <c r="V25" s="20">
        <v>14</v>
      </c>
      <c r="W25" s="21">
        <v>9</v>
      </c>
      <c r="X25" s="21">
        <v>10</v>
      </c>
      <c r="Y25" s="21">
        <v>11</v>
      </c>
      <c r="Z25" s="21">
        <v>12</v>
      </c>
      <c r="AA25" s="21">
        <v>13</v>
      </c>
      <c r="AB25" s="21">
        <v>14</v>
      </c>
      <c r="AC25" s="5"/>
      <c r="AE25" s="6"/>
      <c r="AF25" s="1"/>
      <c r="AG25" s="1"/>
      <c r="AH25" s="1"/>
      <c r="AO25" s="50"/>
      <c r="AP25" s="42"/>
    </row>
    <row r="26" spans="1:42">
      <c r="B26" s="15" t="s">
        <v>4</v>
      </c>
      <c r="C26" s="27">
        <f xml:space="preserve"> INDEX( Inputs!F$4:F$146, MATCH($B26 &amp; $C$21,Inputs!$E$4:$E$146,0))</f>
        <v>2658071</v>
      </c>
      <c r="D26" s="27">
        <f xml:space="preserve"> INDEX( Inputs!G$4:G$146, MATCH($B26 &amp; $C$21,Inputs!$E$4:$E$146,0))</f>
        <v>2676627</v>
      </c>
      <c r="E26" s="27">
        <f xml:space="preserve"> INDEX( Inputs!H$4:H$146, MATCH($B26 &amp; $C$21,Inputs!$E$4:$E$146,0))</f>
        <v>2690725</v>
      </c>
      <c r="F26" s="27">
        <f xml:space="preserve"> INDEX( Inputs!I$4:I$146, MATCH($B26 &amp; $C$21,Inputs!$E$4:$E$146,0))</f>
        <v>2712195.9999999898</v>
      </c>
      <c r="G26" s="27">
        <f xml:space="preserve"> INDEX( Inputs!J$4:J$146, MATCH($B26 &amp; $C$21,Inputs!$E$4:$E$146,0))</f>
        <v>2711447</v>
      </c>
      <c r="H26" s="27">
        <f xml:space="preserve"> INDEX( Inputs!K$4:K$146, MATCH($B26 &amp; $C$21,Inputs!$E$4:$E$146,0))</f>
        <v>2743415</v>
      </c>
      <c r="I26" s="27">
        <f xml:space="preserve"> INDEX( Inputs!L$4:L$146, MATCH($B26 &amp; $C$21,Inputs!$E$4:$E$146,0))</f>
        <v>2756272</v>
      </c>
      <c r="J26" s="27">
        <f xml:space="preserve"> INDEX( Inputs!M$4:M$146, MATCH($B26 &amp; $C$21,Inputs!$E$4:$E$146,0))</f>
        <v>2791479</v>
      </c>
      <c r="K26" s="31">
        <f xml:space="preserve"> INDEX( Inputs!N$4:N$146, MATCH($B26 &amp; $C$21,Inputs!$E$4:$E$146,0))</f>
        <v>2804345.5589800002</v>
      </c>
      <c r="L26" s="31">
        <f xml:space="preserve"> INDEX( Inputs!O$4:O$146, MATCH($B26 &amp; $C$21,Inputs!$E$4:$E$146,0))</f>
        <v>2843412.08423304</v>
      </c>
      <c r="M26" s="31">
        <f xml:space="preserve"> INDEX( Inputs!P$4:P$146, MATCH($B26 &amp; $C$21,Inputs!$E$4:$E$146,0))</f>
        <v>2886515.7901720698</v>
      </c>
      <c r="N26" s="31">
        <f xml:space="preserve"> INDEX( Inputs!Q$4:Q$146, MATCH($B26 &amp; $C$21,Inputs!$E$4:$E$146,0))</f>
        <v>2930300.9532908299</v>
      </c>
      <c r="O26" s="31">
        <f xml:space="preserve"> INDEX( Inputs!R$4:R$146, MATCH($B26 &amp; $C$21,Inputs!$E$4:$E$146,0))</f>
        <v>2974264.5269356999</v>
      </c>
      <c r="P26" s="31">
        <f xml:space="preserve"> INDEX( Inputs!S$4:S$146, MATCH($B26 &amp; $C$21,Inputs!$E$4:$E$146,0))</f>
        <v>3015628.92941229</v>
      </c>
      <c r="Q26" s="12">
        <f t="shared" ref="Q26:Q35" si="0">J26*(1+Q9)</f>
        <v>2814559.2522338829</v>
      </c>
      <c r="R26" s="12">
        <f t="shared" ref="R26:V26" si="1">Q26*(1+R9)</f>
        <v>2836661.3736224179</v>
      </c>
      <c r="S26" s="12">
        <f t="shared" si="1"/>
        <v>2857841.4121034681</v>
      </c>
      <c r="T26" s="12">
        <f t="shared" si="1"/>
        <v>2883441.197865264</v>
      </c>
      <c r="U26" s="12">
        <f t="shared" si="1"/>
        <v>2908052.2550211586</v>
      </c>
      <c r="V26" s="12">
        <f t="shared" si="1"/>
        <v>2932594.2037418438</v>
      </c>
      <c r="W26" s="83">
        <f t="shared" ref="W26:W35" si="2" xml:space="preserve"> IF($AD26="Company forecast",K26, IF($AD26="Ofwat forecast",Q26))</f>
        <v>2814559.2522338829</v>
      </c>
      <c r="X26" s="83">
        <f t="shared" ref="X26:X35" si="3" xml:space="preserve"> IF($AD26="Company forecast",L26, IF($AD26="Ofwat forecast",R26))</f>
        <v>2836661.3736224179</v>
      </c>
      <c r="Y26" s="83">
        <f t="shared" ref="Y26:Y35" si="4" xml:space="preserve"> IF($AD26="Company forecast",M26, IF($AD26="Ofwat forecast",S26))</f>
        <v>2857841.4121034681</v>
      </c>
      <c r="Z26" s="83">
        <f t="shared" ref="Z26:Z35" si="5" xml:space="preserve"> IF($AD26="Company forecast",N26, IF($AD26="Ofwat forecast",T26))</f>
        <v>2883441.197865264</v>
      </c>
      <c r="AA26" s="83">
        <f t="shared" ref="AA26:AA35" si="6" xml:space="preserve"> IF($AD26="Company forecast",O26, IF($AD26="Ofwat forecast",U26))</f>
        <v>2908052.2550211586</v>
      </c>
      <c r="AB26" s="83">
        <f t="shared" ref="AB26:AB35" si="7" xml:space="preserve"> IF($AD26="Company forecast",P26, IF($AD26="Ofwat forecast",V26))</f>
        <v>2932594.2037418438</v>
      </c>
      <c r="AC26" s="5"/>
      <c r="AD26" s="26" t="s">
        <v>29</v>
      </c>
      <c r="AE26" s="6"/>
      <c r="AF26" s="156" t="s">
        <v>107</v>
      </c>
      <c r="AG26" s="157"/>
      <c r="AH26" s="157"/>
      <c r="AI26" s="157"/>
      <c r="AJ26" s="157"/>
      <c r="AK26" s="157"/>
      <c r="AL26" s="157"/>
      <c r="AM26" s="157"/>
      <c r="AN26" s="157"/>
      <c r="AO26" s="158"/>
    </row>
    <row r="27" spans="1:42">
      <c r="B27" s="3" t="s">
        <v>19</v>
      </c>
      <c r="C27" s="27">
        <f xml:space="preserve"> INDEX( Inputs!F$4:F$146, MATCH($B27 &amp; $C$21,Inputs!$E$4:$E$146,0))</f>
        <v>1231838</v>
      </c>
      <c r="D27" s="27">
        <f xml:space="preserve"> INDEX( Inputs!G$4:G$146, MATCH($B27 &amp; $C$21,Inputs!$E$4:$E$146,0))</f>
        <v>1235403</v>
      </c>
      <c r="E27" s="27">
        <f xml:space="preserve"> INDEX( Inputs!H$4:H$146, MATCH($B27 &amp; $C$21,Inputs!$E$4:$E$146,0))</f>
        <v>1237780</v>
      </c>
      <c r="F27" s="27">
        <f xml:space="preserve"> INDEX( Inputs!I$4:I$146, MATCH($B27 &amp; $C$21,Inputs!$E$4:$E$146,0))</f>
        <v>1242576</v>
      </c>
      <c r="G27" s="27">
        <f xml:space="preserve"> INDEX( Inputs!J$4:J$146, MATCH($B27 &amp; $C$21,Inputs!$E$4:$E$146,0))</f>
        <v>1248567</v>
      </c>
      <c r="H27" s="27">
        <f xml:space="preserve"> INDEX( Inputs!K$4:K$146, MATCH($B27 &amp; $C$21,Inputs!$E$4:$E$146,0))</f>
        <v>1255797</v>
      </c>
      <c r="I27" s="27">
        <f xml:space="preserve"> INDEX( Inputs!L$4:L$146, MATCH($B27 &amp; $C$21,Inputs!$E$4:$E$146,0))</f>
        <v>1264011</v>
      </c>
      <c r="J27" s="27">
        <f xml:space="preserve"> INDEX( Inputs!M$4:M$146, MATCH($B27 &amp; $C$21,Inputs!$E$4:$E$146,0))</f>
        <v>1269944</v>
      </c>
      <c r="K27" s="31">
        <f xml:space="preserve"> INDEX( Inputs!N$4:N$146, MATCH($B27 &amp; $C$21,Inputs!$E$4:$E$146,0))</f>
        <v>1279920</v>
      </c>
      <c r="L27" s="31">
        <f xml:space="preserve"> INDEX( Inputs!O$4:O$146, MATCH($B27 &amp; $C$21,Inputs!$E$4:$E$146,0))</f>
        <v>1288879</v>
      </c>
      <c r="M27" s="31">
        <f xml:space="preserve"> INDEX( Inputs!P$4:P$146, MATCH($B27 &amp; $C$21,Inputs!$E$4:$E$146,0))</f>
        <v>1298216</v>
      </c>
      <c r="N27" s="31">
        <f xml:space="preserve"> INDEX( Inputs!Q$4:Q$146, MATCH($B27 &amp; $C$21,Inputs!$E$4:$E$146,0))</f>
        <v>1307010</v>
      </c>
      <c r="O27" s="31">
        <f xml:space="preserve"> INDEX( Inputs!R$4:R$146, MATCH($B27 &amp; $C$21,Inputs!$E$4:$E$146,0))</f>
        <v>1315557</v>
      </c>
      <c r="P27" s="31">
        <f xml:space="preserve"> INDEX( Inputs!S$4:S$146, MATCH($B27 &amp; $C$21,Inputs!$E$4:$E$146,0))</f>
        <v>1323972</v>
      </c>
      <c r="Q27" s="12">
        <f t="shared" si="0"/>
        <v>1275003.285232513</v>
      </c>
      <c r="R27" s="12">
        <f t="shared" ref="R27:R35" si="8">Q27*(1+R10)</f>
        <v>1279578.55197568</v>
      </c>
      <c r="S27" s="12">
        <f t="shared" ref="S27:S35" si="9">R27*(1+S10)</f>
        <v>1283750.144258688</v>
      </c>
      <c r="T27" s="12">
        <f t="shared" ref="T27:T35" si="10">S27*(1+T10)</f>
        <v>1288120.6423004402</v>
      </c>
      <c r="U27" s="12">
        <f t="shared" ref="U27:U35" si="11">T27*(1+U10)</f>
        <v>1292074.6542665686</v>
      </c>
      <c r="V27" s="12">
        <f t="shared" ref="V27:V35" si="12">U27*(1+V10)</f>
        <v>1296057.7638000243</v>
      </c>
      <c r="W27" s="83">
        <f t="shared" si="2"/>
        <v>1275003.285232513</v>
      </c>
      <c r="X27" s="83">
        <f t="shared" si="3"/>
        <v>1279578.55197568</v>
      </c>
      <c r="Y27" s="83">
        <f t="shared" si="4"/>
        <v>1283750.144258688</v>
      </c>
      <c r="Z27" s="83">
        <f t="shared" si="5"/>
        <v>1288120.6423004402</v>
      </c>
      <c r="AA27" s="83">
        <f t="shared" si="6"/>
        <v>1292074.6542665686</v>
      </c>
      <c r="AB27" s="83">
        <f t="shared" si="7"/>
        <v>1296057.7638000243</v>
      </c>
      <c r="AC27" s="5"/>
      <c r="AD27" s="26" t="s">
        <v>29</v>
      </c>
      <c r="AE27" s="6"/>
      <c r="AF27" s="159"/>
      <c r="AG27" s="160"/>
      <c r="AH27" s="160"/>
      <c r="AI27" s="160"/>
      <c r="AJ27" s="160"/>
      <c r="AK27" s="160"/>
      <c r="AL27" s="160"/>
      <c r="AM27" s="160"/>
      <c r="AN27" s="160"/>
      <c r="AO27" s="161"/>
    </row>
    <row r="28" spans="1:42">
      <c r="B28" s="3" t="s">
        <v>20</v>
      </c>
      <c r="C28" s="27">
        <f xml:space="preserve"> INDEX( Inputs!F$4:F$146, MATCH($B28 &amp; $C$21,Inputs!$E$4:$E$146,0))</f>
        <v>3214621</v>
      </c>
      <c r="D28" s="27">
        <f xml:space="preserve"> INDEX( Inputs!G$4:G$146, MATCH($B28 &amp; $C$21,Inputs!$E$4:$E$146,0))</f>
        <v>3224149</v>
      </c>
      <c r="E28" s="27">
        <f xml:space="preserve"> INDEX( Inputs!H$4:H$146, MATCH($B28 &amp; $C$21,Inputs!$E$4:$E$146,0))</f>
        <v>3234092</v>
      </c>
      <c r="F28" s="27">
        <f xml:space="preserve"> INDEX( Inputs!I$4:I$146, MATCH($B28 &amp; $C$21,Inputs!$E$4:$E$146,0))</f>
        <v>3246474</v>
      </c>
      <c r="G28" s="27">
        <f xml:space="preserve"> INDEX( Inputs!J$4:J$146, MATCH($B28 &amp; $C$21,Inputs!$E$4:$E$146,0))</f>
        <v>3268339.5</v>
      </c>
      <c r="H28" s="27">
        <f xml:space="preserve"> INDEX( Inputs!K$4:K$146, MATCH($B28 &amp; $C$21,Inputs!$E$4:$E$146,0))</f>
        <v>3289691</v>
      </c>
      <c r="I28" s="27">
        <f xml:space="preserve"> INDEX( Inputs!L$4:L$146, MATCH($B28 &amp; $C$21,Inputs!$E$4:$E$146,0))</f>
        <v>3315665</v>
      </c>
      <c r="J28" s="27">
        <f xml:space="preserve"> INDEX( Inputs!M$4:M$146, MATCH($B28 &amp; $C$21,Inputs!$E$4:$E$146,0))</f>
        <v>3342033</v>
      </c>
      <c r="K28" s="31">
        <f xml:space="preserve"> INDEX( Inputs!N$4:N$146, MATCH($B28 &amp; $C$21,Inputs!$E$4:$E$146,0))</f>
        <v>3358513.73380556</v>
      </c>
      <c r="L28" s="31">
        <f xml:space="preserve"> INDEX( Inputs!O$4:O$146, MATCH($B28 &amp; $C$21,Inputs!$E$4:$E$146,0))</f>
        <v>3380267.3900399599</v>
      </c>
      <c r="M28" s="31">
        <f xml:space="preserve"> INDEX( Inputs!P$4:P$146, MATCH($B28 &amp; $C$21,Inputs!$E$4:$E$146,0))</f>
        <v>3402952.4968089401</v>
      </c>
      <c r="N28" s="31">
        <f xml:space="preserve"> INDEX( Inputs!Q$4:Q$146, MATCH($B28 &amp; $C$21,Inputs!$E$4:$E$146,0))</f>
        <v>3426709.7173452298</v>
      </c>
      <c r="O28" s="31">
        <f xml:space="preserve"> INDEX( Inputs!R$4:R$146, MATCH($B28 &amp; $C$21,Inputs!$E$4:$E$146,0))</f>
        <v>3451539.8656855901</v>
      </c>
      <c r="P28" s="31">
        <f xml:space="preserve"> INDEX( Inputs!S$4:S$146, MATCH($B28 &amp; $C$21,Inputs!$E$4:$E$146,0))</f>
        <v>3477442.3916344699</v>
      </c>
      <c r="Q28" s="12">
        <f t="shared" si="0"/>
        <v>3359270.9468191708</v>
      </c>
      <c r="R28" s="12">
        <f t="shared" si="8"/>
        <v>3375261.4565162631</v>
      </c>
      <c r="S28" s="12">
        <f t="shared" si="9"/>
        <v>3390260.5121408394</v>
      </c>
      <c r="T28" s="12">
        <f t="shared" si="10"/>
        <v>3406662.6656035776</v>
      </c>
      <c r="U28" s="12">
        <f t="shared" si="11"/>
        <v>3421670.5378561509</v>
      </c>
      <c r="V28" s="12">
        <f t="shared" si="12"/>
        <v>3436365.739800551</v>
      </c>
      <c r="W28" s="83">
        <f t="shared" si="2"/>
        <v>3359270.9468191708</v>
      </c>
      <c r="X28" s="83">
        <f t="shared" si="3"/>
        <v>3375261.4565162631</v>
      </c>
      <c r="Y28" s="83">
        <f t="shared" si="4"/>
        <v>3390260.5121408394</v>
      </c>
      <c r="Z28" s="83">
        <f t="shared" si="5"/>
        <v>3406662.6656035776</v>
      </c>
      <c r="AA28" s="83">
        <f t="shared" si="6"/>
        <v>3421670.5378561509</v>
      </c>
      <c r="AB28" s="83">
        <f t="shared" si="7"/>
        <v>3436365.739800551</v>
      </c>
      <c r="AC28" s="5"/>
      <c r="AD28" s="26" t="s">
        <v>29</v>
      </c>
      <c r="AE28" s="6"/>
      <c r="AF28" s="159"/>
      <c r="AG28" s="160"/>
      <c r="AH28" s="160"/>
      <c r="AI28" s="160"/>
      <c r="AJ28" s="160"/>
      <c r="AK28" s="160"/>
      <c r="AL28" s="160"/>
      <c r="AM28" s="160"/>
      <c r="AN28" s="160"/>
      <c r="AO28" s="161"/>
    </row>
    <row r="29" spans="1:42">
      <c r="B29" s="3" t="s">
        <v>21</v>
      </c>
      <c r="C29" s="27">
        <f xml:space="preserve"> INDEX( Inputs!F$4:F$146, MATCH($B29 &amp; $C$21,Inputs!$E$4:$E$146,0))</f>
        <v>1892916.70205859</v>
      </c>
      <c r="D29" s="27">
        <f xml:space="preserve"> INDEX( Inputs!G$4:G$146, MATCH($B29 &amp; $C$21,Inputs!$E$4:$E$146,0))</f>
        <v>1915212</v>
      </c>
      <c r="E29" s="27">
        <f xml:space="preserve"> INDEX( Inputs!H$4:H$146, MATCH($B29 &amp; $C$21,Inputs!$E$4:$E$146,0))</f>
        <v>1927812</v>
      </c>
      <c r="F29" s="27">
        <f xml:space="preserve"> INDEX( Inputs!I$4:I$146, MATCH($B29 &amp; $C$21,Inputs!$E$4:$E$146,0))</f>
        <v>1937283.99999999</v>
      </c>
      <c r="G29" s="27">
        <f xml:space="preserve"> INDEX( Inputs!J$4:J$146, MATCH($B29 &amp; $C$21,Inputs!$E$4:$E$146,0))</f>
        <v>1948051.5</v>
      </c>
      <c r="H29" s="27">
        <f xml:space="preserve"> INDEX( Inputs!K$4:K$146, MATCH($B29 &amp; $C$21,Inputs!$E$4:$E$146,0))</f>
        <v>1962918</v>
      </c>
      <c r="I29" s="27">
        <f xml:space="preserve"> INDEX( Inputs!L$4:L$146, MATCH($B29 &amp; $C$21,Inputs!$E$4:$E$146,0))</f>
        <v>1973727</v>
      </c>
      <c r="J29" s="27">
        <f xml:space="preserve"> INDEX( Inputs!M$4:M$146, MATCH($B29 &amp; $C$21,Inputs!$E$4:$E$146,0))</f>
        <v>1986644</v>
      </c>
      <c r="K29" s="31">
        <f xml:space="preserve"> INDEX( Inputs!N$4:N$146, MATCH($B29 &amp; $C$21,Inputs!$E$4:$E$146,0))</f>
        <v>2003587</v>
      </c>
      <c r="L29" s="31">
        <f xml:space="preserve"> INDEX( Inputs!O$4:O$146, MATCH($B29 &amp; $C$21,Inputs!$E$4:$E$146,0))</f>
        <v>2027614</v>
      </c>
      <c r="M29" s="31">
        <f xml:space="preserve"> INDEX( Inputs!P$4:P$146, MATCH($B29 &amp; $C$21,Inputs!$E$4:$E$146,0))</f>
        <v>2050659.9999999998</v>
      </c>
      <c r="N29" s="31">
        <f xml:space="preserve"> INDEX( Inputs!Q$4:Q$146, MATCH($B29 &amp; $C$21,Inputs!$E$4:$E$146,0))</f>
        <v>2073275.9999999998</v>
      </c>
      <c r="O29" s="31">
        <f xml:space="preserve"> INDEX( Inputs!R$4:R$146, MATCH($B29 &amp; $C$21,Inputs!$E$4:$E$146,0))</f>
        <v>2095452.0000000002</v>
      </c>
      <c r="P29" s="31">
        <f xml:space="preserve"> INDEX( Inputs!S$4:S$146, MATCH($B29 &amp; $C$21,Inputs!$E$4:$E$146,0))</f>
        <v>2116724</v>
      </c>
      <c r="Q29" s="12">
        <f t="shared" si="0"/>
        <v>2003581.5790720822</v>
      </c>
      <c r="R29" s="12">
        <f t="shared" si="8"/>
        <v>2019803.8465970247</v>
      </c>
      <c r="S29" s="12">
        <f t="shared" si="9"/>
        <v>2035395.1137684053</v>
      </c>
      <c r="T29" s="12">
        <f t="shared" si="10"/>
        <v>2053959.0026953714</v>
      </c>
      <c r="U29" s="12">
        <f t="shared" si="11"/>
        <v>2072092.1595879141</v>
      </c>
      <c r="V29" s="12">
        <f t="shared" si="12"/>
        <v>2090348.0971871358</v>
      </c>
      <c r="W29" s="83">
        <f t="shared" si="2"/>
        <v>2003581.5790720822</v>
      </c>
      <c r="X29" s="83">
        <f t="shared" si="3"/>
        <v>2019803.8465970247</v>
      </c>
      <c r="Y29" s="83">
        <f t="shared" si="4"/>
        <v>2035395.1137684053</v>
      </c>
      <c r="Z29" s="83">
        <f t="shared" si="5"/>
        <v>2053959.0026953714</v>
      </c>
      <c r="AA29" s="83">
        <f t="shared" si="6"/>
        <v>2072092.1595879141</v>
      </c>
      <c r="AB29" s="83">
        <f t="shared" si="7"/>
        <v>2090348.0971871358</v>
      </c>
      <c r="AC29" s="5"/>
      <c r="AD29" s="26" t="s">
        <v>29</v>
      </c>
      <c r="AE29" s="6"/>
      <c r="AF29" s="159"/>
      <c r="AG29" s="160"/>
      <c r="AH29" s="160"/>
      <c r="AI29" s="160"/>
      <c r="AJ29" s="160"/>
      <c r="AK29" s="160"/>
      <c r="AL29" s="160"/>
      <c r="AM29" s="160"/>
      <c r="AN29" s="160"/>
      <c r="AO29" s="161"/>
    </row>
    <row r="30" spans="1:42">
      <c r="B30" s="3" t="s">
        <v>61</v>
      </c>
      <c r="C30" s="28">
        <f xml:space="preserve"> INDEX( Inputs!F$4:F$146, MATCH($B30 &amp; $C$21,Inputs!$E$4:$E$146,0))</f>
        <v>3931966</v>
      </c>
      <c r="D30" s="28">
        <f xml:space="preserve"> INDEX( Inputs!G$4:G$146, MATCH($B30 &amp; $C$21,Inputs!$E$4:$E$146,0))</f>
        <v>3959798</v>
      </c>
      <c r="E30" s="28">
        <f xml:space="preserve"> INDEX( Inputs!H$4:H$146, MATCH($B30 &amp; $C$21,Inputs!$E$4:$E$146,0))</f>
        <v>3977974</v>
      </c>
      <c r="F30" s="28">
        <f xml:space="preserve"> INDEX( Inputs!I$4:I$146, MATCH($B30 &amp; $C$21,Inputs!$E$4:$E$146,0))</f>
        <v>3998069</v>
      </c>
      <c r="G30" s="28">
        <f xml:space="preserve"> INDEX( Inputs!J$4:J$146, MATCH($B30 &amp; $C$21,Inputs!$E$4:$E$146,0))</f>
        <v>4029312</v>
      </c>
      <c r="H30" s="28">
        <f xml:space="preserve"> INDEX( Inputs!K$4:K$146, MATCH($B30 &amp; $C$21,Inputs!$E$4:$E$146,0))</f>
        <v>4078664</v>
      </c>
      <c r="I30" s="28">
        <f xml:space="preserve"> INDEX( Inputs!L$4:L$146, MATCH($B30 &amp; $C$21,Inputs!$E$4:$E$146,0))</f>
        <v>4130813</v>
      </c>
      <c r="J30" s="28">
        <f xml:space="preserve"> INDEX( Inputs!M$4:M$146, MATCH($B30 &amp; $C$21,Inputs!$E$4:$E$146,0))</f>
        <v>4171056.75867583</v>
      </c>
      <c r="K30" s="31">
        <f xml:space="preserve"> INDEX( Inputs!N$4:N$146, MATCH($B30 &amp; $C$21,Inputs!$E$4:$E$146,0))</f>
        <v>4171703.527854058</v>
      </c>
      <c r="L30" s="31">
        <f xml:space="preserve"> INDEX( Inputs!O$4:O$146, MATCH($B30 &amp; $C$21,Inputs!$E$4:$E$146,0))</f>
        <v>4192111.8139072242</v>
      </c>
      <c r="M30" s="31">
        <f xml:space="preserve"> INDEX( Inputs!P$4:P$146, MATCH($B30 &amp; $C$21,Inputs!$E$4:$E$146,0))</f>
        <v>4214045.6593947802</v>
      </c>
      <c r="N30" s="31">
        <f xml:space="preserve"> INDEX( Inputs!Q$4:Q$146, MATCH($B30 &amp; $C$21,Inputs!$E$4:$E$146,0))</f>
        <v>4237410.1768702064</v>
      </c>
      <c r="O30" s="31">
        <f xml:space="preserve"> INDEX( Inputs!R$4:R$146, MATCH($B30 &amp; $C$21,Inputs!$E$4:$E$146,0))</f>
        <v>4261195.4772210652</v>
      </c>
      <c r="P30" s="31">
        <f xml:space="preserve"> INDEX( Inputs!S$4:S$146, MATCH($B30 &amp; $C$21,Inputs!$E$4:$E$146,0))</f>
        <v>4285399.5585563444</v>
      </c>
      <c r="Q30" s="33">
        <f t="shared" si="0"/>
        <v>4198355.7272546198</v>
      </c>
      <c r="R30" s="33">
        <f t="shared" si="8"/>
        <v>4224070.3306427617</v>
      </c>
      <c r="S30" s="33">
        <f t="shared" si="9"/>
        <v>4247976.5976304738</v>
      </c>
      <c r="T30" s="33">
        <f t="shared" si="10"/>
        <v>4277308.8676466076</v>
      </c>
      <c r="U30" s="33">
        <f t="shared" si="11"/>
        <v>4305776.3046394531</v>
      </c>
      <c r="V30" s="33">
        <f t="shared" si="12"/>
        <v>4334575.6473327745</v>
      </c>
      <c r="W30" s="83">
        <f t="shared" si="2"/>
        <v>4198355.7272546198</v>
      </c>
      <c r="X30" s="83">
        <f t="shared" si="3"/>
        <v>4224070.3306427617</v>
      </c>
      <c r="Y30" s="83">
        <f t="shared" si="4"/>
        <v>4247976.5976304738</v>
      </c>
      <c r="Z30" s="83">
        <f t="shared" si="5"/>
        <v>4277308.8676466076</v>
      </c>
      <c r="AA30" s="83">
        <f t="shared" si="6"/>
        <v>4305776.3046394531</v>
      </c>
      <c r="AB30" s="83">
        <f t="shared" si="7"/>
        <v>4334575.6473327745</v>
      </c>
      <c r="AC30" s="5"/>
      <c r="AD30" s="26" t="s">
        <v>29</v>
      </c>
      <c r="AE30" s="6"/>
      <c r="AF30" s="159"/>
      <c r="AG30" s="160"/>
      <c r="AH30" s="160"/>
      <c r="AI30" s="160"/>
      <c r="AJ30" s="160"/>
      <c r="AK30" s="160"/>
      <c r="AL30" s="160"/>
      <c r="AM30" s="160"/>
      <c r="AN30" s="160"/>
      <c r="AO30" s="161"/>
    </row>
    <row r="31" spans="1:42">
      <c r="B31" s="3" t="s">
        <v>23</v>
      </c>
      <c r="C31" s="27">
        <f xml:space="preserve"> INDEX( Inputs!F$4:F$146, MATCH($B31 &amp; $C$21,Inputs!$E$4:$E$146,0))</f>
        <v>703460.91666666698</v>
      </c>
      <c r="D31" s="27">
        <f xml:space="preserve"> INDEX( Inputs!G$4:G$146, MATCH($B31 &amp; $C$21,Inputs!$E$4:$E$146,0))</f>
        <v>708940.33333333302</v>
      </c>
      <c r="E31" s="27">
        <f xml:space="preserve"> INDEX( Inputs!H$4:H$146, MATCH($B31 &amp; $C$21,Inputs!$E$4:$E$146,0))</f>
        <v>714175.58333333291</v>
      </c>
      <c r="F31" s="27">
        <f xml:space="preserve"> INDEX( Inputs!I$4:I$146, MATCH($B31 &amp; $C$21,Inputs!$E$4:$E$146,0))</f>
        <v>720614.66666666698</v>
      </c>
      <c r="G31" s="27">
        <f xml:space="preserve"> INDEX( Inputs!J$4:J$146, MATCH($B31 &amp; $C$21,Inputs!$E$4:$E$146,0))</f>
        <v>724318.25</v>
      </c>
      <c r="H31" s="27">
        <f xml:space="preserve"> INDEX( Inputs!K$4:K$146, MATCH($B31 &amp; $C$21,Inputs!$E$4:$E$146,0))</f>
        <v>733502.99242424301</v>
      </c>
      <c r="I31" s="27">
        <f xml:space="preserve"> INDEX( Inputs!L$4:L$146, MATCH($B31 &amp; $C$21,Inputs!$E$4:$E$146,0))</f>
        <v>746344</v>
      </c>
      <c r="J31" s="27">
        <f xml:space="preserve"> INDEX( Inputs!M$4:M$146, MATCH($B31 &amp; $C$21,Inputs!$E$4:$E$146,0))</f>
        <v>758087.33333333302</v>
      </c>
      <c r="K31" s="31">
        <f xml:space="preserve"> INDEX( Inputs!N$4:N$146, MATCH($B31 &amp; $C$21,Inputs!$E$4:$E$146,0))</f>
        <v>760938</v>
      </c>
      <c r="L31" s="31">
        <f xml:space="preserve"> INDEX( Inputs!O$4:O$146, MATCH($B31 &amp; $C$21,Inputs!$E$4:$E$146,0))</f>
        <v>768017</v>
      </c>
      <c r="M31" s="31">
        <f xml:space="preserve"> INDEX( Inputs!P$4:P$146, MATCH($B31 &amp; $C$21,Inputs!$E$4:$E$146,0))</f>
        <v>775187</v>
      </c>
      <c r="N31" s="31">
        <f xml:space="preserve"> INDEX( Inputs!Q$4:Q$146, MATCH($B31 &amp; $C$21,Inputs!$E$4:$E$146,0))</f>
        <v>782128</v>
      </c>
      <c r="O31" s="31">
        <f xml:space="preserve"> INDEX( Inputs!R$4:R$146, MATCH($B31 &amp; $C$21,Inputs!$E$4:$E$146,0))</f>
        <v>789214</v>
      </c>
      <c r="P31" s="31">
        <f xml:space="preserve"> INDEX( Inputs!S$4:S$146, MATCH($B31 &amp; $C$21,Inputs!$E$4:$E$146,0))</f>
        <v>796135</v>
      </c>
      <c r="Q31" s="12">
        <f t="shared" si="0"/>
        <v>763310.25151772331</v>
      </c>
      <c r="R31" s="12">
        <f t="shared" si="8"/>
        <v>768301.2557491787</v>
      </c>
      <c r="S31" s="12">
        <f t="shared" si="9"/>
        <v>773046.87302573468</v>
      </c>
      <c r="T31" s="12">
        <f t="shared" si="10"/>
        <v>778892.8680178927</v>
      </c>
      <c r="U31" s="12">
        <f t="shared" si="11"/>
        <v>784691.36077150656</v>
      </c>
      <c r="V31" s="12">
        <f t="shared" si="12"/>
        <v>790489.16006178374</v>
      </c>
      <c r="W31" s="83">
        <f t="shared" si="2"/>
        <v>763310.25151772331</v>
      </c>
      <c r="X31" s="83">
        <f t="shared" si="3"/>
        <v>768301.2557491787</v>
      </c>
      <c r="Y31" s="83">
        <f t="shared" si="4"/>
        <v>773046.87302573468</v>
      </c>
      <c r="Z31" s="83">
        <f t="shared" si="5"/>
        <v>778892.8680178927</v>
      </c>
      <c r="AA31" s="83">
        <f t="shared" si="6"/>
        <v>784691.36077150656</v>
      </c>
      <c r="AB31" s="83">
        <f t="shared" si="7"/>
        <v>790489.16006178374</v>
      </c>
      <c r="AC31" s="5"/>
      <c r="AD31" s="26" t="s">
        <v>29</v>
      </c>
      <c r="AE31" s="6"/>
      <c r="AF31" s="159"/>
      <c r="AG31" s="160"/>
      <c r="AH31" s="160"/>
      <c r="AI31" s="160"/>
      <c r="AJ31" s="160"/>
      <c r="AK31" s="160"/>
      <c r="AL31" s="160"/>
      <c r="AM31" s="160"/>
      <c r="AN31" s="160"/>
      <c r="AO31" s="161"/>
    </row>
    <row r="32" spans="1:42">
      <c r="B32" s="3" t="s">
        <v>24</v>
      </c>
      <c r="C32" s="27">
        <f xml:space="preserve"> INDEX( Inputs!F$4:F$146, MATCH($B32 &amp; $C$21,Inputs!$E$4:$E$146,0))</f>
        <v>5598146</v>
      </c>
      <c r="D32" s="27">
        <f xml:space="preserve"> INDEX( Inputs!G$4:G$146, MATCH($B32 &amp; $C$21,Inputs!$E$4:$E$146,0))</f>
        <v>5626013</v>
      </c>
      <c r="E32" s="27">
        <f xml:space="preserve"> INDEX( Inputs!H$4:H$146, MATCH($B32 &amp; $C$21,Inputs!$E$4:$E$146,0))</f>
        <v>5654531</v>
      </c>
      <c r="F32" s="27">
        <f xml:space="preserve"> INDEX( Inputs!I$4:I$146, MATCH($B32 &amp; $C$21,Inputs!$E$4:$E$146,0))</f>
        <v>5689333</v>
      </c>
      <c r="G32" s="27">
        <f xml:space="preserve"> INDEX( Inputs!J$4:J$146, MATCH($B32 &amp; $C$21,Inputs!$E$4:$E$146,0))</f>
        <v>5744204</v>
      </c>
      <c r="H32" s="27">
        <f xml:space="preserve"> INDEX( Inputs!K$4:K$146, MATCH($B32 &amp; $C$21,Inputs!$E$4:$E$146,0))</f>
        <v>5795378</v>
      </c>
      <c r="I32" s="27">
        <f xml:space="preserve"> INDEX( Inputs!L$4:L$146, MATCH($B32 &amp; $C$21,Inputs!$E$4:$E$146,0))</f>
        <v>5838399</v>
      </c>
      <c r="J32" s="27">
        <f xml:space="preserve"> INDEX( Inputs!M$4:M$146, MATCH($B32 &amp; $C$21,Inputs!$E$4:$E$146,0))</f>
        <v>5899939</v>
      </c>
      <c r="K32" s="31">
        <f xml:space="preserve"> INDEX( Inputs!N$4:N$146, MATCH($B32 &amp; $C$21,Inputs!$E$4:$E$146,0))</f>
        <v>5984679</v>
      </c>
      <c r="L32" s="31">
        <f xml:space="preserve"> INDEX( Inputs!O$4:O$146, MATCH($B32 &amp; $C$21,Inputs!$E$4:$E$146,0))</f>
        <v>6059730</v>
      </c>
      <c r="M32" s="31">
        <f xml:space="preserve"> INDEX( Inputs!P$4:P$146, MATCH($B32 &amp; $C$21,Inputs!$E$4:$E$146,0))</f>
        <v>6132541</v>
      </c>
      <c r="N32" s="31">
        <f xml:space="preserve"> INDEX( Inputs!Q$4:Q$146, MATCH($B32 &amp; $C$21,Inputs!$E$4:$E$146,0))</f>
        <v>6196241</v>
      </c>
      <c r="O32" s="31">
        <f xml:space="preserve"> INDEX( Inputs!R$4:R$146, MATCH($B32 &amp; $C$21,Inputs!$E$4:$E$146,0))</f>
        <v>6260324</v>
      </c>
      <c r="P32" s="31">
        <f xml:space="preserve"> INDEX( Inputs!S$4:S$146, MATCH($B32 &amp; $C$21,Inputs!$E$4:$E$146,0))</f>
        <v>6321688</v>
      </c>
      <c r="Q32" s="12">
        <f t="shared" si="0"/>
        <v>5948539.1295202207</v>
      </c>
      <c r="R32" s="12">
        <f t="shared" si="8"/>
        <v>5994326.9150451254</v>
      </c>
      <c r="S32" s="12">
        <f t="shared" si="9"/>
        <v>6036668.6976198759</v>
      </c>
      <c r="T32" s="12">
        <f t="shared" si="10"/>
        <v>6096031.2092035459</v>
      </c>
      <c r="U32" s="12">
        <f t="shared" si="11"/>
        <v>6153285.6761251716</v>
      </c>
      <c r="V32" s="12">
        <f t="shared" si="12"/>
        <v>6209471.2797366148</v>
      </c>
      <c r="W32" s="83">
        <f t="shared" si="2"/>
        <v>5948539.1295202207</v>
      </c>
      <c r="X32" s="83">
        <f t="shared" si="3"/>
        <v>5994326.9150451254</v>
      </c>
      <c r="Y32" s="83">
        <f t="shared" si="4"/>
        <v>6036668.6976198759</v>
      </c>
      <c r="Z32" s="83">
        <f t="shared" si="5"/>
        <v>6096031.2092035459</v>
      </c>
      <c r="AA32" s="83">
        <f t="shared" si="6"/>
        <v>6153285.6761251716</v>
      </c>
      <c r="AB32" s="83">
        <f t="shared" si="7"/>
        <v>6209471.2797366148</v>
      </c>
      <c r="AC32" s="5"/>
      <c r="AD32" s="26" t="s">
        <v>29</v>
      </c>
      <c r="AE32" s="6"/>
      <c r="AF32" s="159"/>
      <c r="AG32" s="160"/>
      <c r="AH32" s="160"/>
      <c r="AI32" s="160"/>
      <c r="AJ32" s="160"/>
      <c r="AK32" s="160"/>
      <c r="AL32" s="160"/>
      <c r="AM32" s="160"/>
      <c r="AN32" s="160"/>
      <c r="AO32" s="161"/>
    </row>
    <row r="33" spans="1:42">
      <c r="B33" s="3" t="s">
        <v>25</v>
      </c>
      <c r="C33" s="27">
        <f xml:space="preserve"> INDEX( Inputs!F$4:F$146, MATCH($B33 &amp; $C$21,Inputs!$E$4:$E$146,0))</f>
        <v>1401623.99999999</v>
      </c>
      <c r="D33" s="27">
        <f xml:space="preserve"> INDEX( Inputs!G$4:G$146, MATCH($B33 &amp; $C$21,Inputs!$E$4:$E$146,0))</f>
        <v>1405862.99999999</v>
      </c>
      <c r="E33" s="27">
        <f xml:space="preserve"> INDEX( Inputs!H$4:H$146, MATCH($B33 &amp; $C$21,Inputs!$E$4:$E$146,0))</f>
        <v>1415234</v>
      </c>
      <c r="F33" s="27">
        <f xml:space="preserve"> INDEX( Inputs!I$4:I$146, MATCH($B33 &amp; $C$21,Inputs!$E$4:$E$146,0))</f>
        <v>1414887</v>
      </c>
      <c r="G33" s="27">
        <f xml:space="preserve"> INDEX( Inputs!J$4:J$146, MATCH($B33 &amp; $C$21,Inputs!$E$4:$E$146,0))</f>
        <v>1433299.99999999</v>
      </c>
      <c r="H33" s="27">
        <f xml:space="preserve"> INDEX( Inputs!K$4:K$146, MATCH($B33 &amp; $C$21,Inputs!$E$4:$E$146,0))</f>
        <v>1438234</v>
      </c>
      <c r="I33" s="27">
        <f xml:space="preserve"> INDEX( Inputs!L$4:L$146, MATCH($B33 &amp; $C$21,Inputs!$E$4:$E$146,0))</f>
        <v>1449909</v>
      </c>
      <c r="J33" s="27">
        <f xml:space="preserve"> INDEX( Inputs!M$4:M$146, MATCH($B33 &amp; $C$21,Inputs!$E$4:$E$146,0))</f>
        <v>1458152</v>
      </c>
      <c r="K33" s="31">
        <f xml:space="preserve"> INDEX( Inputs!N$4:N$146, MATCH($B33 &amp; $C$21,Inputs!$E$4:$E$146,0))</f>
        <v>1465050</v>
      </c>
      <c r="L33" s="31">
        <f xml:space="preserve"> INDEX( Inputs!O$4:O$146, MATCH($B33 &amp; $C$21,Inputs!$E$4:$E$146,0))</f>
        <v>1474335</v>
      </c>
      <c r="M33" s="31">
        <f xml:space="preserve"> INDEX( Inputs!P$4:P$146, MATCH($B33 &amp; $C$21,Inputs!$E$4:$E$146,0))</f>
        <v>1483759</v>
      </c>
      <c r="N33" s="31">
        <f xml:space="preserve"> INDEX( Inputs!Q$4:Q$146, MATCH($B33 &amp; $C$21,Inputs!$E$4:$E$146,0))</f>
        <v>1493317</v>
      </c>
      <c r="O33" s="31">
        <f xml:space="preserve"> INDEX( Inputs!R$4:R$146, MATCH($B33 &amp; $C$21,Inputs!$E$4:$E$146,0))</f>
        <v>1502902</v>
      </c>
      <c r="P33" s="31">
        <f xml:space="preserve"> INDEX( Inputs!S$4:S$146, MATCH($B33 &amp; $C$21,Inputs!$E$4:$E$146,0))</f>
        <v>1512511</v>
      </c>
      <c r="Q33" s="12">
        <f t="shared" si="0"/>
        <v>1466235.4730138413</v>
      </c>
      <c r="R33" s="12">
        <f t="shared" si="8"/>
        <v>1473985.3188440287</v>
      </c>
      <c r="S33" s="12">
        <f t="shared" si="9"/>
        <v>1481761.1475020095</v>
      </c>
      <c r="T33" s="12">
        <f t="shared" si="10"/>
        <v>1490166.3329932536</v>
      </c>
      <c r="U33" s="12">
        <f t="shared" si="11"/>
        <v>1498194.9489273278</v>
      </c>
      <c r="V33" s="12">
        <f t="shared" si="12"/>
        <v>1506022.3302798481</v>
      </c>
      <c r="W33" s="83">
        <f t="shared" si="2"/>
        <v>1466235.4730138413</v>
      </c>
      <c r="X33" s="83">
        <f t="shared" si="3"/>
        <v>1473985.3188440287</v>
      </c>
      <c r="Y33" s="83">
        <f t="shared" si="4"/>
        <v>1481761.1475020095</v>
      </c>
      <c r="Z33" s="83">
        <f t="shared" si="5"/>
        <v>1490166.3329932536</v>
      </c>
      <c r="AA33" s="83">
        <f t="shared" si="6"/>
        <v>1498194.9489273278</v>
      </c>
      <c r="AB33" s="83">
        <f t="shared" si="7"/>
        <v>1506022.3302798481</v>
      </c>
      <c r="AC33" s="5"/>
      <c r="AD33" s="26" t="s">
        <v>29</v>
      </c>
      <c r="AE33" s="6"/>
      <c r="AF33" s="159"/>
      <c r="AG33" s="160"/>
      <c r="AH33" s="160"/>
      <c r="AI33" s="160"/>
      <c r="AJ33" s="160"/>
      <c r="AK33" s="160"/>
      <c r="AL33" s="160"/>
      <c r="AM33" s="160"/>
      <c r="AN33" s="160"/>
      <c r="AO33" s="161"/>
    </row>
    <row r="34" spans="1:42">
      <c r="B34" s="3" t="s">
        <v>26</v>
      </c>
      <c r="C34" s="27">
        <f xml:space="preserve"> INDEX( Inputs!F$4:F$146, MATCH($B34 &amp; $C$21,Inputs!$E$4:$E$146,0))</f>
        <v>1185549</v>
      </c>
      <c r="D34" s="27">
        <f xml:space="preserve"> INDEX( Inputs!G$4:G$146, MATCH($B34 &amp; $C$21,Inputs!$E$4:$E$146,0))</f>
        <v>1194462</v>
      </c>
      <c r="E34" s="27">
        <f xml:space="preserve"> INDEX( Inputs!H$4:H$146, MATCH($B34 &amp; $C$21,Inputs!$E$4:$E$146,0))</f>
        <v>1202569</v>
      </c>
      <c r="F34" s="27">
        <f xml:space="preserve"> INDEX( Inputs!I$4:I$146, MATCH($B34 &amp; $C$21,Inputs!$E$4:$E$146,0))</f>
        <v>1210396</v>
      </c>
      <c r="G34" s="27">
        <f xml:space="preserve"> INDEX( Inputs!J$4:J$146, MATCH($B34 &amp; $C$21,Inputs!$E$4:$E$146,0))</f>
        <v>1220295.99999999</v>
      </c>
      <c r="H34" s="27">
        <f xml:space="preserve"> INDEX( Inputs!K$4:K$146, MATCH($B34 &amp; $C$21,Inputs!$E$4:$E$146,0))</f>
        <v>1230391.99999999</v>
      </c>
      <c r="I34" s="27">
        <f xml:space="preserve"> INDEX( Inputs!L$4:L$146, MATCH($B34 &amp; $C$21,Inputs!$E$4:$E$146,0))</f>
        <v>1238193</v>
      </c>
      <c r="J34" s="27">
        <f xml:space="preserve"> INDEX( Inputs!M$4:M$146, MATCH($B34 &amp; $C$21,Inputs!$E$4:$E$146,0))</f>
        <v>1249447</v>
      </c>
      <c r="K34" s="31">
        <f xml:space="preserve"> INDEX( Inputs!N$4:N$146, MATCH($B34 &amp; $C$21,Inputs!$E$4:$E$146,0))</f>
        <v>1264111</v>
      </c>
      <c r="L34" s="31">
        <f xml:space="preserve"> INDEX( Inputs!O$4:O$146, MATCH($B34 &amp; $C$21,Inputs!$E$4:$E$146,0))</f>
        <v>1275557</v>
      </c>
      <c r="M34" s="31">
        <f xml:space="preserve"> INDEX( Inputs!P$4:P$146, MATCH($B34 &amp; $C$21,Inputs!$E$4:$E$146,0))</f>
        <v>1288127</v>
      </c>
      <c r="N34" s="31">
        <f xml:space="preserve"> INDEX( Inputs!Q$4:Q$146, MATCH($B34 &amp; $C$21,Inputs!$E$4:$E$146,0))</f>
        <v>1300477</v>
      </c>
      <c r="O34" s="31">
        <f xml:space="preserve"> INDEX( Inputs!R$4:R$146, MATCH($B34 &amp; $C$21,Inputs!$E$4:$E$146,0))</f>
        <v>1312534</v>
      </c>
      <c r="P34" s="31">
        <f xml:space="preserve"> INDEX( Inputs!S$4:S$146, MATCH($B34 &amp; $C$21,Inputs!$E$4:$E$146,0))</f>
        <v>1324026</v>
      </c>
      <c r="Q34" s="12">
        <f t="shared" si="0"/>
        <v>1260348.3398003792</v>
      </c>
      <c r="R34" s="12">
        <f t="shared" si="8"/>
        <v>1271227.2407764385</v>
      </c>
      <c r="S34" s="12">
        <f t="shared" si="9"/>
        <v>1280314.4178318167</v>
      </c>
      <c r="T34" s="12">
        <f t="shared" si="10"/>
        <v>1290753.240403635</v>
      </c>
      <c r="U34" s="12">
        <f t="shared" si="11"/>
        <v>1301036.5708336369</v>
      </c>
      <c r="V34" s="12">
        <f t="shared" si="12"/>
        <v>1311411.9146195052</v>
      </c>
      <c r="W34" s="83">
        <f t="shared" si="2"/>
        <v>1260348.3398003792</v>
      </c>
      <c r="X34" s="83">
        <f t="shared" si="3"/>
        <v>1271227.2407764385</v>
      </c>
      <c r="Y34" s="83">
        <f t="shared" si="4"/>
        <v>1280314.4178318167</v>
      </c>
      <c r="Z34" s="83">
        <f t="shared" si="5"/>
        <v>1290753.240403635</v>
      </c>
      <c r="AA34" s="83">
        <f t="shared" si="6"/>
        <v>1301036.5708336369</v>
      </c>
      <c r="AB34" s="83">
        <f t="shared" si="7"/>
        <v>1311411.9146195052</v>
      </c>
      <c r="AC34" s="5"/>
      <c r="AD34" s="26" t="s">
        <v>29</v>
      </c>
      <c r="AE34" s="6"/>
      <c r="AF34" s="159"/>
      <c r="AG34" s="160"/>
      <c r="AH34" s="160"/>
      <c r="AI34" s="160"/>
      <c r="AJ34" s="160"/>
      <c r="AK34" s="160"/>
      <c r="AL34" s="160"/>
      <c r="AM34" s="160"/>
      <c r="AN34" s="160"/>
      <c r="AO34" s="161"/>
    </row>
    <row r="35" spans="1:42">
      <c r="B35" s="3" t="s">
        <v>27</v>
      </c>
      <c r="C35" s="27">
        <f xml:space="preserve"> INDEX( Inputs!F$4:F$146, MATCH($B35 &amp; $C$21,Inputs!$E$4:$E$146,0))</f>
        <v>2222495</v>
      </c>
      <c r="D35" s="27">
        <f xml:space="preserve"> INDEX( Inputs!G$4:G$146, MATCH($B35 &amp; $C$21,Inputs!$E$4:$E$146,0))</f>
        <v>2230116</v>
      </c>
      <c r="E35" s="27">
        <f xml:space="preserve"> INDEX( Inputs!H$4:H$146, MATCH($B35 &amp; $C$21,Inputs!$E$4:$E$146,0))</f>
        <v>2236741</v>
      </c>
      <c r="F35" s="27">
        <f xml:space="preserve"> INDEX( Inputs!I$4:I$146, MATCH($B35 &amp; $C$21,Inputs!$E$4:$E$146,0))</f>
        <v>2244730</v>
      </c>
      <c r="G35" s="27">
        <f xml:space="preserve"> INDEX( Inputs!J$4:J$146, MATCH($B35 &amp; $C$21,Inputs!$E$4:$E$146,0))</f>
        <v>2258368</v>
      </c>
      <c r="H35" s="27">
        <f xml:space="preserve"> INDEX( Inputs!K$4:K$146, MATCH($B35 &amp; $C$21,Inputs!$E$4:$E$146,0))</f>
        <v>2271915.1739725997</v>
      </c>
      <c r="I35" s="27">
        <f xml:space="preserve"> INDEX( Inputs!L$4:L$146, MATCH($B35 &amp; $C$21,Inputs!$E$4:$E$146,0))</f>
        <v>2283120</v>
      </c>
      <c r="J35" s="27">
        <f xml:space="preserve"> INDEX( Inputs!M$4:M$146, MATCH($B35 &amp; $C$21,Inputs!$E$4:$E$146,0))</f>
        <v>2299162</v>
      </c>
      <c r="K35" s="31">
        <f xml:space="preserve"> INDEX( Inputs!N$4:N$146, MATCH($B35 &amp; $C$21,Inputs!$E$4:$E$146,0))</f>
        <v>2307699</v>
      </c>
      <c r="L35" s="31">
        <f xml:space="preserve"> INDEX( Inputs!O$4:O$146, MATCH($B35 &amp; $C$21,Inputs!$E$4:$E$146,0))</f>
        <v>2328871</v>
      </c>
      <c r="M35" s="31">
        <f xml:space="preserve"> INDEX( Inputs!P$4:P$146, MATCH($B35 &amp; $C$21,Inputs!$E$4:$E$146,0))</f>
        <v>2348521</v>
      </c>
      <c r="N35" s="31">
        <f xml:space="preserve"> INDEX( Inputs!Q$4:Q$146, MATCH($B35 &amp; $C$21,Inputs!$E$4:$E$146,0))</f>
        <v>2368268</v>
      </c>
      <c r="O35" s="31">
        <f xml:space="preserve"> INDEX( Inputs!R$4:R$146, MATCH($B35 &amp; $C$21,Inputs!$E$4:$E$146,0))</f>
        <v>2387979</v>
      </c>
      <c r="P35" s="31">
        <f xml:space="preserve"> INDEX( Inputs!S$4:S$146, MATCH($B35 &amp; $C$21,Inputs!$E$4:$E$146,0))</f>
        <v>2407731</v>
      </c>
      <c r="Q35" s="12">
        <f t="shared" si="0"/>
        <v>2310943.9976884322</v>
      </c>
      <c r="R35" s="12">
        <f t="shared" si="8"/>
        <v>2321679.3134696609</v>
      </c>
      <c r="S35" s="12">
        <f t="shared" si="9"/>
        <v>2331606.0475997115</v>
      </c>
      <c r="T35" s="12">
        <f t="shared" si="10"/>
        <v>2343441.1411476303</v>
      </c>
      <c r="U35" s="12">
        <f t="shared" si="11"/>
        <v>2354830.3882870129</v>
      </c>
      <c r="V35" s="12">
        <f t="shared" si="12"/>
        <v>2366230.0110878702</v>
      </c>
      <c r="W35" s="83">
        <f t="shared" si="2"/>
        <v>2310943.9976884322</v>
      </c>
      <c r="X35" s="83">
        <f t="shared" si="3"/>
        <v>2321679.3134696609</v>
      </c>
      <c r="Y35" s="83">
        <f t="shared" si="4"/>
        <v>2331606.0475997115</v>
      </c>
      <c r="Z35" s="83">
        <f t="shared" si="5"/>
        <v>2343441.1411476303</v>
      </c>
      <c r="AA35" s="83">
        <f t="shared" si="6"/>
        <v>2354830.3882870129</v>
      </c>
      <c r="AB35" s="83">
        <f t="shared" si="7"/>
        <v>2366230.0110878702</v>
      </c>
      <c r="AC35" s="5"/>
      <c r="AD35" s="26" t="s">
        <v>29</v>
      </c>
      <c r="AE35" s="6"/>
      <c r="AF35" s="159"/>
      <c r="AG35" s="160"/>
      <c r="AH35" s="160"/>
      <c r="AI35" s="160"/>
      <c r="AJ35" s="160"/>
      <c r="AK35" s="160"/>
      <c r="AL35" s="160"/>
      <c r="AM35" s="160"/>
      <c r="AN35" s="160"/>
      <c r="AO35" s="161"/>
    </row>
    <row r="36" spans="1:42" ht="13.5" thickBot="1">
      <c r="B36" s="4" t="s">
        <v>30</v>
      </c>
      <c r="C36" s="34">
        <f t="shared" ref="C36:AB36" si="13">SUM(C26:C35)</f>
        <v>24040687.618725248</v>
      </c>
      <c r="D36" s="34">
        <f t="shared" si="13"/>
        <v>24176583.333333321</v>
      </c>
      <c r="E36" s="34">
        <f t="shared" si="13"/>
        <v>24291633.583333332</v>
      </c>
      <c r="F36" s="34">
        <f t="shared" si="13"/>
        <v>24416559.666666646</v>
      </c>
      <c r="G36" s="34">
        <f t="shared" si="13"/>
        <v>24586203.249999978</v>
      </c>
      <c r="H36" s="34">
        <f t="shared" si="13"/>
        <v>24799907.16639683</v>
      </c>
      <c r="I36" s="34">
        <f t="shared" ref="I36" si="14">SUM(I26:I35)</f>
        <v>24996453</v>
      </c>
      <c r="J36" s="34">
        <f t="shared" si="13"/>
        <v>25225944.092009164</v>
      </c>
      <c r="K36" s="32">
        <f t="shared" si="13"/>
        <v>25400546.820639618</v>
      </c>
      <c r="L36" s="32">
        <f t="shared" si="13"/>
        <v>25638794.288180225</v>
      </c>
      <c r="M36" s="32">
        <f t="shared" si="13"/>
        <v>25880524.946375787</v>
      </c>
      <c r="N36" s="32">
        <f t="shared" si="13"/>
        <v>26115137.847506266</v>
      </c>
      <c r="O36" s="32">
        <f t="shared" si="13"/>
        <v>26350961.869842354</v>
      </c>
      <c r="P36" s="32">
        <f t="shared" si="13"/>
        <v>26581257.879603103</v>
      </c>
      <c r="Q36" s="35">
        <f t="shared" si="13"/>
        <v>25400147.982152868</v>
      </c>
      <c r="R36" s="35">
        <f t="shared" si="13"/>
        <v>25564895.603238575</v>
      </c>
      <c r="S36" s="35">
        <f t="shared" si="13"/>
        <v>25718620.96348102</v>
      </c>
      <c r="T36" s="35">
        <f t="shared" si="13"/>
        <v>25908777.16787722</v>
      </c>
      <c r="U36" s="35">
        <f t="shared" si="13"/>
        <v>26091704.856315903</v>
      </c>
      <c r="V36" s="35">
        <f t="shared" si="13"/>
        <v>26273566.147647955</v>
      </c>
      <c r="W36" s="84">
        <f t="shared" si="13"/>
        <v>25400147.982152868</v>
      </c>
      <c r="X36" s="84">
        <f t="shared" si="13"/>
        <v>25564895.603238575</v>
      </c>
      <c r="Y36" s="84">
        <f t="shared" si="13"/>
        <v>25718620.96348102</v>
      </c>
      <c r="Z36" s="84">
        <f t="shared" si="13"/>
        <v>25908777.16787722</v>
      </c>
      <c r="AA36" s="84">
        <f t="shared" si="13"/>
        <v>26091704.856315903</v>
      </c>
      <c r="AB36" s="84">
        <f t="shared" si="13"/>
        <v>26273566.147647955</v>
      </c>
      <c r="AC36" s="5"/>
      <c r="AD36" s="26" t="s">
        <v>29</v>
      </c>
      <c r="AE36" s="6"/>
      <c r="AF36" s="162"/>
      <c r="AG36" s="163"/>
      <c r="AH36" s="163"/>
      <c r="AI36" s="163"/>
      <c r="AJ36" s="163"/>
      <c r="AK36" s="163"/>
      <c r="AL36" s="163"/>
      <c r="AM36" s="163"/>
      <c r="AN36" s="163"/>
      <c r="AO36" s="164"/>
    </row>
    <row r="37" spans="1:42">
      <c r="C37" s="51"/>
    </row>
    <row r="38" spans="1:42" s="44" customFormat="1">
      <c r="A38" s="52" t="s">
        <v>37</v>
      </c>
      <c r="C38" s="45" t="s">
        <v>64</v>
      </c>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6"/>
    </row>
    <row r="39" spans="1:42">
      <c r="A39" s="53"/>
    </row>
    <row r="40" spans="1:42" ht="12.75" customHeight="1">
      <c r="B40" s="47" t="s">
        <v>36</v>
      </c>
      <c r="C40" s="11" t="s">
        <v>28</v>
      </c>
      <c r="D40" s="13"/>
      <c r="E40" s="13"/>
      <c r="F40" s="13"/>
      <c r="G40" s="13"/>
      <c r="H40" s="13"/>
      <c r="I40" s="14"/>
      <c r="J40" s="14"/>
      <c r="K40" s="133" t="s">
        <v>31</v>
      </c>
      <c r="L40" s="134"/>
      <c r="M40" s="134"/>
      <c r="N40" s="134"/>
      <c r="O40" s="134"/>
      <c r="P40" s="135"/>
      <c r="Q40" s="138" t="s">
        <v>35</v>
      </c>
      <c r="R40" s="138"/>
      <c r="S40" s="138"/>
      <c r="T40" s="138"/>
      <c r="U40" s="138"/>
      <c r="V40" s="139"/>
      <c r="W40" s="165"/>
      <c r="X40" s="165"/>
      <c r="Y40" s="165"/>
      <c r="Z40" s="165"/>
      <c r="AA40" s="165"/>
      <c r="AB40" s="166"/>
      <c r="AD40" s="171" t="s">
        <v>0</v>
      </c>
    </row>
    <row r="41" spans="1:42">
      <c r="B41" s="25"/>
      <c r="C41" s="16" t="s">
        <v>5</v>
      </c>
      <c r="D41" s="16" t="s">
        <v>6</v>
      </c>
      <c r="E41" s="16" t="s">
        <v>7</v>
      </c>
      <c r="F41" s="16" t="s">
        <v>8</v>
      </c>
      <c r="G41" s="16" t="s">
        <v>9</v>
      </c>
      <c r="H41" s="16" t="s">
        <v>10</v>
      </c>
      <c r="I41" s="16" t="s">
        <v>11</v>
      </c>
      <c r="J41" s="16" t="s">
        <v>12</v>
      </c>
      <c r="K41" s="22" t="s">
        <v>13</v>
      </c>
      <c r="L41" s="22" t="s">
        <v>14</v>
      </c>
      <c r="M41" s="22" t="s">
        <v>15</v>
      </c>
      <c r="N41" s="22" t="s">
        <v>16</v>
      </c>
      <c r="O41" s="22" t="s">
        <v>17</v>
      </c>
      <c r="P41" s="22" t="s">
        <v>18</v>
      </c>
      <c r="Q41" s="17" t="s">
        <v>13</v>
      </c>
      <c r="R41" s="17" t="s">
        <v>14</v>
      </c>
      <c r="S41" s="17" t="s">
        <v>15</v>
      </c>
      <c r="T41" s="17" t="s">
        <v>16</v>
      </c>
      <c r="U41" s="17" t="s">
        <v>17</v>
      </c>
      <c r="V41" s="17" t="s">
        <v>18</v>
      </c>
      <c r="W41" s="18" t="s">
        <v>13</v>
      </c>
      <c r="X41" s="18" t="s">
        <v>14</v>
      </c>
      <c r="Y41" s="18" t="s">
        <v>15</v>
      </c>
      <c r="Z41" s="18" t="s">
        <v>16</v>
      </c>
      <c r="AA41" s="18" t="s">
        <v>17</v>
      </c>
      <c r="AB41" s="18" t="s">
        <v>18</v>
      </c>
      <c r="AD41" s="171"/>
    </row>
    <row r="42" spans="1:42" ht="13.5" thickBot="1">
      <c r="B42" s="59"/>
      <c r="C42" s="19">
        <v>1</v>
      </c>
      <c r="D42" s="19">
        <v>2</v>
      </c>
      <c r="E42" s="19">
        <v>3</v>
      </c>
      <c r="F42" s="19">
        <v>4</v>
      </c>
      <c r="G42" s="19">
        <v>5</v>
      </c>
      <c r="H42" s="19">
        <v>6</v>
      </c>
      <c r="I42" s="19">
        <v>7</v>
      </c>
      <c r="J42" s="19">
        <v>8</v>
      </c>
      <c r="K42" s="23">
        <v>9</v>
      </c>
      <c r="L42" s="23">
        <v>10</v>
      </c>
      <c r="M42" s="23">
        <v>11</v>
      </c>
      <c r="N42" s="23">
        <v>12</v>
      </c>
      <c r="O42" s="23">
        <v>13</v>
      </c>
      <c r="P42" s="23">
        <v>14</v>
      </c>
      <c r="Q42" s="20">
        <v>9</v>
      </c>
      <c r="R42" s="20">
        <v>10</v>
      </c>
      <c r="S42" s="20">
        <v>11</v>
      </c>
      <c r="T42" s="20">
        <v>12</v>
      </c>
      <c r="U42" s="20">
        <v>13</v>
      </c>
      <c r="V42" s="20">
        <v>14</v>
      </c>
      <c r="W42" s="21">
        <v>9</v>
      </c>
      <c r="X42" s="21">
        <v>10</v>
      </c>
      <c r="Y42" s="21">
        <v>11</v>
      </c>
      <c r="Z42" s="21">
        <v>12</v>
      </c>
      <c r="AA42" s="21">
        <v>13</v>
      </c>
      <c r="AB42" s="21">
        <v>14</v>
      </c>
      <c r="AD42" s="49"/>
    </row>
    <row r="43" spans="1:42" ht="12.75" customHeight="1">
      <c r="B43" s="3" t="s">
        <v>4</v>
      </c>
      <c r="C43" s="27">
        <f xml:space="preserve"> INDEX( Inputs!F$4:F$146, MATCH($B43 &amp; $C$38,Inputs!$E$4:$E$146,0))</f>
        <v>75931.41283600009</v>
      </c>
      <c r="D43" s="27">
        <f xml:space="preserve"> INDEX( Inputs!G$4:G$146, MATCH($B43 &amp; $C$38,Inputs!$E$4:$E$146,0))</f>
        <v>75950.187623999998</v>
      </c>
      <c r="E43" s="27">
        <f xml:space="preserve"> INDEX( Inputs!H$4:H$146, MATCH($B43 &amp; $C$38,Inputs!$E$4:$E$146,0))</f>
        <v>76186.317648000302</v>
      </c>
      <c r="F43" s="27">
        <f xml:space="preserve"> INDEX( Inputs!I$4:I$146, MATCH($B43 &amp; $C$38,Inputs!$E$4:$E$146,0))</f>
        <v>76334.80060200009</v>
      </c>
      <c r="G43" s="27">
        <f xml:space="preserve"> INDEX( Inputs!J$4:J$146, MATCH($B43 &amp; $C$38,Inputs!$E$4:$E$146,0))</f>
        <v>76578.795947999693</v>
      </c>
      <c r="H43" s="27">
        <f xml:space="preserve"> INDEX( Inputs!K$4:K$146, MATCH($B43 &amp; $C$38,Inputs!$E$4:$E$146,0))</f>
        <v>76824.468977000201</v>
      </c>
      <c r="I43" s="27">
        <f xml:space="preserve"> INDEX( Inputs!L$4:L$146, MATCH($B43 &amp; $C$38,Inputs!$E$4:$E$146,0))</f>
        <v>76436.800000000003</v>
      </c>
      <c r="J43" s="27">
        <f xml:space="preserve"> INDEX( Inputs!M$4:M$146, MATCH($B43 &amp; $C$38,Inputs!$E$4:$E$146,0))</f>
        <v>76568.513041845901</v>
      </c>
      <c r="K43" s="75">
        <f xml:space="preserve"> INDEX( Inputs!N$4:N$146, MATCH($B43 &amp; $C$38,Inputs!$E$4:$E$146,0))</f>
        <v>76571</v>
      </c>
      <c r="L43" s="75">
        <f xml:space="preserve"> INDEX( Inputs!O$4:O$146, MATCH($B43 &amp; $C$38,Inputs!$E$4:$E$146,0))</f>
        <v>76647</v>
      </c>
      <c r="M43" s="75">
        <f xml:space="preserve"> INDEX( Inputs!P$4:P$146, MATCH($B43 &amp; $C$38,Inputs!$E$4:$E$146,0))</f>
        <v>76731</v>
      </c>
      <c r="N43" s="75">
        <f xml:space="preserve"> INDEX( Inputs!Q$4:Q$146, MATCH($B43 &amp; $C$38,Inputs!$E$4:$E$146,0))</f>
        <v>76837</v>
      </c>
      <c r="O43" s="75">
        <f xml:space="preserve"> INDEX( Inputs!R$4:R$146, MATCH($B43 &amp; $C$38,Inputs!$E$4:$E$146,0))</f>
        <v>76958</v>
      </c>
      <c r="P43" s="75">
        <f xml:space="preserve"> INDEX( Inputs!S$4:S$146, MATCH($B43 &amp; $C$38,Inputs!$E$4:$E$146,0))</f>
        <v>77104</v>
      </c>
      <c r="Q43" s="12">
        <f>INTERCEPT($C43:$J43,$C$42:$J$42)+SLOPE($C43:$J43,$C$42:$J$42)*Q$42</f>
        <v>76836.298476780081</v>
      </c>
      <c r="R43" s="12">
        <f t="shared" ref="R43:V47" si="15">INTERCEPT($C43:$J43,$C$42:$J$42)+SLOPE($C43:$J43,$C$42:$J$42)*R$42</f>
        <v>76944.051008374357</v>
      </c>
      <c r="S43" s="12">
        <f t="shared" si="15"/>
        <v>77051.803539968649</v>
      </c>
      <c r="T43" s="12">
        <f t="shared" si="15"/>
        <v>77159.556071562925</v>
      </c>
      <c r="U43" s="12">
        <f t="shared" si="15"/>
        <v>77267.308603157217</v>
      </c>
      <c r="V43" s="12">
        <f t="shared" si="15"/>
        <v>77375.061134751508</v>
      </c>
      <c r="W43" s="83">
        <f t="shared" ref="W43:W52" si="16">AVERAGE(K43,Q43)</f>
        <v>76703.649238390033</v>
      </c>
      <c r="X43" s="83">
        <f t="shared" ref="X43:X52" si="17">AVERAGE(L43,R43)</f>
        <v>76795.525504187186</v>
      </c>
      <c r="Y43" s="83">
        <f t="shared" ref="Y43:Y52" si="18">AVERAGE(M43,S43)</f>
        <v>76891.401769984324</v>
      </c>
      <c r="Z43" s="83">
        <f t="shared" ref="Z43:Z52" si="19">AVERAGE(N43,T43)</f>
        <v>76998.278035781463</v>
      </c>
      <c r="AA43" s="83">
        <f t="shared" ref="AA43:AA52" si="20">AVERAGE(O43,U43)</f>
        <v>77112.654301578616</v>
      </c>
      <c r="AB43" s="83">
        <f t="shared" ref="AB43:AB52" si="21">AVERAGE(P43,V43)</f>
        <v>77239.530567375754</v>
      </c>
      <c r="AD43" s="26" t="s">
        <v>29</v>
      </c>
      <c r="AF43" s="156" t="s">
        <v>129</v>
      </c>
      <c r="AG43" s="157"/>
      <c r="AH43" s="157"/>
      <c r="AI43" s="157"/>
      <c r="AJ43" s="157"/>
      <c r="AK43" s="157"/>
      <c r="AL43" s="157"/>
      <c r="AM43" s="157"/>
      <c r="AN43" s="157"/>
      <c r="AO43" s="158"/>
    </row>
    <row r="44" spans="1:42" ht="12.75" customHeight="1">
      <c r="B44" s="3" t="s">
        <v>19</v>
      </c>
      <c r="C44" s="27">
        <f xml:space="preserve"> INDEX( Inputs!F$4:F$146, MATCH($B44 &amp; $C$38,Inputs!$E$4:$E$146,0))</f>
        <v>29834</v>
      </c>
      <c r="D44" s="27">
        <f xml:space="preserve"> INDEX( Inputs!G$4:G$146, MATCH($B44 &amp; $C$38,Inputs!$E$4:$E$146,0))</f>
        <v>29864</v>
      </c>
      <c r="E44" s="27">
        <f xml:space="preserve"> INDEX( Inputs!H$4:H$146, MATCH($B44 &amp; $C$38,Inputs!$E$4:$E$146,0))</f>
        <v>29878</v>
      </c>
      <c r="F44" s="27">
        <f xml:space="preserve"> INDEX( Inputs!I$4:I$146, MATCH($B44 &amp; $C$38,Inputs!$E$4:$E$146,0))</f>
        <v>29924</v>
      </c>
      <c r="G44" s="27">
        <f xml:space="preserve"> INDEX( Inputs!J$4:J$146, MATCH($B44 &amp; $C$38,Inputs!$E$4:$E$146,0))</f>
        <v>29965</v>
      </c>
      <c r="H44" s="27">
        <f xml:space="preserve"> INDEX( Inputs!K$4:K$146, MATCH($B44 &amp; $C$38,Inputs!$E$4:$E$146,0))</f>
        <v>29983</v>
      </c>
      <c r="I44" s="27">
        <f xml:space="preserve"> INDEX( Inputs!L$4:L$146, MATCH($B44 &amp; $C$38,Inputs!$E$4:$E$146,0))</f>
        <v>30026</v>
      </c>
      <c r="J44" s="27">
        <f xml:space="preserve"> INDEX( Inputs!M$4:M$146, MATCH($B44 &amp; $C$38,Inputs!$E$4:$E$146,0))</f>
        <v>30070</v>
      </c>
      <c r="K44" s="75">
        <f xml:space="preserve"> INDEX( Inputs!N$4:N$146, MATCH($B44 &amp; $C$38,Inputs!$E$4:$E$146,0))</f>
        <v>30096</v>
      </c>
      <c r="L44" s="75">
        <f xml:space="preserve"> INDEX( Inputs!O$4:O$146, MATCH($B44 &amp; $C$38,Inputs!$E$4:$E$146,0))</f>
        <v>30130</v>
      </c>
      <c r="M44" s="75">
        <f xml:space="preserve"> INDEX( Inputs!P$4:P$146, MATCH($B44 &amp; $C$38,Inputs!$E$4:$E$146,0))</f>
        <v>30165</v>
      </c>
      <c r="N44" s="75">
        <f xml:space="preserve"> INDEX( Inputs!Q$4:Q$146, MATCH($B44 &amp; $C$38,Inputs!$E$4:$E$146,0))</f>
        <v>30199</v>
      </c>
      <c r="O44" s="75">
        <f xml:space="preserve"> INDEX( Inputs!R$4:R$146, MATCH($B44 &amp; $C$38,Inputs!$E$4:$E$146,0))</f>
        <v>30236</v>
      </c>
      <c r="P44" s="75">
        <f xml:space="preserve"> INDEX( Inputs!S$4:S$146, MATCH($B44 &amp; $C$38,Inputs!$E$4:$E$146,0))</f>
        <v>30271</v>
      </c>
      <c r="Q44" s="12">
        <f t="shared" ref="Q44:Q46" si="22">INTERCEPT($C44:$J44,$C$42:$J$42)+SLOPE($C44:$J44,$C$42:$J$42)*Q$42</f>
        <v>30093.964285714286</v>
      </c>
      <c r="R44" s="12">
        <f t="shared" si="15"/>
        <v>30127.511904761905</v>
      </c>
      <c r="S44" s="12">
        <f t="shared" si="15"/>
        <v>30161.059523809523</v>
      </c>
      <c r="T44" s="12">
        <f t="shared" si="15"/>
        <v>30194.607142857141</v>
      </c>
      <c r="U44" s="12">
        <f t="shared" si="15"/>
        <v>30228.15476190476</v>
      </c>
      <c r="V44" s="12">
        <f t="shared" si="15"/>
        <v>30261.702380952382</v>
      </c>
      <c r="W44" s="83">
        <f t="shared" si="16"/>
        <v>30094.982142857145</v>
      </c>
      <c r="X44" s="83">
        <f t="shared" si="17"/>
        <v>30128.755952380954</v>
      </c>
      <c r="Y44" s="83">
        <f t="shared" si="18"/>
        <v>30163.029761904763</v>
      </c>
      <c r="Z44" s="83">
        <f t="shared" si="19"/>
        <v>30196.803571428572</v>
      </c>
      <c r="AA44" s="83">
        <f t="shared" si="20"/>
        <v>30232.077380952382</v>
      </c>
      <c r="AB44" s="83">
        <f t="shared" si="21"/>
        <v>30266.351190476191</v>
      </c>
      <c r="AD44" s="26" t="s">
        <v>29</v>
      </c>
      <c r="AF44" s="159"/>
      <c r="AG44" s="160"/>
      <c r="AH44" s="160"/>
      <c r="AI44" s="160"/>
      <c r="AJ44" s="160"/>
      <c r="AK44" s="160"/>
      <c r="AL44" s="160"/>
      <c r="AM44" s="160"/>
      <c r="AN44" s="160"/>
      <c r="AO44" s="161"/>
    </row>
    <row r="45" spans="1:42" ht="12.75" customHeight="1">
      <c r="B45" s="3" t="s">
        <v>20</v>
      </c>
      <c r="C45" s="27">
        <f xml:space="preserve"> INDEX( Inputs!F$4:F$146, MATCH($B45 &amp; $C$38,Inputs!$E$4:$E$146,0))</f>
        <v>76637.780333813105</v>
      </c>
      <c r="D45" s="27">
        <f xml:space="preserve"> INDEX( Inputs!G$4:G$146, MATCH($B45 &amp; $C$38,Inputs!$E$4:$E$146,0))</f>
        <v>76745.4793074138</v>
      </c>
      <c r="E45" s="27">
        <f xml:space="preserve"> INDEX( Inputs!H$4:H$146, MATCH($B45 &amp; $C$38,Inputs!$E$4:$E$146,0))</f>
        <v>76997.599098396895</v>
      </c>
      <c r="F45" s="27">
        <f xml:space="preserve"> INDEX( Inputs!I$4:I$146, MATCH($B45 &amp; $C$38,Inputs!$E$4:$E$146,0))</f>
        <v>77100.743257196998</v>
      </c>
      <c r="G45" s="27">
        <f xml:space="preserve"> INDEX( Inputs!J$4:J$146, MATCH($B45 &amp; $C$38,Inputs!$E$4:$E$146,0))</f>
        <v>77192.356066762703</v>
      </c>
      <c r="H45" s="27">
        <f xml:space="preserve"> INDEX( Inputs!K$4:K$146, MATCH($B45 &amp; $C$38,Inputs!$E$4:$E$146,0))</f>
        <v>77331</v>
      </c>
      <c r="I45" s="27">
        <f xml:space="preserve"> INDEX( Inputs!L$4:L$146, MATCH($B45 &amp; $C$38,Inputs!$E$4:$E$146,0))</f>
        <v>77339</v>
      </c>
      <c r="J45" s="27">
        <f xml:space="preserve"> INDEX( Inputs!M$4:M$146, MATCH($B45 &amp; $C$38,Inputs!$E$4:$E$146,0))</f>
        <v>78490</v>
      </c>
      <c r="K45" s="75">
        <f xml:space="preserve"> INDEX( Inputs!N$4:N$146, MATCH($B45 &amp; $C$38,Inputs!$E$4:$E$146,0))</f>
        <v>77565.666666666701</v>
      </c>
      <c r="L45" s="75">
        <f xml:space="preserve"> INDEX( Inputs!O$4:O$146, MATCH($B45 &amp; $C$38,Inputs!$E$4:$E$146,0))</f>
        <v>77679</v>
      </c>
      <c r="M45" s="75">
        <f xml:space="preserve"> INDEX( Inputs!P$4:P$146, MATCH($B45 &amp; $C$38,Inputs!$E$4:$E$146,0))</f>
        <v>77792.333333333299</v>
      </c>
      <c r="N45" s="75">
        <f xml:space="preserve"> INDEX( Inputs!Q$4:Q$146, MATCH($B45 &amp; $C$38,Inputs!$E$4:$E$146,0))</f>
        <v>77905.666666666701</v>
      </c>
      <c r="O45" s="75">
        <f xml:space="preserve"> INDEX( Inputs!R$4:R$146, MATCH($B45 &amp; $C$38,Inputs!$E$4:$E$146,0))</f>
        <v>78019</v>
      </c>
      <c r="P45" s="75">
        <f xml:space="preserve"> INDEX( Inputs!S$4:S$146, MATCH($B45 &amp; $C$38,Inputs!$E$4:$E$146,0))</f>
        <v>78132.333333333299</v>
      </c>
      <c r="Q45" s="12">
        <f t="shared" si="22"/>
        <v>78141.296006552278</v>
      </c>
      <c r="R45" s="12">
        <f t="shared" si="15"/>
        <v>78343.974061797679</v>
      </c>
      <c r="S45" s="12">
        <f t="shared" si="15"/>
        <v>78546.652117043093</v>
      </c>
      <c r="T45" s="12">
        <f t="shared" si="15"/>
        <v>78749.330172288508</v>
      </c>
      <c r="U45" s="12">
        <f t="shared" si="15"/>
        <v>78952.008227533908</v>
      </c>
      <c r="V45" s="12">
        <f t="shared" si="15"/>
        <v>79154.686282779323</v>
      </c>
      <c r="W45" s="83">
        <f t="shared" si="16"/>
        <v>77853.48133660949</v>
      </c>
      <c r="X45" s="83">
        <f t="shared" si="17"/>
        <v>78011.487030898832</v>
      </c>
      <c r="Y45" s="83">
        <f t="shared" si="18"/>
        <v>78169.492725188204</v>
      </c>
      <c r="Z45" s="83">
        <f t="shared" si="19"/>
        <v>78327.498419477604</v>
      </c>
      <c r="AA45" s="83">
        <f t="shared" si="20"/>
        <v>78485.504113766947</v>
      </c>
      <c r="AB45" s="83">
        <f t="shared" si="21"/>
        <v>78643.509808056318</v>
      </c>
      <c r="AD45" s="26" t="s">
        <v>29</v>
      </c>
      <c r="AF45" s="159"/>
      <c r="AG45" s="160"/>
      <c r="AH45" s="160"/>
      <c r="AI45" s="160"/>
      <c r="AJ45" s="160"/>
      <c r="AK45" s="160"/>
      <c r="AL45" s="160"/>
      <c r="AM45" s="160"/>
      <c r="AN45" s="160"/>
      <c r="AO45" s="161"/>
    </row>
    <row r="46" spans="1:42" ht="12.75" customHeight="1">
      <c r="B46" s="3" t="s">
        <v>21</v>
      </c>
      <c r="C46" s="27">
        <f xml:space="preserve"> INDEX( Inputs!F$4:F$146, MATCH($B46 &amp; $C$38,Inputs!$E$4:$E$146,0))</f>
        <v>38917.660000000003</v>
      </c>
      <c r="D46" s="27">
        <f xml:space="preserve"> INDEX( Inputs!G$4:G$146, MATCH($B46 &amp; $C$38,Inputs!$E$4:$E$146,0))</f>
        <v>39138.6499999999</v>
      </c>
      <c r="E46" s="27">
        <f xml:space="preserve"> INDEX( Inputs!H$4:H$146, MATCH($B46 &amp; $C$38,Inputs!$E$4:$E$146,0))</f>
        <v>39271.85</v>
      </c>
      <c r="F46" s="27">
        <f xml:space="preserve"> INDEX( Inputs!I$4:I$146, MATCH($B46 &amp; $C$38,Inputs!$E$4:$E$146,0))</f>
        <v>39412.699999999997</v>
      </c>
      <c r="G46" s="27">
        <f xml:space="preserve"> INDEX( Inputs!J$4:J$146, MATCH($B46 &amp; $C$38,Inputs!$E$4:$E$146,0))</f>
        <v>39407.17</v>
      </c>
      <c r="H46" s="27">
        <f xml:space="preserve"> INDEX( Inputs!K$4:K$146, MATCH($B46 &amp; $C$38,Inputs!$E$4:$E$146,0))</f>
        <v>39442</v>
      </c>
      <c r="I46" s="27">
        <f xml:space="preserve"> INDEX( Inputs!L$4:L$146, MATCH($B46 &amp; $C$38,Inputs!$E$4:$E$146,0))</f>
        <v>39541</v>
      </c>
      <c r="J46" s="27">
        <f xml:space="preserve"> INDEX( Inputs!M$4:M$146, MATCH($B46 &amp; $C$38,Inputs!$E$4:$E$146,0))</f>
        <v>39621</v>
      </c>
      <c r="K46" s="75">
        <f xml:space="preserve"> INDEX( Inputs!N$4:N$146, MATCH($B46 &amp; $C$38,Inputs!$E$4:$E$146,0))</f>
        <v>39767</v>
      </c>
      <c r="L46" s="75">
        <f xml:space="preserve"> INDEX( Inputs!O$4:O$146, MATCH($B46 &amp; $C$38,Inputs!$E$4:$E$146,0))</f>
        <v>39886</v>
      </c>
      <c r="M46" s="75">
        <f xml:space="preserve"> INDEX( Inputs!P$4:P$146, MATCH($B46 &amp; $C$38,Inputs!$E$4:$E$146,0))</f>
        <v>40036</v>
      </c>
      <c r="N46" s="75">
        <f xml:space="preserve"> INDEX( Inputs!Q$4:Q$146, MATCH($B46 &amp; $C$38,Inputs!$E$4:$E$146,0))</f>
        <v>40166</v>
      </c>
      <c r="O46" s="75">
        <f xml:space="preserve"> INDEX( Inputs!R$4:R$146, MATCH($B46 &amp; $C$38,Inputs!$E$4:$E$146,0))</f>
        <v>40308</v>
      </c>
      <c r="P46" s="75">
        <f xml:space="preserve"> INDEX( Inputs!S$4:S$146, MATCH($B46 &amp; $C$38,Inputs!$E$4:$E$146,0))</f>
        <v>40448</v>
      </c>
      <c r="Q46" s="12">
        <f t="shared" si="22"/>
        <v>39742.577857142867</v>
      </c>
      <c r="R46" s="12">
        <f t="shared" si="15"/>
        <v>39831.149880952398</v>
      </c>
      <c r="S46" s="12">
        <f t="shared" si="15"/>
        <v>39919.721904761929</v>
      </c>
      <c r="T46" s="12">
        <f t="shared" si="15"/>
        <v>40008.29392857146</v>
      </c>
      <c r="U46" s="12">
        <f t="shared" si="15"/>
        <v>40096.865952380991</v>
      </c>
      <c r="V46" s="12">
        <f t="shared" si="15"/>
        <v>40185.437976190515</v>
      </c>
      <c r="W46" s="83">
        <f t="shared" si="16"/>
        <v>39754.788928571434</v>
      </c>
      <c r="X46" s="83">
        <f t="shared" si="17"/>
        <v>39858.574940476203</v>
      </c>
      <c r="Y46" s="83">
        <f t="shared" si="18"/>
        <v>39977.860952380965</v>
      </c>
      <c r="Z46" s="83">
        <f t="shared" si="19"/>
        <v>40087.146964285726</v>
      </c>
      <c r="AA46" s="83">
        <f t="shared" si="20"/>
        <v>40202.432976190496</v>
      </c>
      <c r="AB46" s="83">
        <f t="shared" si="21"/>
        <v>40316.718988095257</v>
      </c>
      <c r="AD46" s="26" t="s">
        <v>29</v>
      </c>
      <c r="AF46" s="159"/>
      <c r="AG46" s="160"/>
      <c r="AH46" s="160"/>
      <c r="AI46" s="160"/>
      <c r="AJ46" s="160"/>
      <c r="AK46" s="160"/>
      <c r="AL46" s="160"/>
      <c r="AM46" s="160"/>
      <c r="AN46" s="160"/>
      <c r="AO46" s="161"/>
    </row>
    <row r="47" spans="1:42" ht="12.75" customHeight="1">
      <c r="B47" s="3" t="s">
        <v>61</v>
      </c>
      <c r="C47" s="28">
        <f xml:space="preserve"> INDEX( Inputs!F$4:F$146, MATCH($B47 &amp; $C$38,Inputs!$E$4:$E$146,0))</f>
        <v>92190.366897806001</v>
      </c>
      <c r="D47" s="28">
        <f xml:space="preserve"> INDEX( Inputs!G$4:G$146, MATCH($B47 &amp; $C$38,Inputs!$E$4:$E$146,0))</f>
        <v>92928.662743405992</v>
      </c>
      <c r="E47" s="28">
        <f xml:space="preserve"> INDEX( Inputs!H$4:H$146, MATCH($B47 &amp; $C$38,Inputs!$E$4:$E$146,0))</f>
        <v>93369.846379206894</v>
      </c>
      <c r="F47" s="28">
        <f xml:space="preserve"> INDEX( Inputs!I$4:I$146, MATCH($B47 &amp; $C$38,Inputs!$E$4:$E$146,0))</f>
        <v>93139.023198998897</v>
      </c>
      <c r="G47" s="28">
        <f xml:space="preserve"> INDEX( Inputs!J$4:J$146, MATCH($B47 &amp; $C$38,Inputs!$E$4:$E$146,0))</f>
        <v>93272.250955998898</v>
      </c>
      <c r="H47" s="28">
        <f xml:space="preserve"> INDEX( Inputs!K$4:K$146, MATCH($B47 &amp; $C$38,Inputs!$E$4:$E$146,0))</f>
        <v>93727.061857998997</v>
      </c>
      <c r="I47" s="28">
        <f xml:space="preserve"> INDEX( Inputs!L$4:L$146, MATCH($B47 &amp; $C$38,Inputs!$E$4:$E$146,0))</f>
        <v>94027</v>
      </c>
      <c r="J47" s="28">
        <f xml:space="preserve"> INDEX( Inputs!M$4:M$146, MATCH($B47 &amp; $C$38,Inputs!$E$4:$E$146,0))</f>
        <v>92724.367346999992</v>
      </c>
      <c r="K47" s="75">
        <f xml:space="preserve"> INDEX( Inputs!N$4:N$146, MATCH($B47 &amp; $C$38,Inputs!$E$4:$E$146,0))</f>
        <v>94621.232794132302</v>
      </c>
      <c r="L47" s="75">
        <f xml:space="preserve"> INDEX( Inputs!O$4:O$146, MATCH($B47 &amp; $C$38,Inputs!$E$4:$E$146,0))</f>
        <v>94918.371672698995</v>
      </c>
      <c r="M47" s="75">
        <f xml:space="preserve"> INDEX( Inputs!P$4:P$146, MATCH($B47 &amp; $C$38,Inputs!$E$4:$E$146,0))</f>
        <v>95215.510551265703</v>
      </c>
      <c r="N47" s="75">
        <f xml:space="preserve"> INDEX( Inputs!Q$4:Q$146, MATCH($B47 &amp; $C$38,Inputs!$E$4:$E$146,0))</f>
        <v>95512.649429832411</v>
      </c>
      <c r="O47" s="75">
        <f xml:space="preserve"> INDEX( Inputs!R$4:R$146, MATCH($B47 &amp; $C$38,Inputs!$E$4:$E$146,0))</f>
        <v>95809.788308399002</v>
      </c>
      <c r="P47" s="75">
        <f xml:space="preserve"> INDEX( Inputs!S$4:S$146, MATCH($B47 &amp; $C$38,Inputs!$E$4:$E$146,0))</f>
        <v>96106.92718696571</v>
      </c>
      <c r="Q47" s="144">
        <f>INTERCEPT($C47:$J47,$C$42:$J$42)+SLOPE($C47:$J47,$C$42:$J$42)*Q$42</f>
        <v>93731.316902232546</v>
      </c>
      <c r="R47" s="144">
        <f t="shared" si="15"/>
        <v>93855.53789771712</v>
      </c>
      <c r="S47" s="144">
        <f t="shared" si="15"/>
        <v>93979.758893201695</v>
      </c>
      <c r="T47" s="144">
        <f t="shared" si="15"/>
        <v>94103.97988868627</v>
      </c>
      <c r="U47" s="144">
        <f t="shared" si="15"/>
        <v>94228.200884170845</v>
      </c>
      <c r="V47" s="144">
        <f t="shared" si="15"/>
        <v>94352.42187965542</v>
      </c>
      <c r="W47" s="83">
        <f t="shared" si="16"/>
        <v>94176.274848182424</v>
      </c>
      <c r="X47" s="83">
        <f t="shared" si="17"/>
        <v>94386.954785208058</v>
      </c>
      <c r="Y47" s="83">
        <f t="shared" si="18"/>
        <v>94597.634722233692</v>
      </c>
      <c r="Z47" s="83">
        <f t="shared" si="19"/>
        <v>94808.31465925934</v>
      </c>
      <c r="AA47" s="83">
        <f t="shared" si="20"/>
        <v>95018.994596284931</v>
      </c>
      <c r="AB47" s="83">
        <f t="shared" si="21"/>
        <v>95229.674533310565</v>
      </c>
      <c r="AD47" s="26" t="s">
        <v>29</v>
      </c>
      <c r="AF47" s="159"/>
      <c r="AG47" s="160"/>
      <c r="AH47" s="160"/>
      <c r="AI47" s="160"/>
      <c r="AJ47" s="160"/>
      <c r="AK47" s="160"/>
      <c r="AL47" s="160"/>
      <c r="AM47" s="160"/>
      <c r="AN47" s="160"/>
      <c r="AO47" s="161"/>
    </row>
    <row r="48" spans="1:42" ht="12.75" customHeight="1">
      <c r="B48" s="3" t="s">
        <v>23</v>
      </c>
      <c r="C48" s="27">
        <f xml:space="preserve"> INDEX( Inputs!F$4:F$146, MATCH($B48 &amp; $C$38,Inputs!$E$4:$E$146,0))</f>
        <v>17218.400000000001</v>
      </c>
      <c r="D48" s="27">
        <f xml:space="preserve"> INDEX( Inputs!G$4:G$146, MATCH($B48 &amp; $C$38,Inputs!$E$4:$E$146,0))</f>
        <v>17193</v>
      </c>
      <c r="E48" s="27">
        <f xml:space="preserve"> INDEX( Inputs!H$4:H$146, MATCH($B48 &amp; $C$38,Inputs!$E$4:$E$146,0))</f>
        <v>17256.8</v>
      </c>
      <c r="F48" s="27">
        <f xml:space="preserve"> INDEX( Inputs!I$4:I$146, MATCH($B48 &amp; $C$38,Inputs!$E$4:$E$146,0))</f>
        <v>17320.5</v>
      </c>
      <c r="G48" s="27">
        <f xml:space="preserve"> INDEX( Inputs!J$4:J$146, MATCH($B48 &amp; $C$38,Inputs!$E$4:$E$146,0))</f>
        <v>17326.5</v>
      </c>
      <c r="H48" s="27">
        <f xml:space="preserve"> INDEX( Inputs!K$4:K$146, MATCH($B48 &amp; $C$38,Inputs!$E$4:$E$146,0))</f>
        <v>17351.7</v>
      </c>
      <c r="I48" s="27">
        <f xml:space="preserve"> INDEX( Inputs!L$4:L$146, MATCH($B48 &amp; $C$38,Inputs!$E$4:$E$146,0))</f>
        <v>17440</v>
      </c>
      <c r="J48" s="27">
        <f xml:space="preserve"> INDEX( Inputs!M$4:M$146, MATCH($B48 &amp; $C$38,Inputs!$E$4:$E$146,0))</f>
        <v>17490.27</v>
      </c>
      <c r="K48" s="75">
        <f xml:space="preserve"> INDEX( Inputs!N$4:N$146, MATCH($B48 &amp; $C$38,Inputs!$E$4:$E$146,0))</f>
        <v>17531</v>
      </c>
      <c r="L48" s="75">
        <f xml:space="preserve"> INDEX( Inputs!O$4:O$146, MATCH($B48 &amp; $C$38,Inputs!$E$4:$E$146,0))</f>
        <v>17584</v>
      </c>
      <c r="M48" s="75">
        <f xml:space="preserve"> INDEX( Inputs!P$4:P$146, MATCH($B48 &amp; $C$38,Inputs!$E$4:$E$146,0))</f>
        <v>17639</v>
      </c>
      <c r="N48" s="75">
        <f xml:space="preserve"> INDEX( Inputs!Q$4:Q$146, MATCH($B48 &amp; $C$38,Inputs!$E$4:$E$146,0))</f>
        <v>17694</v>
      </c>
      <c r="O48" s="75">
        <f xml:space="preserve"> INDEX( Inputs!R$4:R$146, MATCH($B48 &amp; $C$38,Inputs!$E$4:$E$146,0))</f>
        <v>17750</v>
      </c>
      <c r="P48" s="75">
        <f xml:space="preserve"> INDEX( Inputs!S$4:S$146, MATCH($B48 &amp; $C$38,Inputs!$E$4:$E$146,0))</f>
        <v>17803</v>
      </c>
      <c r="Q48" s="12">
        <f t="shared" ref="Q48:V52" si="23">INTERCEPT($C48:$J48,$C$42:$J$42)+SLOPE($C48:$J48,$C$42:$J$42)*Q$42</f>
        <v>17508.331428571426</v>
      </c>
      <c r="R48" s="12">
        <f t="shared" si="23"/>
        <v>17549.150357142855</v>
      </c>
      <c r="S48" s="12">
        <f t="shared" si="23"/>
        <v>17589.969285714284</v>
      </c>
      <c r="T48" s="12">
        <f t="shared" si="23"/>
        <v>17630.788214285712</v>
      </c>
      <c r="U48" s="12">
        <f t="shared" si="23"/>
        <v>17671.607142857141</v>
      </c>
      <c r="V48" s="12">
        <f t="shared" si="23"/>
        <v>17712.42607142857</v>
      </c>
      <c r="W48" s="83">
        <f t="shared" si="16"/>
        <v>17519.665714285715</v>
      </c>
      <c r="X48" s="83">
        <f t="shared" si="17"/>
        <v>17566.575178571427</v>
      </c>
      <c r="Y48" s="83">
        <f t="shared" si="18"/>
        <v>17614.48464285714</v>
      </c>
      <c r="Z48" s="83">
        <f t="shared" si="19"/>
        <v>17662.394107142856</v>
      </c>
      <c r="AA48" s="83">
        <f t="shared" si="20"/>
        <v>17710.803571428572</v>
      </c>
      <c r="AB48" s="83">
        <f t="shared" si="21"/>
        <v>17757.713035714285</v>
      </c>
      <c r="AD48" s="26" t="s">
        <v>29</v>
      </c>
      <c r="AF48" s="159"/>
      <c r="AG48" s="160"/>
      <c r="AH48" s="160"/>
      <c r="AI48" s="160"/>
      <c r="AJ48" s="160"/>
      <c r="AK48" s="160"/>
      <c r="AL48" s="160"/>
      <c r="AM48" s="160"/>
      <c r="AN48" s="160"/>
      <c r="AO48" s="161"/>
    </row>
    <row r="49" spans="1:42" ht="12.75" customHeight="1">
      <c r="B49" s="3" t="s">
        <v>24</v>
      </c>
      <c r="C49" s="27">
        <f xml:space="preserve"> INDEX( Inputs!F$4:F$146, MATCH($B49 &amp; $C$38,Inputs!$E$4:$E$146,0))</f>
        <v>108657.14</v>
      </c>
      <c r="D49" s="27">
        <f xml:space="preserve"> INDEX( Inputs!G$4:G$146, MATCH($B49 &amp; $C$38,Inputs!$E$4:$E$146,0))</f>
        <v>108758.58</v>
      </c>
      <c r="E49" s="27">
        <f xml:space="preserve"> INDEX( Inputs!H$4:H$146, MATCH($B49 &amp; $C$38,Inputs!$E$4:$E$146,0))</f>
        <v>108748.4099999999</v>
      </c>
      <c r="F49" s="27">
        <f xml:space="preserve"> INDEX( Inputs!I$4:I$146, MATCH($B49 &amp; $C$38,Inputs!$E$4:$E$146,0))</f>
        <v>108799.55</v>
      </c>
      <c r="G49" s="27">
        <f xml:space="preserve"> INDEX( Inputs!J$4:J$146, MATCH($B49 &amp; $C$38,Inputs!$E$4:$E$146,0))</f>
        <v>108844.48</v>
      </c>
      <c r="H49" s="27">
        <f xml:space="preserve"> INDEX( Inputs!K$4:K$146, MATCH($B49 &amp; $C$38,Inputs!$E$4:$E$146,0))</f>
        <v>108901.66</v>
      </c>
      <c r="I49" s="27">
        <f xml:space="preserve"> INDEX( Inputs!L$4:L$146, MATCH($B49 &amp; $C$38,Inputs!$E$4:$E$146,0))</f>
        <v>108980.01</v>
      </c>
      <c r="J49" s="27">
        <f xml:space="preserve"> INDEX( Inputs!M$4:M$146, MATCH($B49 &amp; $C$38,Inputs!$E$4:$E$146,0))</f>
        <v>109063.67</v>
      </c>
      <c r="K49" s="75">
        <f xml:space="preserve"> INDEX( Inputs!N$4:N$146, MATCH($B49 &amp; $C$38,Inputs!$E$4:$E$146,0))</f>
        <v>109253.6166822517</v>
      </c>
      <c r="L49" s="75">
        <f xml:space="preserve"> INDEX( Inputs!O$4:O$146, MATCH($B49 &amp; $C$38,Inputs!$E$4:$E$146,0))</f>
        <v>109331.10819979239</v>
      </c>
      <c r="M49" s="75">
        <f xml:space="preserve"> INDEX( Inputs!P$4:P$146, MATCH($B49 &amp; $C$38,Inputs!$E$4:$E$146,0))</f>
        <v>109406.92583525091</v>
      </c>
      <c r="N49" s="75">
        <f xml:space="preserve"> INDEX( Inputs!Q$4:Q$146, MATCH($B49 &amp; $C$38,Inputs!$E$4:$E$146,0))</f>
        <v>109476.0383404559</v>
      </c>
      <c r="O49" s="75">
        <f xml:space="preserve"> INDEX( Inputs!R$4:R$146, MATCH($B49 &amp; $C$38,Inputs!$E$4:$E$146,0))</f>
        <v>109544.80657958979</v>
      </c>
      <c r="P49" s="75">
        <f xml:space="preserve"> INDEX( Inputs!S$4:S$146, MATCH($B49 &amp; $C$38,Inputs!$E$4:$E$146,0))</f>
        <v>109611.4233840933</v>
      </c>
      <c r="Q49" s="12">
        <f t="shared" si="23"/>
        <v>109082.98428571431</v>
      </c>
      <c r="R49" s="12">
        <f t="shared" si="23"/>
        <v>109136.05023809525</v>
      </c>
      <c r="S49" s="12">
        <f t="shared" si="23"/>
        <v>109189.11619047621</v>
      </c>
      <c r="T49" s="12">
        <f t="shared" si="23"/>
        <v>109242.18214285717</v>
      </c>
      <c r="U49" s="12">
        <f t="shared" si="23"/>
        <v>109295.24809523813</v>
      </c>
      <c r="V49" s="12">
        <f t="shared" si="23"/>
        <v>109348.31404761909</v>
      </c>
      <c r="W49" s="83">
        <f t="shared" si="16"/>
        <v>109168.30048398301</v>
      </c>
      <c r="X49" s="83">
        <f t="shared" si="17"/>
        <v>109233.57921894382</v>
      </c>
      <c r="Y49" s="83">
        <f t="shared" si="18"/>
        <v>109298.02101286355</v>
      </c>
      <c r="Z49" s="83">
        <f t="shared" si="19"/>
        <v>109359.11024165654</v>
      </c>
      <c r="AA49" s="83">
        <f t="shared" si="20"/>
        <v>109420.02733741395</v>
      </c>
      <c r="AB49" s="83">
        <f t="shared" si="21"/>
        <v>109479.8687158562</v>
      </c>
      <c r="AD49" s="26" t="s">
        <v>29</v>
      </c>
      <c r="AF49" s="159"/>
      <c r="AG49" s="160"/>
      <c r="AH49" s="160"/>
      <c r="AI49" s="160"/>
      <c r="AJ49" s="160"/>
      <c r="AK49" s="160"/>
      <c r="AL49" s="160"/>
      <c r="AM49" s="160"/>
      <c r="AN49" s="160"/>
      <c r="AO49" s="161"/>
    </row>
    <row r="50" spans="1:42" ht="12.75" customHeight="1">
      <c r="B50" s="3" t="s">
        <v>25</v>
      </c>
      <c r="C50" s="27">
        <f xml:space="preserve"> INDEX( Inputs!F$4:F$146, MATCH($B50 &amp; $C$38,Inputs!$E$4:$E$146,0))</f>
        <v>35768.6</v>
      </c>
      <c r="D50" s="27">
        <f xml:space="preserve"> INDEX( Inputs!G$4:G$146, MATCH($B50 &amp; $C$38,Inputs!$E$4:$E$146,0))</f>
        <v>35840.199999999997</v>
      </c>
      <c r="E50" s="27">
        <f xml:space="preserve"> INDEX( Inputs!H$4:H$146, MATCH($B50 &amp; $C$38,Inputs!$E$4:$E$146,0))</f>
        <v>35926.309999999896</v>
      </c>
      <c r="F50" s="27">
        <f xml:space="preserve"> INDEX( Inputs!I$4:I$146, MATCH($B50 &amp; $C$38,Inputs!$E$4:$E$146,0))</f>
        <v>35987</v>
      </c>
      <c r="G50" s="27">
        <f xml:space="preserve"> INDEX( Inputs!J$4:J$146, MATCH($B50 &amp; $C$38,Inputs!$E$4:$E$146,0))</f>
        <v>36050.199999999997</v>
      </c>
      <c r="H50" s="27">
        <f xml:space="preserve"> INDEX( Inputs!K$4:K$146, MATCH($B50 &amp; $C$38,Inputs!$E$4:$E$146,0))</f>
        <v>36118.5</v>
      </c>
      <c r="I50" s="27">
        <f xml:space="preserve"> INDEX( Inputs!L$4:L$146, MATCH($B50 &amp; $C$38,Inputs!$E$4:$E$146,0))</f>
        <v>36260</v>
      </c>
      <c r="J50" s="27">
        <f xml:space="preserve"> INDEX( Inputs!M$4:M$146, MATCH($B50 &amp; $C$38,Inputs!$E$4:$E$146,0))</f>
        <v>36454</v>
      </c>
      <c r="K50" s="75">
        <f xml:space="preserve"> INDEX( Inputs!N$4:N$146, MATCH($B50 &amp; $C$38,Inputs!$E$4:$E$146,0))</f>
        <v>36427</v>
      </c>
      <c r="L50" s="75">
        <f xml:space="preserve"> INDEX( Inputs!O$4:O$146, MATCH($B50 &amp; $C$38,Inputs!$E$4:$E$146,0))</f>
        <v>36518</v>
      </c>
      <c r="M50" s="75">
        <f xml:space="preserve"> INDEX( Inputs!P$4:P$146, MATCH($B50 &amp; $C$38,Inputs!$E$4:$E$146,0))</f>
        <v>36609</v>
      </c>
      <c r="N50" s="75">
        <f xml:space="preserve"> INDEX( Inputs!Q$4:Q$146, MATCH($B50 &amp; $C$38,Inputs!$E$4:$E$146,0))</f>
        <v>36690</v>
      </c>
      <c r="O50" s="75">
        <f xml:space="preserve"> INDEX( Inputs!R$4:R$146, MATCH($B50 &amp; $C$38,Inputs!$E$4:$E$146,0))</f>
        <v>36773</v>
      </c>
      <c r="P50" s="75">
        <f xml:space="preserve"> INDEX( Inputs!S$4:S$146, MATCH($B50 &amp; $C$38,Inputs!$E$4:$E$146,0))</f>
        <v>36855</v>
      </c>
      <c r="Q50" s="12">
        <f t="shared" si="23"/>
        <v>36454.346071428576</v>
      </c>
      <c r="R50" s="12">
        <f t="shared" si="23"/>
        <v>36544.067142857151</v>
      </c>
      <c r="S50" s="12">
        <f t="shared" si="23"/>
        <v>36633.788214285727</v>
      </c>
      <c r="T50" s="12">
        <f t="shared" si="23"/>
        <v>36723.509285714303</v>
      </c>
      <c r="U50" s="12">
        <f t="shared" si="23"/>
        <v>36813.230357142878</v>
      </c>
      <c r="V50" s="12">
        <f t="shared" si="23"/>
        <v>36902.951428571454</v>
      </c>
      <c r="W50" s="83">
        <f t="shared" si="16"/>
        <v>36440.673035714288</v>
      </c>
      <c r="X50" s="83">
        <f t="shared" si="17"/>
        <v>36531.033571428576</v>
      </c>
      <c r="Y50" s="83">
        <f t="shared" si="18"/>
        <v>36621.394107142864</v>
      </c>
      <c r="Z50" s="83">
        <f t="shared" si="19"/>
        <v>36706.754642857151</v>
      </c>
      <c r="AA50" s="83">
        <f t="shared" si="20"/>
        <v>36793.115178571439</v>
      </c>
      <c r="AB50" s="83">
        <f t="shared" si="21"/>
        <v>36878.975714285727</v>
      </c>
      <c r="AD50" s="26" t="s">
        <v>29</v>
      </c>
      <c r="AF50" s="159"/>
      <c r="AG50" s="160"/>
      <c r="AH50" s="160"/>
      <c r="AI50" s="160"/>
      <c r="AJ50" s="160"/>
      <c r="AK50" s="160"/>
      <c r="AL50" s="160"/>
      <c r="AM50" s="160"/>
      <c r="AN50" s="160"/>
      <c r="AO50" s="161"/>
    </row>
    <row r="51" spans="1:42" ht="12.75" customHeight="1">
      <c r="B51" s="3" t="s">
        <v>26</v>
      </c>
      <c r="C51" s="27">
        <f xml:space="preserve"> INDEX( Inputs!F$4:F$146, MATCH($B51 &amp; $C$38,Inputs!$E$4:$E$146,0))</f>
        <v>34288.04</v>
      </c>
      <c r="D51" s="27">
        <f xml:space="preserve"> INDEX( Inputs!G$4:G$146, MATCH($B51 &amp; $C$38,Inputs!$E$4:$E$146,0))</f>
        <v>34553.83</v>
      </c>
      <c r="E51" s="27">
        <f xml:space="preserve"> INDEX( Inputs!H$4:H$146, MATCH($B51 &amp; $C$38,Inputs!$E$4:$E$146,0))</f>
        <v>34577.17</v>
      </c>
      <c r="F51" s="27">
        <f xml:space="preserve"> INDEX( Inputs!I$4:I$146, MATCH($B51 &amp; $C$38,Inputs!$E$4:$E$146,0))</f>
        <v>34632.47</v>
      </c>
      <c r="G51" s="27">
        <f xml:space="preserve"> INDEX( Inputs!J$4:J$146, MATCH($B51 &amp; $C$38,Inputs!$E$4:$E$146,0))</f>
        <v>34710.47</v>
      </c>
      <c r="H51" s="27">
        <f xml:space="preserve"> INDEX( Inputs!K$4:K$146, MATCH($B51 &amp; $C$38,Inputs!$E$4:$E$146,0))</f>
        <v>34785.729999999996</v>
      </c>
      <c r="I51" s="27">
        <f xml:space="preserve"> INDEX( Inputs!L$4:L$146, MATCH($B51 &amp; $C$38,Inputs!$E$4:$E$146,0))</f>
        <v>34944.490000000005</v>
      </c>
      <c r="J51" s="27">
        <f xml:space="preserve"> INDEX( Inputs!M$4:M$146, MATCH($B51 &amp; $C$38,Inputs!$E$4:$E$146,0))</f>
        <v>34828.229999999996</v>
      </c>
      <c r="K51" s="75">
        <f xml:space="preserve"> INDEX( Inputs!N$4:N$146, MATCH($B51 &amp; $C$38,Inputs!$E$4:$E$146,0))</f>
        <v>35276.319124775</v>
      </c>
      <c r="L51" s="75">
        <f xml:space="preserve"> INDEX( Inputs!O$4:O$146, MATCH($B51 &amp; $C$38,Inputs!$E$4:$E$146,0))</f>
        <v>35445.2907458728</v>
      </c>
      <c r="M51" s="75">
        <f xml:space="preserve"> INDEX( Inputs!P$4:P$146, MATCH($B51 &amp; $C$38,Inputs!$E$4:$E$146,0))</f>
        <v>35616.336459525395</v>
      </c>
      <c r="N51" s="75">
        <f xml:space="preserve"> INDEX( Inputs!Q$4:Q$146, MATCH($B51 &amp; $C$38,Inputs!$E$4:$E$146,0))</f>
        <v>35789.483766675505</v>
      </c>
      <c r="O51" s="75">
        <f xml:space="preserve"> INDEX( Inputs!R$4:R$146, MATCH($B51 &amp; $C$38,Inputs!$E$4:$E$146,0))</f>
        <v>35964.760543072698</v>
      </c>
      <c r="P51" s="75">
        <f xml:space="preserve"> INDEX( Inputs!S$4:S$146, MATCH($B51 &amp; $C$38,Inputs!$E$4:$E$146,0))</f>
        <v>36142.195044440399</v>
      </c>
      <c r="Q51" s="12">
        <f t="shared" si="23"/>
        <v>35009.963214285708</v>
      </c>
      <c r="R51" s="12">
        <f t="shared" si="23"/>
        <v>35086.609761904758</v>
      </c>
      <c r="S51" s="12">
        <f t="shared" si="23"/>
        <v>35163.2563095238</v>
      </c>
      <c r="T51" s="12">
        <f t="shared" si="23"/>
        <v>35239.90285714285</v>
      </c>
      <c r="U51" s="12">
        <f t="shared" si="23"/>
        <v>35316.549404761899</v>
      </c>
      <c r="V51" s="12">
        <f t="shared" si="23"/>
        <v>35393.195952380949</v>
      </c>
      <c r="W51" s="83">
        <f t="shared" si="16"/>
        <v>35143.141169530354</v>
      </c>
      <c r="X51" s="83">
        <f t="shared" si="17"/>
        <v>35265.950253888775</v>
      </c>
      <c r="Y51" s="83">
        <f t="shared" si="18"/>
        <v>35389.796384524598</v>
      </c>
      <c r="Z51" s="83">
        <f t="shared" si="19"/>
        <v>35514.693311909177</v>
      </c>
      <c r="AA51" s="83">
        <f t="shared" si="20"/>
        <v>35640.654973917299</v>
      </c>
      <c r="AB51" s="83">
        <f t="shared" si="21"/>
        <v>35767.695498410671</v>
      </c>
      <c r="AD51" s="26" t="s">
        <v>29</v>
      </c>
      <c r="AF51" s="159"/>
      <c r="AG51" s="160"/>
      <c r="AH51" s="160"/>
      <c r="AI51" s="160"/>
      <c r="AJ51" s="160"/>
      <c r="AK51" s="160"/>
      <c r="AL51" s="160"/>
      <c r="AM51" s="160"/>
      <c r="AN51" s="160"/>
      <c r="AO51" s="161"/>
    </row>
    <row r="52" spans="1:42" ht="12.75" customHeight="1">
      <c r="B52" s="3" t="s">
        <v>27</v>
      </c>
      <c r="C52" s="27">
        <f xml:space="preserve"> INDEX( Inputs!F$4:F$146, MATCH($B52 &amp; $C$38,Inputs!$E$4:$E$146,0))</f>
        <v>52009.572425097605</v>
      </c>
      <c r="D52" s="27">
        <f xml:space="preserve"> INDEX( Inputs!G$4:G$146, MATCH($B52 &amp; $C$38,Inputs!$E$4:$E$146,0))</f>
        <v>52044.801426892795</v>
      </c>
      <c r="E52" s="27">
        <f xml:space="preserve"> INDEX( Inputs!H$4:H$146, MATCH($B52 &amp; $C$38,Inputs!$E$4:$E$146,0))</f>
        <v>52091.153489795201</v>
      </c>
      <c r="F52" s="27">
        <f xml:space="preserve"> INDEX( Inputs!I$4:I$146, MATCH($B52 &amp; $C$38,Inputs!$E$4:$E$146,0))</f>
        <v>52123.4289964325</v>
      </c>
      <c r="G52" s="27">
        <f xml:space="preserve"> INDEX( Inputs!J$4:J$146, MATCH($B52 &amp; $C$38,Inputs!$E$4:$E$146,0))</f>
        <v>52180.001818508303</v>
      </c>
      <c r="H52" s="27">
        <f xml:space="preserve"> INDEX( Inputs!K$4:K$146, MATCH($B52 &amp; $C$38,Inputs!$E$4:$E$146,0))</f>
        <v>52229.304116934101</v>
      </c>
      <c r="I52" s="27">
        <f xml:space="preserve"> INDEX( Inputs!L$4:L$146, MATCH($B52 &amp; $C$38,Inputs!$E$4:$E$146,0))</f>
        <v>52264</v>
      </c>
      <c r="J52" s="27">
        <f xml:space="preserve"> INDEX( Inputs!M$4:M$146, MATCH($B52 &amp; $C$38,Inputs!$E$4:$E$146,0))</f>
        <v>52292.399027838095</v>
      </c>
      <c r="K52" s="75">
        <f xml:space="preserve"> INDEX( Inputs!N$4:N$146, MATCH($B52 &amp; $C$38,Inputs!$E$4:$E$146,0))</f>
        <v>52360</v>
      </c>
      <c r="L52" s="75">
        <f xml:space="preserve"> INDEX( Inputs!O$4:O$146, MATCH($B52 &amp; $C$38,Inputs!$E$4:$E$146,0))</f>
        <v>52406</v>
      </c>
      <c r="M52" s="75">
        <f xml:space="preserve"> INDEX( Inputs!P$4:P$146, MATCH($B52 &amp; $C$38,Inputs!$E$4:$E$146,0))</f>
        <v>52451</v>
      </c>
      <c r="N52" s="75">
        <f xml:space="preserve"> INDEX( Inputs!Q$4:Q$146, MATCH($B52 &amp; $C$38,Inputs!$E$4:$E$146,0))</f>
        <v>52494</v>
      </c>
      <c r="O52" s="75">
        <f xml:space="preserve"> INDEX( Inputs!R$4:R$146, MATCH($B52 &amp; $C$38,Inputs!$E$4:$E$146,0))</f>
        <v>52540</v>
      </c>
      <c r="P52" s="75">
        <f xml:space="preserve"> INDEX( Inputs!S$4:S$146, MATCH($B52 &amp; $C$38,Inputs!$E$4:$E$146,0))</f>
        <v>52584</v>
      </c>
      <c r="Q52" s="12">
        <f t="shared" si="23"/>
        <v>52344.340008484389</v>
      </c>
      <c r="R52" s="12">
        <f t="shared" si="23"/>
        <v>52386.563863105963</v>
      </c>
      <c r="S52" s="12">
        <f t="shared" si="23"/>
        <v>52428.78771772753</v>
      </c>
      <c r="T52" s="12">
        <f t="shared" si="23"/>
        <v>52471.011572349104</v>
      </c>
      <c r="U52" s="12">
        <f t="shared" si="23"/>
        <v>52513.235426970678</v>
      </c>
      <c r="V52" s="12">
        <f t="shared" si="23"/>
        <v>52555.459281592244</v>
      </c>
      <c r="W52" s="83">
        <f t="shared" si="16"/>
        <v>52352.170004242194</v>
      </c>
      <c r="X52" s="83">
        <f t="shared" si="17"/>
        <v>52396.281931552978</v>
      </c>
      <c r="Y52" s="83">
        <f t="shared" si="18"/>
        <v>52439.893858863768</v>
      </c>
      <c r="Z52" s="83">
        <f t="shared" si="19"/>
        <v>52482.505786174552</v>
      </c>
      <c r="AA52" s="83">
        <f t="shared" si="20"/>
        <v>52526.617713485335</v>
      </c>
      <c r="AB52" s="83">
        <f t="shared" si="21"/>
        <v>52569.729640796126</v>
      </c>
      <c r="AD52" s="26" t="s">
        <v>29</v>
      </c>
      <c r="AF52" s="159"/>
      <c r="AG52" s="160"/>
      <c r="AH52" s="160"/>
      <c r="AI52" s="160"/>
      <c r="AJ52" s="160"/>
      <c r="AK52" s="160"/>
      <c r="AL52" s="160"/>
      <c r="AM52" s="160"/>
      <c r="AN52" s="160"/>
      <c r="AO52" s="161"/>
    </row>
    <row r="53" spans="1:42" ht="12.75" customHeight="1" thickBot="1">
      <c r="B53" s="4" t="s">
        <v>30</v>
      </c>
      <c r="C53" s="34">
        <f t="shared" ref="C53:AB53" si="24">SUM(C43:C52)</f>
        <v>561452.97249271686</v>
      </c>
      <c r="D53" s="34">
        <f t="shared" si="24"/>
        <v>563017.39110171259</v>
      </c>
      <c r="E53" s="34">
        <f t="shared" si="24"/>
        <v>564303.4566153991</v>
      </c>
      <c r="F53" s="34">
        <f t="shared" si="24"/>
        <v>564774.21605462837</v>
      </c>
      <c r="G53" s="34">
        <f t="shared" si="24"/>
        <v>565527.2247892695</v>
      </c>
      <c r="H53" s="34">
        <f t="shared" si="24"/>
        <v>566694.42495193332</v>
      </c>
      <c r="I53" s="34">
        <f t="shared" ref="I53" si="25">SUM(I43:I52)</f>
        <v>567258.30000000005</v>
      </c>
      <c r="J53" s="34">
        <f t="shared" si="24"/>
        <v>567602.44941668399</v>
      </c>
      <c r="K53" s="32">
        <f t="shared" si="24"/>
        <v>569468.83526782575</v>
      </c>
      <c r="L53" s="32">
        <f t="shared" si="24"/>
        <v>570544.77061836421</v>
      </c>
      <c r="M53" s="32">
        <f t="shared" si="24"/>
        <v>571662.10617937532</v>
      </c>
      <c r="N53" s="32">
        <f t="shared" si="24"/>
        <v>572763.83820363053</v>
      </c>
      <c r="O53" s="32">
        <f t="shared" si="24"/>
        <v>573903.35543106147</v>
      </c>
      <c r="P53" s="32">
        <f t="shared" si="24"/>
        <v>575057.87894883263</v>
      </c>
      <c r="Q53" s="35">
        <f t="shared" si="24"/>
        <v>568945.41853690648</v>
      </c>
      <c r="R53" s="35">
        <f t="shared" si="24"/>
        <v>569804.66611670947</v>
      </c>
      <c r="S53" s="35">
        <f t="shared" si="24"/>
        <v>570663.91369651246</v>
      </c>
      <c r="T53" s="35">
        <f t="shared" si="24"/>
        <v>571523.16127631546</v>
      </c>
      <c r="U53" s="35">
        <f t="shared" si="24"/>
        <v>572382.40885611845</v>
      </c>
      <c r="V53" s="35">
        <f t="shared" si="24"/>
        <v>573241.65643592156</v>
      </c>
      <c r="W53" s="84">
        <f t="shared" si="24"/>
        <v>569207.12690236606</v>
      </c>
      <c r="X53" s="84">
        <f t="shared" si="24"/>
        <v>570174.71836753679</v>
      </c>
      <c r="Y53" s="84">
        <f t="shared" si="24"/>
        <v>571163.00993794389</v>
      </c>
      <c r="Z53" s="84">
        <f t="shared" si="24"/>
        <v>572143.49973997299</v>
      </c>
      <c r="AA53" s="84">
        <f t="shared" si="24"/>
        <v>573142.88214359002</v>
      </c>
      <c r="AB53" s="84">
        <f t="shared" si="24"/>
        <v>574149.76769237709</v>
      </c>
      <c r="AD53" s="26" t="s">
        <v>29</v>
      </c>
      <c r="AF53" s="162"/>
      <c r="AG53" s="163"/>
      <c r="AH53" s="163"/>
      <c r="AI53" s="163"/>
      <c r="AJ53" s="163"/>
      <c r="AK53" s="163"/>
      <c r="AL53" s="163"/>
      <c r="AM53" s="163"/>
      <c r="AN53" s="163"/>
      <c r="AO53" s="164"/>
    </row>
    <row r="54" spans="1:42" ht="12.75" customHeight="1">
      <c r="B54" s="58"/>
    </row>
    <row r="55" spans="1:42" s="44" customFormat="1" ht="13.5" customHeight="1">
      <c r="A55" s="43" t="s">
        <v>43</v>
      </c>
      <c r="C55" s="45" t="s">
        <v>101</v>
      </c>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6"/>
    </row>
    <row r="56" spans="1:42">
      <c r="A56" s="53"/>
    </row>
    <row r="57" spans="1:42" ht="32.15" customHeight="1">
      <c r="B57" s="57" t="s">
        <v>38</v>
      </c>
      <c r="C57" s="11" t="s">
        <v>28</v>
      </c>
      <c r="D57" s="13"/>
      <c r="E57" s="13"/>
      <c r="F57" s="13"/>
      <c r="G57" s="13"/>
      <c r="H57" s="13"/>
      <c r="I57" s="14"/>
      <c r="J57" s="14"/>
      <c r="K57" s="133" t="s">
        <v>31</v>
      </c>
      <c r="L57" s="134"/>
      <c r="M57" s="134"/>
      <c r="N57" s="134"/>
      <c r="O57" s="134"/>
      <c r="P57" s="135"/>
      <c r="Q57" s="138" t="s">
        <v>111</v>
      </c>
      <c r="R57" s="138"/>
      <c r="S57" s="138"/>
      <c r="T57" s="138"/>
      <c r="U57" s="138"/>
      <c r="V57" s="139"/>
      <c r="W57" s="167"/>
      <c r="X57" s="167"/>
      <c r="Y57" s="167"/>
      <c r="Z57" s="167"/>
      <c r="AA57" s="167"/>
      <c r="AB57" s="168"/>
      <c r="AD57" s="171" t="s">
        <v>0</v>
      </c>
    </row>
    <row r="58" spans="1:42">
      <c r="B58" s="25"/>
      <c r="C58" s="16" t="s">
        <v>5</v>
      </c>
      <c r="D58" s="16" t="s">
        <v>6</v>
      </c>
      <c r="E58" s="16" t="s">
        <v>7</v>
      </c>
      <c r="F58" s="16" t="s">
        <v>8</v>
      </c>
      <c r="G58" s="16" t="s">
        <v>9</v>
      </c>
      <c r="H58" s="16" t="s">
        <v>10</v>
      </c>
      <c r="I58" s="16" t="s">
        <v>11</v>
      </c>
      <c r="J58" s="16" t="s">
        <v>12</v>
      </c>
      <c r="K58" s="22" t="s">
        <v>13</v>
      </c>
      <c r="L58" s="22" t="s">
        <v>14</v>
      </c>
      <c r="M58" s="22" t="s">
        <v>15</v>
      </c>
      <c r="N58" s="22" t="s">
        <v>16</v>
      </c>
      <c r="O58" s="22" t="s">
        <v>17</v>
      </c>
      <c r="P58" s="22" t="s">
        <v>18</v>
      </c>
      <c r="Q58" s="17" t="s">
        <v>13</v>
      </c>
      <c r="R58" s="17" t="s">
        <v>14</v>
      </c>
      <c r="S58" s="17" t="s">
        <v>15</v>
      </c>
      <c r="T58" s="17" t="s">
        <v>16</v>
      </c>
      <c r="U58" s="17" t="s">
        <v>17</v>
      </c>
      <c r="V58" s="17" t="s">
        <v>18</v>
      </c>
      <c r="W58" s="18" t="s">
        <v>13</v>
      </c>
      <c r="X58" s="18" t="s">
        <v>14</v>
      </c>
      <c r="Y58" s="18" t="s">
        <v>15</v>
      </c>
      <c r="Z58" s="18" t="s">
        <v>16</v>
      </c>
      <c r="AA58" s="18" t="s">
        <v>17</v>
      </c>
      <c r="AB58" s="18" t="s">
        <v>18</v>
      </c>
      <c r="AD58" s="171"/>
    </row>
    <row r="59" spans="1:42" ht="13.5" thickBot="1">
      <c r="B59" s="59"/>
      <c r="C59" s="19">
        <v>1</v>
      </c>
      <c r="D59" s="19">
        <v>2</v>
      </c>
      <c r="E59" s="19">
        <v>3</v>
      </c>
      <c r="F59" s="19">
        <v>4</v>
      </c>
      <c r="G59" s="19">
        <v>5</v>
      </c>
      <c r="H59" s="19">
        <v>6</v>
      </c>
      <c r="I59" s="19">
        <v>7</v>
      </c>
      <c r="J59" s="19">
        <v>8</v>
      </c>
      <c r="K59" s="23">
        <v>9</v>
      </c>
      <c r="L59" s="23">
        <v>10</v>
      </c>
      <c r="M59" s="23">
        <v>11</v>
      </c>
      <c r="N59" s="23">
        <v>12</v>
      </c>
      <c r="O59" s="23">
        <v>13</v>
      </c>
      <c r="P59" s="23">
        <v>14</v>
      </c>
      <c r="Q59" s="20">
        <v>9</v>
      </c>
      <c r="R59" s="20">
        <v>10</v>
      </c>
      <c r="S59" s="20">
        <v>11</v>
      </c>
      <c r="T59" s="20">
        <v>12</v>
      </c>
      <c r="U59" s="20">
        <v>13</v>
      </c>
      <c r="V59" s="20">
        <v>14</v>
      </c>
      <c r="W59" s="21">
        <v>9</v>
      </c>
      <c r="X59" s="21">
        <v>10</v>
      </c>
      <c r="Y59" s="21">
        <v>11</v>
      </c>
      <c r="Z59" s="21">
        <v>12</v>
      </c>
      <c r="AA59" s="21">
        <v>13</v>
      </c>
      <c r="AB59" s="21">
        <v>14</v>
      </c>
      <c r="AD59" s="49"/>
    </row>
    <row r="60" spans="1:42">
      <c r="B60" s="3" t="s">
        <v>4</v>
      </c>
      <c r="C60" s="27">
        <f xml:space="preserve"> INDEX( Inputs!F$4:F$146, MATCH($B60 &amp; $C$55,Inputs!$E$4:$E$146,0))</f>
        <v>406298.09104630997</v>
      </c>
      <c r="D60" s="27">
        <f xml:space="preserve"> INDEX( Inputs!G$4:G$146, MATCH($B60 &amp; $C$55,Inputs!$E$4:$E$146,0))</f>
        <v>406131.58698184602</v>
      </c>
      <c r="E60" s="27">
        <f xml:space="preserve"> INDEX( Inputs!H$4:H$146, MATCH($B60 &amp; $C$55,Inputs!$E$4:$E$146,0))</f>
        <v>417872.70777593902</v>
      </c>
      <c r="F60" s="27">
        <f xml:space="preserve"> INDEX( Inputs!I$4:I$146, MATCH($B60 &amp; $C$55,Inputs!$E$4:$E$146,0))</f>
        <v>419264.17980411701</v>
      </c>
      <c r="G60" s="27">
        <f xml:space="preserve"> INDEX( Inputs!J$4:J$146, MATCH($B60 &amp; $C$55,Inputs!$E$4:$E$146,0))</f>
        <v>417513.80627029203</v>
      </c>
      <c r="H60" s="27">
        <f xml:space="preserve"> INDEX( Inputs!K$4:K$146, MATCH($B60 &amp; $C$55,Inputs!$E$4:$E$146,0))</f>
        <v>419389.55279376003</v>
      </c>
      <c r="I60" s="27">
        <f xml:space="preserve"> INDEX( Inputs!L$4:L$146, MATCH($B60 &amp; $C$55,Inputs!$E$4:$E$146,0))</f>
        <v>418938</v>
      </c>
      <c r="J60" s="27">
        <f xml:space="preserve"> INDEX( Inputs!M$4:M$146, MATCH($B60 &amp; $C$55,Inputs!$E$4:$E$146,0))</f>
        <v>429956.863663317</v>
      </c>
      <c r="K60" s="75">
        <f xml:space="preserve"> INDEX( Inputs!N$4:N$146, MATCH($B60 &amp; $C$55,Inputs!$E$4:$E$146,0))</f>
        <v>425799.59279386199</v>
      </c>
      <c r="L60" s="75">
        <f xml:space="preserve"> INDEX( Inputs!O$4:O$146, MATCH($B60 &amp; $C$55,Inputs!$E$4:$E$146,0))</f>
        <v>430498.13470026501</v>
      </c>
      <c r="M60" s="75">
        <f xml:space="preserve"> INDEX( Inputs!P$4:P$146, MATCH($B60 &amp; $C$55,Inputs!$E$4:$E$146,0))</f>
        <v>435797.33418450499</v>
      </c>
      <c r="N60" s="75">
        <f xml:space="preserve"> INDEX( Inputs!Q$4:Q$146, MATCH($B60 &amp; $C$55,Inputs!$E$4:$E$146,0))</f>
        <v>441246.85666941199</v>
      </c>
      <c r="O60" s="75">
        <f xml:space="preserve"> INDEX( Inputs!R$4:R$146, MATCH($B60 &amp; $C$55,Inputs!$E$4:$E$146,0))</f>
        <v>446566.74121349701</v>
      </c>
      <c r="P60" s="75">
        <f xml:space="preserve"> INDEX( Inputs!S$4:S$146, MATCH($B60 &amp; $C$55,Inputs!$E$4:$E$146,0))</f>
        <v>451547.14983489498</v>
      </c>
      <c r="Q60" s="12">
        <f>INTERCEPT($C60:$J60,$C$59:$J$59)+SLOPE($C60:$J60,$C$59:$J$59)*Q$59</f>
        <v>429372.93612745433</v>
      </c>
      <c r="R60" s="12">
        <f t="shared" ref="R60:V60" si="26">INTERCEPT($C60:$J60,$C$59:$J$59)+SLOPE($C60:$J60,$C$59:$J$59)*R$59</f>
        <v>432140.12225756689</v>
      </c>
      <c r="S60" s="12">
        <f t="shared" si="26"/>
        <v>434907.30838767951</v>
      </c>
      <c r="T60" s="12">
        <f t="shared" si="26"/>
        <v>437674.49451779207</v>
      </c>
      <c r="U60" s="12">
        <f t="shared" si="26"/>
        <v>440441.68064790464</v>
      </c>
      <c r="V60" s="12">
        <f t="shared" si="26"/>
        <v>443208.86677801725</v>
      </c>
      <c r="W60" s="83">
        <f t="shared" ref="W60:AB61" si="27">AVERAGE(K60,Q60)</f>
        <v>427586.26446065819</v>
      </c>
      <c r="X60" s="83">
        <f t="shared" si="27"/>
        <v>431319.12847891595</v>
      </c>
      <c r="Y60" s="83">
        <f t="shared" si="27"/>
        <v>435352.32128609228</v>
      </c>
      <c r="Z60" s="83">
        <f t="shared" si="27"/>
        <v>439460.67559360201</v>
      </c>
      <c r="AA60" s="83">
        <f t="shared" si="27"/>
        <v>443504.21093070082</v>
      </c>
      <c r="AB60" s="83">
        <f t="shared" si="27"/>
        <v>447378.00830645615</v>
      </c>
      <c r="AD60" s="26" t="s">
        <v>29</v>
      </c>
      <c r="AF60" s="156" t="s">
        <v>130</v>
      </c>
      <c r="AG60" s="157"/>
      <c r="AH60" s="157"/>
      <c r="AI60" s="157"/>
      <c r="AJ60" s="157"/>
      <c r="AK60" s="157"/>
      <c r="AL60" s="157"/>
      <c r="AM60" s="157"/>
      <c r="AN60" s="157"/>
      <c r="AO60" s="158"/>
    </row>
    <row r="61" spans="1:42">
      <c r="B61" s="3" t="s">
        <v>19</v>
      </c>
      <c r="C61" s="27">
        <f xml:space="preserve"> INDEX( Inputs!F$4:F$146, MATCH($B61 &amp; $C$55,Inputs!$E$4:$E$146,0))</f>
        <v>189910</v>
      </c>
      <c r="D61" s="27">
        <f xml:space="preserve"> INDEX( Inputs!G$4:G$146, MATCH($B61 &amp; $C$55,Inputs!$E$4:$E$146,0))</f>
        <v>192167</v>
      </c>
      <c r="E61" s="27">
        <f xml:space="preserve"> INDEX( Inputs!H$4:H$146, MATCH($B61 &amp; $C$55,Inputs!$E$4:$E$146,0))</f>
        <v>187202</v>
      </c>
      <c r="F61" s="27">
        <f xml:space="preserve"> INDEX( Inputs!I$4:I$146, MATCH($B61 &amp; $C$55,Inputs!$E$4:$E$146,0))</f>
        <v>187301</v>
      </c>
      <c r="G61" s="27">
        <f xml:space="preserve"> INDEX( Inputs!J$4:J$146, MATCH($B61 &amp; $C$55,Inputs!$E$4:$E$146,0))</f>
        <v>178978</v>
      </c>
      <c r="H61" s="27">
        <f xml:space="preserve"> INDEX( Inputs!K$4:K$146, MATCH($B61 &amp; $C$55,Inputs!$E$4:$E$146,0))</f>
        <v>177758</v>
      </c>
      <c r="I61" s="27">
        <f xml:space="preserve"> INDEX( Inputs!L$4:L$146, MATCH($B61 &amp; $C$55,Inputs!$E$4:$E$146,0))</f>
        <v>177871</v>
      </c>
      <c r="J61" s="27">
        <f xml:space="preserve"> INDEX( Inputs!M$4:M$146, MATCH($B61 &amp; $C$55,Inputs!$E$4:$E$146,0))</f>
        <v>178350</v>
      </c>
      <c r="K61" s="75">
        <f xml:space="preserve"> INDEX( Inputs!N$4:N$146, MATCH($B61 &amp; $C$55,Inputs!$E$4:$E$146,0))</f>
        <v>179847</v>
      </c>
      <c r="L61" s="75">
        <f xml:space="preserve"> INDEX( Inputs!O$4:O$146, MATCH($B61 &amp; $C$55,Inputs!$E$4:$E$146,0))</f>
        <v>180930</v>
      </c>
      <c r="M61" s="75">
        <f xml:space="preserve"> INDEX( Inputs!P$4:P$146, MATCH($B61 &amp; $C$55,Inputs!$E$4:$E$146,0))</f>
        <v>181990</v>
      </c>
      <c r="N61" s="75">
        <f xml:space="preserve"> INDEX( Inputs!Q$4:Q$146, MATCH($B61 &amp; $C$55,Inputs!$E$4:$E$146,0))</f>
        <v>183064</v>
      </c>
      <c r="O61" s="75">
        <f xml:space="preserve"> INDEX( Inputs!R$4:R$146, MATCH($B61 &amp; $C$55,Inputs!$E$4:$E$146,0))</f>
        <v>184104</v>
      </c>
      <c r="P61" s="75">
        <f xml:space="preserve"> INDEX( Inputs!S$4:S$146, MATCH($B61 &amp; $C$55,Inputs!$E$4:$E$146,0))</f>
        <v>185123</v>
      </c>
      <c r="Q61" s="107">
        <f>AVERAGE($G$61:$J$61)</f>
        <v>178239.25</v>
      </c>
      <c r="R61" s="107">
        <f t="shared" ref="R61:V61" si="28">AVERAGE($G$61:$J$61)</f>
        <v>178239.25</v>
      </c>
      <c r="S61" s="107">
        <f t="shared" si="28"/>
        <v>178239.25</v>
      </c>
      <c r="T61" s="107">
        <f t="shared" si="28"/>
        <v>178239.25</v>
      </c>
      <c r="U61" s="107">
        <f t="shared" si="28"/>
        <v>178239.25</v>
      </c>
      <c r="V61" s="107">
        <f t="shared" si="28"/>
        <v>178239.25</v>
      </c>
      <c r="W61" s="83">
        <f t="shared" si="27"/>
        <v>179043.125</v>
      </c>
      <c r="X61" s="83">
        <f t="shared" si="27"/>
        <v>179584.625</v>
      </c>
      <c r="Y61" s="83">
        <f t="shared" si="27"/>
        <v>180114.625</v>
      </c>
      <c r="Z61" s="83">
        <f t="shared" si="27"/>
        <v>180651.625</v>
      </c>
      <c r="AA61" s="83">
        <f t="shared" si="27"/>
        <v>181171.625</v>
      </c>
      <c r="AB61" s="83">
        <f t="shared" si="27"/>
        <v>181681.125</v>
      </c>
      <c r="AD61" s="26" t="s">
        <v>29</v>
      </c>
      <c r="AF61" s="159"/>
      <c r="AG61" s="160"/>
      <c r="AH61" s="160"/>
      <c r="AI61" s="160"/>
      <c r="AJ61" s="160"/>
      <c r="AK61" s="160"/>
      <c r="AL61" s="160"/>
      <c r="AM61" s="160"/>
      <c r="AN61" s="160"/>
      <c r="AO61" s="161"/>
    </row>
    <row r="62" spans="1:42">
      <c r="B62" s="3" t="s">
        <v>20</v>
      </c>
      <c r="C62" s="27">
        <f xml:space="preserve"> INDEX( Inputs!F$4:F$146, MATCH($B62 &amp; $C$55,Inputs!$E$4:$E$146,0))</f>
        <v>520728.71797005401</v>
      </c>
      <c r="D62" s="27">
        <f xml:space="preserve"> INDEX( Inputs!G$4:G$146, MATCH($B62 &amp; $C$55,Inputs!$E$4:$E$146,0))</f>
        <v>539578.97742377105</v>
      </c>
      <c r="E62" s="27">
        <f xml:space="preserve"> INDEX( Inputs!H$4:H$146, MATCH($B62 &amp; $C$55,Inputs!$E$4:$E$146,0))</f>
        <v>527276.62581953395</v>
      </c>
      <c r="F62" s="27">
        <f xml:space="preserve"> INDEX( Inputs!I$4:I$146, MATCH($B62 &amp; $C$55,Inputs!$E$4:$E$146,0))</f>
        <v>528452.44496618805</v>
      </c>
      <c r="G62" s="27">
        <f xml:space="preserve"> INDEX( Inputs!J$4:J$146, MATCH($B62 &amp; $C$55,Inputs!$E$4:$E$146,0))</f>
        <v>525612.11618507898</v>
      </c>
      <c r="H62" s="27">
        <f xml:space="preserve"> INDEX( Inputs!K$4:K$146, MATCH($B62 &amp; $C$55,Inputs!$E$4:$E$146,0))</f>
        <v>537708.88442341401</v>
      </c>
      <c r="I62" s="27">
        <f xml:space="preserve"> INDEX( Inputs!L$4:L$146, MATCH($B62 &amp; $C$55,Inputs!$E$4:$E$146,0))</f>
        <v>546892.69000325003</v>
      </c>
      <c r="J62" s="27">
        <f xml:space="preserve"> INDEX( Inputs!M$4:M$146, MATCH($B62 &amp; $C$55,Inputs!$E$4:$E$146,0))</f>
        <v>550281.45140341995</v>
      </c>
      <c r="K62" s="75">
        <f xml:space="preserve"> INDEX( Inputs!N$4:N$146, MATCH($B62 &amp; $C$55,Inputs!$E$4:$E$146,0))</f>
        <v>550174.69739362702</v>
      </c>
      <c r="L62" s="75">
        <f xml:space="preserve"> INDEX( Inputs!O$4:O$146, MATCH($B62 &amp; $C$55,Inputs!$E$4:$E$146,0))</f>
        <v>551503.17766065896</v>
      </c>
      <c r="M62" s="75">
        <f xml:space="preserve"> INDEX( Inputs!P$4:P$146, MATCH($B62 &amp; $C$55,Inputs!$E$4:$E$146,0))</f>
        <v>553055.23227713699</v>
      </c>
      <c r="N62" s="75">
        <f xml:space="preserve"> INDEX( Inputs!Q$4:Q$146, MATCH($B62 &amp; $C$55,Inputs!$E$4:$E$146,0))</f>
        <v>554988.97589978401</v>
      </c>
      <c r="O62" s="75">
        <f xml:space="preserve"> INDEX( Inputs!R$4:R$146, MATCH($B62 &amp; $C$55,Inputs!$E$4:$E$146,0))</f>
        <v>556166.511904118</v>
      </c>
      <c r="P62" s="75">
        <f xml:space="preserve"> INDEX( Inputs!S$4:S$146, MATCH($B62 &amp; $C$55,Inputs!$E$4:$E$146,0))</f>
        <v>557450.77872097702</v>
      </c>
      <c r="Q62" s="12">
        <f t="shared" ref="Q62:V69" si="29">INTERCEPT($C62:$J62,$C$59:$J$59)+SLOPE($C62:$J62,$C$59:$J$59)*Q$59</f>
        <v>549132.24623656133</v>
      </c>
      <c r="R62" s="12">
        <f t="shared" si="29"/>
        <v>552369.08128372184</v>
      </c>
      <c r="S62" s="12">
        <f t="shared" si="29"/>
        <v>555605.91633088235</v>
      </c>
      <c r="T62" s="12">
        <f t="shared" si="29"/>
        <v>558842.75137804297</v>
      </c>
      <c r="U62" s="12">
        <f t="shared" si="29"/>
        <v>562079.5864252036</v>
      </c>
      <c r="V62" s="12">
        <f t="shared" si="29"/>
        <v>565316.42147236411</v>
      </c>
      <c r="W62" s="83">
        <f t="shared" ref="W62:AB69" si="30" xml:space="preserve"> IF($AD62="Company forecast",K62, IF($AD62="Ofwat forecast",Q62))</f>
        <v>550174.69739362702</v>
      </c>
      <c r="X62" s="83">
        <f t="shared" si="30"/>
        <v>551503.17766065896</v>
      </c>
      <c r="Y62" s="83">
        <f t="shared" si="30"/>
        <v>553055.23227713699</v>
      </c>
      <c r="Z62" s="83">
        <f t="shared" si="30"/>
        <v>554988.97589978401</v>
      </c>
      <c r="AA62" s="83">
        <f t="shared" si="30"/>
        <v>556166.511904118</v>
      </c>
      <c r="AB62" s="83">
        <f t="shared" si="30"/>
        <v>557450.77872097702</v>
      </c>
      <c r="AD62" s="26" t="s">
        <v>31</v>
      </c>
      <c r="AF62" s="159"/>
      <c r="AG62" s="160"/>
      <c r="AH62" s="160"/>
      <c r="AI62" s="160"/>
      <c r="AJ62" s="160"/>
      <c r="AK62" s="160"/>
      <c r="AL62" s="160"/>
      <c r="AM62" s="160"/>
      <c r="AN62" s="160"/>
      <c r="AO62" s="161"/>
    </row>
    <row r="63" spans="1:42">
      <c r="B63" s="3" t="s">
        <v>21</v>
      </c>
      <c r="C63" s="27">
        <f xml:space="preserve"> INDEX( Inputs!F$4:F$146, MATCH($B63 &amp; $C$55,Inputs!$E$4:$E$146,0))</f>
        <v>262533.12186399999</v>
      </c>
      <c r="D63" s="27">
        <f xml:space="preserve"> INDEX( Inputs!G$4:G$146, MATCH($B63 &amp; $C$55,Inputs!$E$4:$E$146,0))</f>
        <v>281691.91107199999</v>
      </c>
      <c r="E63" s="27">
        <f xml:space="preserve"> INDEX( Inputs!H$4:H$146, MATCH($B63 &amp; $C$55,Inputs!$E$4:$E$146,0))</f>
        <v>282099.00201356498</v>
      </c>
      <c r="F63" s="27">
        <f xml:space="preserve"> INDEX( Inputs!I$4:I$146, MATCH($B63 &amp; $C$55,Inputs!$E$4:$E$146,0))</f>
        <v>285740.26520263398</v>
      </c>
      <c r="G63" s="27">
        <f xml:space="preserve"> INDEX( Inputs!J$4:J$146, MATCH($B63 &amp; $C$55,Inputs!$E$4:$E$146,0))</f>
        <v>288944.13839263999</v>
      </c>
      <c r="H63" s="27">
        <f xml:space="preserve"> INDEX( Inputs!K$4:K$146, MATCH($B63 &amp; $C$55,Inputs!$E$4:$E$146,0))</f>
        <v>292432.48565337801</v>
      </c>
      <c r="I63" s="27">
        <f xml:space="preserve"> INDEX( Inputs!L$4:L$146, MATCH($B63 &amp; $C$55,Inputs!$E$4:$E$146,0))</f>
        <v>296193.98744535999</v>
      </c>
      <c r="J63" s="27">
        <f xml:space="preserve"> INDEX( Inputs!M$4:M$146, MATCH($B63 &amp; $C$55,Inputs!$E$4:$E$146,0))</f>
        <v>297940</v>
      </c>
      <c r="K63" s="75">
        <f xml:space="preserve"> INDEX( Inputs!N$4:N$146, MATCH($B63 &amp; $C$55,Inputs!$E$4:$E$146,0))</f>
        <v>305158.76135301101</v>
      </c>
      <c r="L63" s="75">
        <f xml:space="preserve"> INDEX( Inputs!O$4:O$146, MATCH($B63 &amp; $C$55,Inputs!$E$4:$E$146,0))</f>
        <v>307828.44257788302</v>
      </c>
      <c r="M63" s="75">
        <f xml:space="preserve"> INDEX( Inputs!P$4:P$146, MATCH($B63 &amp; $C$55,Inputs!$E$4:$E$146,0))</f>
        <v>310380.72120291</v>
      </c>
      <c r="N63" s="75">
        <f xml:space="preserve"> INDEX( Inputs!Q$4:Q$146, MATCH($B63 &amp; $C$55,Inputs!$E$4:$E$146,0))</f>
        <v>312948.60868736001</v>
      </c>
      <c r="O63" s="75">
        <f xml:space="preserve"> INDEX( Inputs!R$4:R$146, MATCH($B63 &amp; $C$55,Inputs!$E$4:$E$146,0))</f>
        <v>315489.91022840602</v>
      </c>
      <c r="P63" s="75">
        <f xml:space="preserve"> INDEX( Inputs!S$4:S$146, MATCH($B63 &amp; $C$55,Inputs!$E$4:$E$146,0))</f>
        <v>317910.93722522102</v>
      </c>
      <c r="Q63" s="12">
        <f t="shared" si="29"/>
        <v>304941.30250517454</v>
      </c>
      <c r="R63" s="12">
        <f t="shared" si="29"/>
        <v>309162.28884955845</v>
      </c>
      <c r="S63" s="12">
        <f t="shared" si="29"/>
        <v>313383.2751939423</v>
      </c>
      <c r="T63" s="12">
        <f t="shared" si="29"/>
        <v>317604.26153832616</v>
      </c>
      <c r="U63" s="12">
        <f t="shared" si="29"/>
        <v>321825.24788271007</v>
      </c>
      <c r="V63" s="12">
        <f t="shared" si="29"/>
        <v>326046.23422709393</v>
      </c>
      <c r="W63" s="83">
        <f t="shared" si="30"/>
        <v>305158.76135301101</v>
      </c>
      <c r="X63" s="83">
        <f t="shared" si="30"/>
        <v>307828.44257788302</v>
      </c>
      <c r="Y63" s="83">
        <f t="shared" si="30"/>
        <v>310380.72120291</v>
      </c>
      <c r="Z63" s="83">
        <f t="shared" si="30"/>
        <v>312948.60868736001</v>
      </c>
      <c r="AA63" s="83">
        <f t="shared" si="30"/>
        <v>315489.91022840602</v>
      </c>
      <c r="AB63" s="83">
        <f t="shared" si="30"/>
        <v>317910.93722522102</v>
      </c>
      <c r="AD63" s="26" t="s">
        <v>31</v>
      </c>
      <c r="AF63" s="159"/>
      <c r="AG63" s="160"/>
      <c r="AH63" s="160"/>
      <c r="AI63" s="160"/>
      <c r="AJ63" s="160"/>
      <c r="AK63" s="160"/>
      <c r="AL63" s="160"/>
      <c r="AM63" s="160"/>
      <c r="AN63" s="160"/>
      <c r="AO63" s="161"/>
    </row>
    <row r="64" spans="1:42">
      <c r="B64" s="3" t="s">
        <v>61</v>
      </c>
      <c r="C64" s="28">
        <f xml:space="preserve"> INDEX( Inputs!F$4:F$146, MATCH($B64 &amp; $C$55,Inputs!$E$4:$E$146,0))</f>
        <v>599854.93622499297</v>
      </c>
      <c r="D64" s="28">
        <f xml:space="preserve"> INDEX( Inputs!G$4:G$146, MATCH($B64 &amp; $C$55,Inputs!$E$4:$E$146,0))</f>
        <v>608287.35053984297</v>
      </c>
      <c r="E64" s="28">
        <f xml:space="preserve"> INDEX( Inputs!H$4:H$146, MATCH($B64 &amp; $C$55,Inputs!$E$4:$E$146,0))</f>
        <v>611618.488649006</v>
      </c>
      <c r="F64" s="28">
        <f xml:space="preserve"> INDEX( Inputs!I$4:I$146, MATCH($B64 &amp; $C$55,Inputs!$E$4:$E$146,0))</f>
        <v>608549.18397791998</v>
      </c>
      <c r="G64" s="28">
        <f xml:space="preserve"> INDEX( Inputs!J$4:J$146, MATCH($B64 &amp; $C$55,Inputs!$E$4:$E$146,0))</f>
        <v>609769.954061592</v>
      </c>
      <c r="H64" s="28">
        <f xml:space="preserve"> INDEX( Inputs!K$4:K$146, MATCH($B64 &amp; $C$55,Inputs!$E$4:$E$146,0))</f>
        <v>611764.91665052099</v>
      </c>
      <c r="I64" s="28">
        <f xml:space="preserve"> INDEX( Inputs!L$4:L$146, MATCH($B64 &amp; $C$55,Inputs!$E$4:$E$146,0))</f>
        <v>616828.450042877</v>
      </c>
      <c r="J64" s="28">
        <f xml:space="preserve"> INDEX( Inputs!M$4:M$146, MATCH($B64 &amp; $C$55,Inputs!$E$4:$E$146,0))</f>
        <v>629762.37063063495</v>
      </c>
      <c r="K64" s="75">
        <f xml:space="preserve"> INDEX( Inputs!N$4:N$146, MATCH($B64 &amp; $C$55,Inputs!$E$4:$E$146,0))</f>
        <v>617931</v>
      </c>
      <c r="L64" s="75">
        <f xml:space="preserve"> INDEX( Inputs!O$4:O$146, MATCH($B64 &amp; $C$55,Inputs!$E$4:$E$146,0))</f>
        <v>620579</v>
      </c>
      <c r="M64" s="75">
        <f xml:space="preserve"> INDEX( Inputs!P$4:P$146, MATCH($B64 &amp; $C$55,Inputs!$E$4:$E$146,0))</f>
        <v>623218</v>
      </c>
      <c r="N64" s="75">
        <f xml:space="preserve"> INDEX( Inputs!Q$4:Q$146, MATCH($B64 &amp; $C$55,Inputs!$E$4:$E$146,0))</f>
        <v>625928</v>
      </c>
      <c r="O64" s="75">
        <f xml:space="preserve"> INDEX( Inputs!R$4:R$146, MATCH($B64 &amp; $C$55,Inputs!$E$4:$E$146,0))</f>
        <v>628638</v>
      </c>
      <c r="P64" s="75">
        <f xml:space="preserve"> INDEX( Inputs!S$4:S$146, MATCH($B64 &amp; $C$55,Inputs!$E$4:$E$146,0))</f>
        <v>631344</v>
      </c>
      <c r="Q64" s="12">
        <f t="shared" si="29"/>
        <v>625646.47022804199</v>
      </c>
      <c r="R64" s="12">
        <f t="shared" si="29"/>
        <v>628666.91775712394</v>
      </c>
      <c r="S64" s="12">
        <f t="shared" si="29"/>
        <v>631687.3652862059</v>
      </c>
      <c r="T64" s="12">
        <f t="shared" si="29"/>
        <v>634707.81281528773</v>
      </c>
      <c r="U64" s="12">
        <f t="shared" si="29"/>
        <v>637728.26034436969</v>
      </c>
      <c r="V64" s="12">
        <f t="shared" si="29"/>
        <v>640748.70787345152</v>
      </c>
      <c r="W64" s="83">
        <f t="shared" si="30"/>
        <v>617931</v>
      </c>
      <c r="X64" s="83">
        <f t="shared" si="30"/>
        <v>620579</v>
      </c>
      <c r="Y64" s="83">
        <f t="shared" si="30"/>
        <v>623218</v>
      </c>
      <c r="Z64" s="83">
        <f t="shared" si="30"/>
        <v>625928</v>
      </c>
      <c r="AA64" s="83">
        <f t="shared" si="30"/>
        <v>628638</v>
      </c>
      <c r="AB64" s="83">
        <f t="shared" si="30"/>
        <v>631344</v>
      </c>
      <c r="AD64" s="26" t="s">
        <v>31</v>
      </c>
      <c r="AF64" s="159"/>
      <c r="AG64" s="160"/>
      <c r="AH64" s="160"/>
      <c r="AI64" s="160"/>
      <c r="AJ64" s="160"/>
      <c r="AK64" s="160"/>
      <c r="AL64" s="160"/>
      <c r="AM64" s="160"/>
      <c r="AN64" s="160"/>
      <c r="AO64" s="161"/>
    </row>
    <row r="65" spans="1:42">
      <c r="B65" s="3" t="s">
        <v>23</v>
      </c>
      <c r="C65" s="27">
        <f xml:space="preserve"> INDEX( Inputs!F$4:F$146, MATCH($B65 &amp; $C$55,Inputs!$E$4:$E$146,0))</f>
        <v>101069.597154166</v>
      </c>
      <c r="D65" s="27">
        <f xml:space="preserve"> INDEX( Inputs!G$4:G$146, MATCH($B65 &amp; $C$55,Inputs!$E$4:$E$146,0))</f>
        <v>99953.601654689701</v>
      </c>
      <c r="E65" s="27">
        <f xml:space="preserve"> INDEX( Inputs!H$4:H$146, MATCH($B65 &amp; $C$55,Inputs!$E$4:$E$146,0))</f>
        <v>102307.014371554</v>
      </c>
      <c r="F65" s="27">
        <f xml:space="preserve"> INDEX( Inputs!I$4:I$146, MATCH($B65 &amp; $C$55,Inputs!$E$4:$E$146,0))</f>
        <v>103367.087345901</v>
      </c>
      <c r="G65" s="27">
        <f xml:space="preserve"> INDEX( Inputs!J$4:J$146, MATCH($B65 &amp; $C$55,Inputs!$E$4:$E$146,0))</f>
        <v>105258.061090387</v>
      </c>
      <c r="H65" s="27">
        <f xml:space="preserve"> INDEX( Inputs!K$4:K$146, MATCH($B65 &amp; $C$55,Inputs!$E$4:$E$146,0))</f>
        <v>105401.21435662</v>
      </c>
      <c r="I65" s="27">
        <f xml:space="preserve"> INDEX( Inputs!L$4:L$146, MATCH($B65 &amp; $C$55,Inputs!$E$4:$E$146,0))</f>
        <v>106304</v>
      </c>
      <c r="J65" s="27">
        <f xml:space="preserve"> INDEX( Inputs!M$4:M$146, MATCH($B65 &amp; $C$55,Inputs!$E$4:$E$146,0))</f>
        <v>107426.704817348</v>
      </c>
      <c r="K65" s="75">
        <f xml:space="preserve"> INDEX( Inputs!N$4:N$146, MATCH($B65 &amp; $C$55,Inputs!$E$4:$E$146,0))</f>
        <v>107661</v>
      </c>
      <c r="L65" s="75">
        <f xml:space="preserve"> INDEX( Inputs!O$4:O$146, MATCH($B65 &amp; $C$55,Inputs!$E$4:$E$146,0))</f>
        <v>108375</v>
      </c>
      <c r="M65" s="75">
        <f xml:space="preserve"> INDEX( Inputs!P$4:P$146, MATCH($B65 &amp; $C$55,Inputs!$E$4:$E$146,0))</f>
        <v>109045</v>
      </c>
      <c r="N65" s="75">
        <f xml:space="preserve"> INDEX( Inputs!Q$4:Q$146, MATCH($B65 &amp; $C$55,Inputs!$E$4:$E$146,0))</f>
        <v>109740</v>
      </c>
      <c r="O65" s="75">
        <f xml:space="preserve"> INDEX( Inputs!R$4:R$146, MATCH($B65 &amp; $C$55,Inputs!$E$4:$E$146,0))</f>
        <v>110367</v>
      </c>
      <c r="P65" s="75">
        <f xml:space="preserve"> INDEX( Inputs!S$4:S$146, MATCH($B65 &amp; $C$55,Inputs!$E$4:$E$146,0))</f>
        <v>111068</v>
      </c>
      <c r="Q65" s="12">
        <f t="shared" si="29"/>
        <v>108569.40933464622</v>
      </c>
      <c r="R65" s="12">
        <f t="shared" si="29"/>
        <v>109610.18694260468</v>
      </c>
      <c r="S65" s="12">
        <f t="shared" si="29"/>
        <v>110650.96455056312</v>
      </c>
      <c r="T65" s="12">
        <f t="shared" si="29"/>
        <v>111691.74215852156</v>
      </c>
      <c r="U65" s="12">
        <f t="shared" si="29"/>
        <v>112732.51976648001</v>
      </c>
      <c r="V65" s="12">
        <f t="shared" si="29"/>
        <v>113773.29737443845</v>
      </c>
      <c r="W65" s="83">
        <f t="shared" si="30"/>
        <v>107661</v>
      </c>
      <c r="X65" s="83">
        <f t="shared" si="30"/>
        <v>108375</v>
      </c>
      <c r="Y65" s="83">
        <f t="shared" si="30"/>
        <v>109045</v>
      </c>
      <c r="Z65" s="83">
        <f t="shared" si="30"/>
        <v>109740</v>
      </c>
      <c r="AA65" s="83">
        <f t="shared" si="30"/>
        <v>110367</v>
      </c>
      <c r="AB65" s="83">
        <f t="shared" si="30"/>
        <v>111068</v>
      </c>
      <c r="AD65" s="26" t="s">
        <v>31</v>
      </c>
      <c r="AF65" s="159"/>
      <c r="AG65" s="160"/>
      <c r="AH65" s="160"/>
      <c r="AI65" s="160"/>
      <c r="AJ65" s="160"/>
      <c r="AK65" s="160"/>
      <c r="AL65" s="160"/>
      <c r="AM65" s="160"/>
      <c r="AN65" s="160"/>
      <c r="AO65" s="161"/>
    </row>
    <row r="66" spans="1:42">
      <c r="B66" s="3" t="s">
        <v>24</v>
      </c>
      <c r="C66" s="27">
        <f xml:space="preserve"> INDEX( Inputs!F$4:F$146, MATCH($B66 &amp; $C$55,Inputs!$E$4:$E$146,0))</f>
        <v>905791.2</v>
      </c>
      <c r="D66" s="27">
        <f xml:space="preserve"> INDEX( Inputs!G$4:G$146, MATCH($B66 &amp; $C$55,Inputs!$E$4:$E$146,0))</f>
        <v>916517.14736516494</v>
      </c>
      <c r="E66" s="27">
        <f xml:space="preserve"> INDEX( Inputs!H$4:H$146, MATCH($B66 &amp; $C$55,Inputs!$E$4:$E$146,0))</f>
        <v>925393.53322649898</v>
      </c>
      <c r="F66" s="27">
        <f xml:space="preserve"> INDEX( Inputs!I$4:I$146, MATCH($B66 &amp; $C$55,Inputs!$E$4:$E$146,0))</f>
        <v>932932.576427961</v>
      </c>
      <c r="G66" s="27">
        <f xml:space="preserve"> INDEX( Inputs!J$4:J$146, MATCH($B66 &amp; $C$55,Inputs!$E$4:$E$146,0))</f>
        <v>967610.96597218001</v>
      </c>
      <c r="H66" s="27">
        <f xml:space="preserve"> INDEX( Inputs!K$4:K$146, MATCH($B66 &amp; $C$55,Inputs!$E$4:$E$146,0))</f>
        <v>960571.53308466799</v>
      </c>
      <c r="I66" s="27">
        <f xml:space="preserve"> INDEX( Inputs!L$4:L$146, MATCH($B66 &amp; $C$55,Inputs!$E$4:$E$146,0))</f>
        <v>970143.985069733</v>
      </c>
      <c r="J66" s="27">
        <f xml:space="preserve"> INDEX( Inputs!M$4:M$146, MATCH($B66 &amp; $C$55,Inputs!$E$4:$E$146,0))</f>
        <v>955325.48458737705</v>
      </c>
      <c r="K66" s="75">
        <f xml:space="preserve"> INDEX( Inputs!N$4:N$146, MATCH($B66 &amp; $C$55,Inputs!$E$4:$E$146,0))</f>
        <v>985381.2</v>
      </c>
      <c r="L66" s="75">
        <f xml:space="preserve"> INDEX( Inputs!O$4:O$146, MATCH($B66 &amp; $C$55,Inputs!$E$4:$E$146,0))</f>
        <v>992645.94</v>
      </c>
      <c r="M66" s="75">
        <f xml:space="preserve"> INDEX( Inputs!P$4:P$146, MATCH($B66 &amp; $C$55,Inputs!$E$4:$E$146,0))</f>
        <v>999357.96</v>
      </c>
      <c r="N66" s="75">
        <f xml:space="preserve"> INDEX( Inputs!Q$4:Q$146, MATCH($B66 &amp; $C$55,Inputs!$E$4:$E$146,0))</f>
        <v>1005515.1</v>
      </c>
      <c r="O66" s="75">
        <f xml:space="preserve"> INDEX( Inputs!R$4:R$146, MATCH($B66 &amp; $C$55,Inputs!$E$4:$E$146,0))</f>
        <v>1011118.38</v>
      </c>
      <c r="P66" s="75">
        <f xml:space="preserve"> INDEX( Inputs!S$4:S$146, MATCH($B66 &amp; $C$55,Inputs!$E$4:$E$146,0))</f>
        <v>1016542.5</v>
      </c>
      <c r="Q66" s="12">
        <f t="shared" si="29"/>
        <v>982236.86945347674</v>
      </c>
      <c r="R66" s="12">
        <f t="shared" si="29"/>
        <v>991225.99528387212</v>
      </c>
      <c r="S66" s="12">
        <f t="shared" si="29"/>
        <v>1000215.1211142674</v>
      </c>
      <c r="T66" s="12">
        <f t="shared" si="29"/>
        <v>1009204.2469446628</v>
      </c>
      <c r="U66" s="12">
        <f t="shared" si="29"/>
        <v>1018193.372775058</v>
      </c>
      <c r="V66" s="12">
        <f t="shared" si="29"/>
        <v>1027182.4986054534</v>
      </c>
      <c r="W66" s="83">
        <f t="shared" si="30"/>
        <v>985381.2</v>
      </c>
      <c r="X66" s="83">
        <f t="shared" si="30"/>
        <v>992645.94</v>
      </c>
      <c r="Y66" s="83">
        <f t="shared" si="30"/>
        <v>999357.96</v>
      </c>
      <c r="Z66" s="83">
        <f t="shared" si="30"/>
        <v>1005515.1</v>
      </c>
      <c r="AA66" s="83">
        <f t="shared" si="30"/>
        <v>1011118.38</v>
      </c>
      <c r="AB66" s="83">
        <f t="shared" si="30"/>
        <v>1016542.5</v>
      </c>
      <c r="AD66" s="26" t="s">
        <v>31</v>
      </c>
      <c r="AF66" s="159"/>
      <c r="AG66" s="160"/>
      <c r="AH66" s="160"/>
      <c r="AI66" s="160"/>
      <c r="AJ66" s="160"/>
      <c r="AK66" s="160"/>
      <c r="AL66" s="160"/>
      <c r="AM66" s="160"/>
      <c r="AN66" s="160"/>
      <c r="AO66" s="161"/>
    </row>
    <row r="67" spans="1:42">
      <c r="B67" s="3" t="s">
        <v>25</v>
      </c>
      <c r="C67" s="27">
        <f xml:space="preserve"> INDEX( Inputs!F$4:F$146, MATCH($B67 &amp; $C$55,Inputs!$E$4:$E$146,0))</f>
        <v>233766</v>
      </c>
      <c r="D67" s="27">
        <f xml:space="preserve"> INDEX( Inputs!G$4:G$146, MATCH($B67 &amp; $C$55,Inputs!$E$4:$E$146,0))</f>
        <v>229481</v>
      </c>
      <c r="E67" s="27">
        <f xml:space="preserve"> INDEX( Inputs!H$4:H$146, MATCH($B67 &amp; $C$55,Inputs!$E$4:$E$146,0))</f>
        <v>231766</v>
      </c>
      <c r="F67" s="27">
        <f xml:space="preserve"> INDEX( Inputs!I$4:I$146, MATCH($B67 &amp; $C$55,Inputs!$E$4:$E$146,0))</f>
        <v>252856</v>
      </c>
      <c r="G67" s="27">
        <f xml:space="preserve"> INDEX( Inputs!J$4:J$146, MATCH($B67 &amp; $C$55,Inputs!$E$4:$E$146,0))</f>
        <v>248893</v>
      </c>
      <c r="H67" s="27">
        <f xml:space="preserve"> INDEX( Inputs!K$4:K$146, MATCH($B67 &amp; $C$55,Inputs!$E$4:$E$146,0))</f>
        <v>250453</v>
      </c>
      <c r="I67" s="27">
        <f xml:space="preserve"> INDEX( Inputs!L$4:L$146, MATCH($B67 &amp; $C$55,Inputs!$E$4:$E$146,0))</f>
        <v>245516.472242424</v>
      </c>
      <c r="J67" s="27">
        <f xml:space="preserve"> INDEX( Inputs!M$4:M$146, MATCH($B67 &amp; $C$55,Inputs!$E$4:$E$146,0))</f>
        <v>246023</v>
      </c>
      <c r="K67" s="75">
        <f xml:space="preserve"> INDEX( Inputs!N$4:N$146, MATCH($B67 &amp; $C$55,Inputs!$E$4:$E$146,0))</f>
        <v>248181.52893169501</v>
      </c>
      <c r="L67" s="75">
        <f xml:space="preserve"> INDEX( Inputs!O$4:O$146, MATCH($B67 &amp; $C$55,Inputs!$E$4:$E$146,0))</f>
        <v>249531.219161791</v>
      </c>
      <c r="M67" s="75">
        <f xml:space="preserve"> INDEX( Inputs!P$4:P$146, MATCH($B67 &amp; $C$55,Inputs!$E$4:$E$146,0))</f>
        <v>250892.506371314</v>
      </c>
      <c r="N67" s="75">
        <f xml:space="preserve"> INDEX( Inputs!Q$4:Q$146, MATCH($B67 &amp; $C$55,Inputs!$E$4:$E$146,0))</f>
        <v>252737.89214154999</v>
      </c>
      <c r="O67" s="75">
        <f xml:space="preserve"> INDEX( Inputs!R$4:R$146, MATCH($B67 &amp; $C$55,Inputs!$E$4:$E$146,0))</f>
        <v>254157.35074691099</v>
      </c>
      <c r="P67" s="75">
        <f xml:space="preserve"> INDEX( Inputs!S$4:S$146, MATCH($B67 &amp; $C$55,Inputs!$E$4:$E$146,0))</f>
        <v>255588.733667241</v>
      </c>
      <c r="Q67" s="12">
        <f t="shared" si="29"/>
        <v>254026.86409523801</v>
      </c>
      <c r="R67" s="12">
        <f t="shared" si="29"/>
        <v>256622.98744300133</v>
      </c>
      <c r="S67" s="12">
        <f t="shared" si="29"/>
        <v>259219.11079076468</v>
      </c>
      <c r="T67" s="12">
        <f t="shared" si="29"/>
        <v>261815.234138528</v>
      </c>
      <c r="U67" s="12">
        <f t="shared" si="29"/>
        <v>264411.35748629132</v>
      </c>
      <c r="V67" s="12">
        <f t="shared" si="29"/>
        <v>267007.48083405464</v>
      </c>
      <c r="W67" s="83">
        <f t="shared" si="30"/>
        <v>248181.52893169501</v>
      </c>
      <c r="X67" s="83">
        <f t="shared" si="30"/>
        <v>249531.219161791</v>
      </c>
      <c r="Y67" s="83">
        <f t="shared" si="30"/>
        <v>250892.506371314</v>
      </c>
      <c r="Z67" s="83">
        <f t="shared" si="30"/>
        <v>252737.89214154999</v>
      </c>
      <c r="AA67" s="83">
        <f t="shared" si="30"/>
        <v>254157.35074691099</v>
      </c>
      <c r="AB67" s="83">
        <f t="shared" si="30"/>
        <v>255588.733667241</v>
      </c>
      <c r="AD67" s="26" t="s">
        <v>31</v>
      </c>
      <c r="AF67" s="159"/>
      <c r="AG67" s="160"/>
      <c r="AH67" s="160"/>
      <c r="AI67" s="160"/>
      <c r="AJ67" s="160"/>
      <c r="AK67" s="160"/>
      <c r="AL67" s="160"/>
      <c r="AM67" s="160"/>
      <c r="AN67" s="160"/>
      <c r="AO67" s="161"/>
    </row>
    <row r="68" spans="1:42">
      <c r="B68" s="3" t="s">
        <v>26</v>
      </c>
      <c r="C68" s="27">
        <f xml:space="preserve"> INDEX( Inputs!F$4:F$146, MATCH($B68 &amp; $C$55,Inputs!$E$4:$E$146,0))</f>
        <v>177644.36255654099</v>
      </c>
      <c r="D68" s="27">
        <f xml:space="preserve"> INDEX( Inputs!G$4:G$146, MATCH($B68 &amp; $C$55,Inputs!$E$4:$E$146,0))</f>
        <v>178550.08907916601</v>
      </c>
      <c r="E68" s="27">
        <f xml:space="preserve"> INDEX( Inputs!H$4:H$146, MATCH($B68 &amp; $C$55,Inputs!$E$4:$E$146,0))</f>
        <v>173656.0673125</v>
      </c>
      <c r="F68" s="27">
        <f xml:space="preserve"> INDEX( Inputs!I$4:I$146, MATCH($B68 &amp; $C$55,Inputs!$E$4:$E$146,0))</f>
        <v>178049.205929166</v>
      </c>
      <c r="G68" s="27">
        <f xml:space="preserve"> INDEX( Inputs!J$4:J$146, MATCH($B68 &amp; $C$55,Inputs!$E$4:$E$146,0))</f>
        <v>182141.47999999899</v>
      </c>
      <c r="H68" s="27">
        <f xml:space="preserve"> INDEX( Inputs!K$4:K$146, MATCH($B68 &amp; $C$55,Inputs!$E$4:$E$146,0))</f>
        <v>185627.53273749899</v>
      </c>
      <c r="I68" s="27">
        <f xml:space="preserve"> INDEX( Inputs!L$4:L$146, MATCH($B68 &amp; $C$55,Inputs!$E$4:$E$146,0))</f>
        <v>182334.07745000001</v>
      </c>
      <c r="J68" s="27">
        <f xml:space="preserve"> INDEX( Inputs!M$4:M$146, MATCH($B68 &amp; $C$55,Inputs!$E$4:$E$146,0))</f>
        <v>190107.85829583299</v>
      </c>
      <c r="K68" s="75">
        <f xml:space="preserve"> INDEX( Inputs!N$4:N$146, MATCH($B68 &amp; $C$55,Inputs!$E$4:$E$146,0))</f>
        <v>185434.26665554199</v>
      </c>
      <c r="L68" s="75">
        <f xml:space="preserve"> INDEX( Inputs!O$4:O$146, MATCH($B68 &amp; $C$55,Inputs!$E$4:$E$146,0))</f>
        <v>186437.81486047001</v>
      </c>
      <c r="M68" s="75">
        <f xml:space="preserve"> INDEX( Inputs!P$4:P$146, MATCH($B68 &amp; $C$55,Inputs!$E$4:$E$146,0))</f>
        <v>187642.228601282</v>
      </c>
      <c r="N68" s="75">
        <f xml:space="preserve"> INDEX( Inputs!Q$4:Q$146, MATCH($B68 &amp; $C$55,Inputs!$E$4:$E$146,0))</f>
        <v>188656.413376012</v>
      </c>
      <c r="O68" s="75">
        <f xml:space="preserve"> INDEX( Inputs!R$4:R$146, MATCH($B68 &amp; $C$55,Inputs!$E$4:$E$146,0))</f>
        <v>189408.08281807901</v>
      </c>
      <c r="P68" s="75">
        <f xml:space="preserve"> INDEX( Inputs!S$4:S$146, MATCH($B68 &amp; $C$55,Inputs!$E$4:$E$146,0))</f>
        <v>190160.956337507</v>
      </c>
      <c r="Q68" s="12">
        <f t="shared" si="29"/>
        <v>188844.42786875105</v>
      </c>
      <c r="R68" s="12">
        <f t="shared" si="29"/>
        <v>190584.55980178728</v>
      </c>
      <c r="S68" s="12">
        <f t="shared" si="29"/>
        <v>192324.69173482354</v>
      </c>
      <c r="T68" s="12">
        <f t="shared" si="29"/>
        <v>194064.82366785978</v>
      </c>
      <c r="U68" s="12">
        <f t="shared" si="29"/>
        <v>195804.95560089601</v>
      </c>
      <c r="V68" s="12">
        <f t="shared" si="29"/>
        <v>197545.08753393224</v>
      </c>
      <c r="W68" s="83">
        <f t="shared" si="30"/>
        <v>185434.26665554199</v>
      </c>
      <c r="X68" s="83">
        <f t="shared" si="30"/>
        <v>186437.81486047001</v>
      </c>
      <c r="Y68" s="83">
        <f t="shared" si="30"/>
        <v>187642.228601282</v>
      </c>
      <c r="Z68" s="83">
        <f t="shared" si="30"/>
        <v>188656.413376012</v>
      </c>
      <c r="AA68" s="83">
        <f t="shared" si="30"/>
        <v>189408.08281807901</v>
      </c>
      <c r="AB68" s="83">
        <f t="shared" si="30"/>
        <v>190160.956337507</v>
      </c>
      <c r="AD68" s="26" t="s">
        <v>31</v>
      </c>
      <c r="AF68" s="159"/>
      <c r="AG68" s="160"/>
      <c r="AH68" s="160"/>
      <c r="AI68" s="160"/>
      <c r="AJ68" s="160"/>
      <c r="AK68" s="160"/>
      <c r="AL68" s="160"/>
      <c r="AM68" s="160"/>
      <c r="AN68" s="160"/>
      <c r="AO68" s="161"/>
    </row>
    <row r="69" spans="1:42">
      <c r="B69" s="3" t="s">
        <v>27</v>
      </c>
      <c r="C69" s="27">
        <f xml:space="preserve"> INDEX( Inputs!F$4:F$146, MATCH($B69 &amp; $C$55,Inputs!$E$4:$E$146,0))</f>
        <v>369384.46284152899</v>
      </c>
      <c r="D69" s="27">
        <f xml:space="preserve"> INDEX( Inputs!G$4:G$146, MATCH($B69 &amp; $C$55,Inputs!$E$4:$E$146,0))</f>
        <v>363043.46374429198</v>
      </c>
      <c r="E69" s="27">
        <f xml:space="preserve"> INDEX( Inputs!H$4:H$146, MATCH($B69 &amp; $C$55,Inputs!$E$4:$E$146,0))</f>
        <v>361593.32456620998</v>
      </c>
      <c r="F69" s="27">
        <f xml:space="preserve"> INDEX( Inputs!I$4:I$146, MATCH($B69 &amp; $C$55,Inputs!$E$4:$E$146,0))</f>
        <v>365103.02949771599</v>
      </c>
      <c r="G69" s="27">
        <f xml:space="preserve"> INDEX( Inputs!J$4:J$146, MATCH($B69 &amp; $C$55,Inputs!$E$4:$E$146,0))</f>
        <v>364726</v>
      </c>
      <c r="H69" s="27">
        <f xml:space="preserve"> INDEX( Inputs!K$4:K$146, MATCH($B69 &amp; $C$55,Inputs!$E$4:$E$146,0))</f>
        <v>368289.75707762502</v>
      </c>
      <c r="I69" s="27">
        <f xml:space="preserve"> INDEX( Inputs!L$4:L$146, MATCH($B69 &amp; $C$55,Inputs!$E$4:$E$146,0))</f>
        <v>343766</v>
      </c>
      <c r="J69" s="27">
        <f xml:space="preserve"> INDEX( Inputs!M$4:M$146, MATCH($B69 &amp; $C$55,Inputs!$E$4:$E$146,0))</f>
        <v>349867</v>
      </c>
      <c r="K69" s="75">
        <f xml:space="preserve"> INDEX( Inputs!N$4:N$146, MATCH($B69 &amp; $C$55,Inputs!$E$4:$E$146,0))</f>
        <v>349697</v>
      </c>
      <c r="L69" s="75">
        <f xml:space="preserve"> INDEX( Inputs!O$4:O$146, MATCH($B69 &amp; $C$55,Inputs!$E$4:$E$146,0))</f>
        <v>352236</v>
      </c>
      <c r="M69" s="75">
        <f xml:space="preserve"> INDEX( Inputs!P$4:P$146, MATCH($B69 &amp; $C$55,Inputs!$E$4:$E$146,0))</f>
        <v>354659</v>
      </c>
      <c r="N69" s="75">
        <f xml:space="preserve"> INDEX( Inputs!Q$4:Q$146, MATCH($B69 &amp; $C$55,Inputs!$E$4:$E$146,0))</f>
        <v>357144</v>
      </c>
      <c r="O69" s="75">
        <f xml:space="preserve"> INDEX( Inputs!R$4:R$146, MATCH($B69 &amp; $C$55,Inputs!$E$4:$E$146,0))</f>
        <v>359583</v>
      </c>
      <c r="P69" s="75">
        <f xml:space="preserve"> INDEX( Inputs!S$4:S$146, MATCH($B69 &amp; $C$55,Inputs!$E$4:$E$146,0))</f>
        <v>362091</v>
      </c>
      <c r="Q69" s="12">
        <f t="shared" si="29"/>
        <v>349294.98914936971</v>
      </c>
      <c r="R69" s="12">
        <f t="shared" si="29"/>
        <v>346755.73569013597</v>
      </c>
      <c r="S69" s="12">
        <f t="shared" si="29"/>
        <v>344216.48223090224</v>
      </c>
      <c r="T69" s="12">
        <f t="shared" si="29"/>
        <v>341677.22877166851</v>
      </c>
      <c r="U69" s="12">
        <f t="shared" si="29"/>
        <v>339137.97531243472</v>
      </c>
      <c r="V69" s="12">
        <f t="shared" si="29"/>
        <v>336598.72185320104</v>
      </c>
      <c r="W69" s="83">
        <f t="shared" si="30"/>
        <v>349697</v>
      </c>
      <c r="X69" s="83">
        <f t="shared" si="30"/>
        <v>352236</v>
      </c>
      <c r="Y69" s="83">
        <f t="shared" si="30"/>
        <v>354659</v>
      </c>
      <c r="Z69" s="83">
        <f t="shared" si="30"/>
        <v>357144</v>
      </c>
      <c r="AA69" s="83">
        <f t="shared" si="30"/>
        <v>359583</v>
      </c>
      <c r="AB69" s="83">
        <f t="shared" si="30"/>
        <v>362091</v>
      </c>
      <c r="AD69" s="26" t="s">
        <v>31</v>
      </c>
      <c r="AF69" s="159"/>
      <c r="AG69" s="160"/>
      <c r="AH69" s="160"/>
      <c r="AI69" s="160"/>
      <c r="AJ69" s="160"/>
      <c r="AK69" s="160"/>
      <c r="AL69" s="160"/>
      <c r="AM69" s="160"/>
      <c r="AN69" s="160"/>
      <c r="AO69" s="161"/>
    </row>
    <row r="70" spans="1:42" ht="13.5" thickBot="1">
      <c r="B70" s="4" t="s">
        <v>30</v>
      </c>
      <c r="C70" s="34">
        <f t="shared" ref="C70:AB70" si="31">SUM(C60:C69)</f>
        <v>3766980.489657593</v>
      </c>
      <c r="D70" s="34">
        <f t="shared" si="31"/>
        <v>3815402.1278607724</v>
      </c>
      <c r="E70" s="34">
        <f t="shared" si="31"/>
        <v>3820784.7637348068</v>
      </c>
      <c r="F70" s="34">
        <f t="shared" si="31"/>
        <v>3861614.9731516037</v>
      </c>
      <c r="G70" s="34">
        <f t="shared" si="31"/>
        <v>3889447.5219721692</v>
      </c>
      <c r="H70" s="34">
        <f t="shared" si="31"/>
        <v>3909396.876777485</v>
      </c>
      <c r="I70" s="34">
        <f t="shared" ref="I70" si="32">SUM(I60:I69)</f>
        <v>3904788.6622536443</v>
      </c>
      <c r="J70" s="34">
        <f t="shared" si="31"/>
        <v>3935040.7333979299</v>
      </c>
      <c r="K70" s="32">
        <f t="shared" si="31"/>
        <v>3955266.0471277367</v>
      </c>
      <c r="L70" s="32">
        <f t="shared" si="31"/>
        <v>3980564.7289610677</v>
      </c>
      <c r="M70" s="32">
        <f t="shared" si="31"/>
        <v>4006037.9826371484</v>
      </c>
      <c r="N70" s="32">
        <f t="shared" si="31"/>
        <v>4031969.8467741176</v>
      </c>
      <c r="O70" s="32">
        <f t="shared" si="31"/>
        <v>4055598.9769110107</v>
      </c>
      <c r="P70" s="32">
        <f t="shared" si="31"/>
        <v>4078827.0557858408</v>
      </c>
      <c r="Q70" s="35">
        <f t="shared" si="31"/>
        <v>3970304.7649987135</v>
      </c>
      <c r="R70" s="35">
        <f t="shared" si="31"/>
        <v>3995377.1253093723</v>
      </c>
      <c r="S70" s="35">
        <f t="shared" si="31"/>
        <v>4020449.4856200307</v>
      </c>
      <c r="T70" s="35">
        <f t="shared" si="31"/>
        <v>4045521.845930689</v>
      </c>
      <c r="U70" s="35">
        <f t="shared" si="31"/>
        <v>4070594.2062413478</v>
      </c>
      <c r="V70" s="35">
        <f t="shared" si="31"/>
        <v>4095666.5665520066</v>
      </c>
      <c r="W70" s="84">
        <f t="shared" si="31"/>
        <v>3956248.8437945331</v>
      </c>
      <c r="X70" s="84">
        <f t="shared" si="31"/>
        <v>3980040.3477397189</v>
      </c>
      <c r="Y70" s="84">
        <f t="shared" si="31"/>
        <v>4003717.5947387354</v>
      </c>
      <c r="Z70" s="84">
        <f t="shared" si="31"/>
        <v>4027771.290698308</v>
      </c>
      <c r="AA70" s="84">
        <f t="shared" si="31"/>
        <v>4049604.0716282148</v>
      </c>
      <c r="AB70" s="84">
        <f t="shared" si="31"/>
        <v>4071216.0392574021</v>
      </c>
      <c r="AD70" s="26" t="s">
        <v>31</v>
      </c>
      <c r="AF70" s="162"/>
      <c r="AG70" s="163"/>
      <c r="AH70" s="163"/>
      <c r="AI70" s="163"/>
      <c r="AJ70" s="163"/>
      <c r="AK70" s="163"/>
      <c r="AL70" s="163"/>
      <c r="AM70" s="163"/>
      <c r="AN70" s="163"/>
      <c r="AO70" s="164"/>
    </row>
    <row r="71" spans="1:42">
      <c r="B71" s="58"/>
      <c r="Q71" s="118"/>
      <c r="R71" s="118"/>
      <c r="S71" s="118"/>
      <c r="T71" s="118"/>
      <c r="U71" s="118"/>
      <c r="V71" s="118"/>
    </row>
    <row r="72" spans="1:42" s="44" customFormat="1">
      <c r="A72" s="43" t="s">
        <v>42</v>
      </c>
      <c r="C72" s="45" t="s">
        <v>65</v>
      </c>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6"/>
    </row>
    <row r="73" spans="1:42">
      <c r="A73" s="53"/>
    </row>
    <row r="74" spans="1:42" ht="12.75" customHeight="1">
      <c r="A74" s="53"/>
      <c r="B74" s="57" t="s">
        <v>39</v>
      </c>
      <c r="C74" s="11" t="s">
        <v>28</v>
      </c>
      <c r="D74" s="13"/>
      <c r="E74" s="13"/>
      <c r="F74" s="13"/>
      <c r="G74" s="13"/>
      <c r="H74" s="13"/>
      <c r="I74" s="14"/>
      <c r="J74" s="14"/>
      <c r="K74" s="133" t="s">
        <v>31</v>
      </c>
      <c r="L74" s="134"/>
      <c r="M74" s="134"/>
      <c r="N74" s="134"/>
      <c r="O74" s="134"/>
      <c r="P74" s="135"/>
      <c r="Q74" s="138" t="s">
        <v>35</v>
      </c>
      <c r="R74" s="138"/>
      <c r="S74" s="138"/>
      <c r="T74" s="138"/>
      <c r="U74" s="138"/>
      <c r="V74" s="139"/>
      <c r="W74" s="165"/>
      <c r="X74" s="165"/>
      <c r="Y74" s="165"/>
      <c r="Z74" s="165"/>
      <c r="AA74" s="165"/>
      <c r="AB74" s="166"/>
      <c r="AD74" s="171" t="s">
        <v>0</v>
      </c>
    </row>
    <row r="75" spans="1:42">
      <c r="A75" s="54"/>
      <c r="B75" s="36"/>
      <c r="C75" s="16" t="s">
        <v>5</v>
      </c>
      <c r="D75" s="16" t="s">
        <v>6</v>
      </c>
      <c r="E75" s="16" t="s">
        <v>7</v>
      </c>
      <c r="F75" s="16" t="s">
        <v>8</v>
      </c>
      <c r="G75" s="16" t="s">
        <v>9</v>
      </c>
      <c r="H75" s="16" t="s">
        <v>10</v>
      </c>
      <c r="I75" s="16" t="s">
        <v>11</v>
      </c>
      <c r="J75" s="16" t="s">
        <v>12</v>
      </c>
      <c r="K75" s="22" t="s">
        <v>13</v>
      </c>
      <c r="L75" s="22" t="s">
        <v>14</v>
      </c>
      <c r="M75" s="22" t="s">
        <v>15</v>
      </c>
      <c r="N75" s="22" t="s">
        <v>16</v>
      </c>
      <c r="O75" s="22" t="s">
        <v>17</v>
      </c>
      <c r="P75" s="22" t="s">
        <v>18</v>
      </c>
      <c r="Q75" s="17" t="s">
        <v>13</v>
      </c>
      <c r="R75" s="17" t="s">
        <v>14</v>
      </c>
      <c r="S75" s="17" t="s">
        <v>15</v>
      </c>
      <c r="T75" s="17" t="s">
        <v>16</v>
      </c>
      <c r="U75" s="17" t="s">
        <v>17</v>
      </c>
      <c r="V75" s="17" t="s">
        <v>18</v>
      </c>
      <c r="W75" s="18" t="s">
        <v>13</v>
      </c>
      <c r="X75" s="18" t="s">
        <v>14</v>
      </c>
      <c r="Y75" s="18" t="s">
        <v>15</v>
      </c>
      <c r="Z75" s="18" t="s">
        <v>16</v>
      </c>
      <c r="AA75" s="18" t="s">
        <v>17</v>
      </c>
      <c r="AB75" s="18" t="s">
        <v>18</v>
      </c>
      <c r="AD75" s="171"/>
    </row>
    <row r="76" spans="1:42" ht="13.5" thickBot="1">
      <c r="A76" s="55"/>
      <c r="B76" s="59"/>
      <c r="C76" s="19">
        <v>1</v>
      </c>
      <c r="D76" s="19">
        <v>2</v>
      </c>
      <c r="E76" s="19">
        <v>3</v>
      </c>
      <c r="F76" s="19">
        <v>4</v>
      </c>
      <c r="G76" s="19">
        <v>5</v>
      </c>
      <c r="H76" s="19">
        <v>6</v>
      </c>
      <c r="I76" s="19">
        <v>7</v>
      </c>
      <c r="J76" s="19">
        <v>8</v>
      </c>
      <c r="K76" s="23">
        <v>9</v>
      </c>
      <c r="L76" s="23">
        <v>10</v>
      </c>
      <c r="M76" s="23">
        <v>11</v>
      </c>
      <c r="N76" s="23">
        <v>12</v>
      </c>
      <c r="O76" s="23">
        <v>13</v>
      </c>
      <c r="P76" s="23">
        <v>14</v>
      </c>
      <c r="Q76" s="20">
        <v>9</v>
      </c>
      <c r="R76" s="20">
        <v>10</v>
      </c>
      <c r="S76" s="20">
        <v>11</v>
      </c>
      <c r="T76" s="20">
        <v>12</v>
      </c>
      <c r="U76" s="20">
        <v>13</v>
      </c>
      <c r="V76" s="20">
        <v>14</v>
      </c>
      <c r="W76" s="21">
        <v>9</v>
      </c>
      <c r="X76" s="21">
        <v>10</v>
      </c>
      <c r="Y76" s="21">
        <v>11</v>
      </c>
      <c r="Z76" s="21">
        <v>12</v>
      </c>
      <c r="AA76" s="21">
        <v>13</v>
      </c>
      <c r="AB76" s="21">
        <v>14</v>
      </c>
      <c r="AD76" s="49"/>
    </row>
    <row r="77" spans="1:42">
      <c r="A77" s="55"/>
      <c r="B77" s="3" t="s">
        <v>4</v>
      </c>
      <c r="C77" s="27">
        <f xml:space="preserve"> INDEX( Inputs!F$4:F$146, MATCH($B77 &amp; $C$72,Inputs!$E$4:$E$146,0))</f>
        <v>143.6</v>
      </c>
      <c r="D77" s="61">
        <f xml:space="preserve"> INDEX( Inputs!G$4:G$146, MATCH($B77 &amp; $C$72,Inputs!$E$4:$E$146,0))</f>
        <v>141.1</v>
      </c>
      <c r="E77" s="61">
        <f xml:space="preserve"> INDEX( Inputs!H$4:H$146, MATCH($B77 &amp; $C$72,Inputs!$E$4:$E$146,0))</f>
        <v>144.1</v>
      </c>
      <c r="F77" s="61">
        <f xml:space="preserve"> INDEX( Inputs!I$4:I$146, MATCH($B77 &amp; $C$72,Inputs!$E$4:$E$146,0))</f>
        <v>147.69999999999999</v>
      </c>
      <c r="G77" s="61">
        <f xml:space="preserve"> INDEX( Inputs!J$4:J$146, MATCH($B77 &amp; $C$72,Inputs!$E$4:$E$146,0))</f>
        <v>150.80000000000001</v>
      </c>
      <c r="H77" s="61">
        <f xml:space="preserve"> INDEX( Inputs!K$4:K$146, MATCH($B77 &amp; $C$72,Inputs!$E$4:$E$146,0))</f>
        <v>147.19999999999999</v>
      </c>
      <c r="I77" s="61">
        <f xml:space="preserve"> INDEX( Inputs!L$4:L$146, MATCH($B77 &amp; $C$72,Inputs!$E$4:$E$146,0))</f>
        <v>142.4</v>
      </c>
      <c r="J77" s="61">
        <f xml:space="preserve"> INDEX( Inputs!M$4:M$146, MATCH($B77 &amp; $C$72,Inputs!$E$4:$E$146,0))</f>
        <v>151.0068</v>
      </c>
      <c r="K77" s="75">
        <f xml:space="preserve"> INDEX( Inputs!N$4:N$146, MATCH($B77 &amp; $C$72,Inputs!$E$4:$E$146,0))</f>
        <v>155.43620000000001</v>
      </c>
      <c r="L77" s="75">
        <f xml:space="preserve"> INDEX( Inputs!O$4:O$146, MATCH($B77 &amp; $C$72,Inputs!$E$4:$E$146,0))</f>
        <v>156.44129000000001</v>
      </c>
      <c r="M77" s="75">
        <f xml:space="preserve"> INDEX( Inputs!P$4:P$146, MATCH($B77 &amp; $C$72,Inputs!$E$4:$E$146,0))</f>
        <v>157.91130999999999</v>
      </c>
      <c r="N77" s="75">
        <f xml:space="preserve"> INDEX( Inputs!Q$4:Q$146, MATCH($B77 &amp; $C$72,Inputs!$E$4:$E$146,0))</f>
        <v>159.32920999999999</v>
      </c>
      <c r="O77" s="75">
        <f xml:space="preserve"> INDEX( Inputs!R$4:R$146, MATCH($B77 &amp; $C$72,Inputs!$E$4:$E$146,0))</f>
        <v>160.71587</v>
      </c>
      <c r="P77" s="75">
        <f xml:space="preserve"> INDEX( Inputs!S$4:S$146, MATCH($B77 &amp; $C$72,Inputs!$E$4:$E$146,0))</f>
        <v>166.13853</v>
      </c>
      <c r="Q77" s="145">
        <f>INTERCEPT($C77:$J77,$C$76:$J$76)+SLOPE($C77:$J77,$C$59:$J$59)*Q$76</f>
        <v>149.7784</v>
      </c>
      <c r="R77" s="145">
        <f t="shared" ref="R77:V86" si="33">INTERCEPT($C77:$J77,$C$76:$J$76)+SLOPE($C77:$J77,$C$59:$J$59)*R$76</f>
        <v>150.62063333333333</v>
      </c>
      <c r="S77" s="145">
        <f t="shared" si="33"/>
        <v>151.46286666666666</v>
      </c>
      <c r="T77" s="145">
        <f t="shared" si="33"/>
        <v>152.30510000000001</v>
      </c>
      <c r="U77" s="145">
        <f t="shared" si="33"/>
        <v>153.14733333333334</v>
      </c>
      <c r="V77" s="145">
        <f t="shared" si="33"/>
        <v>153.98956666666666</v>
      </c>
      <c r="W77" s="83">
        <f t="shared" ref="W77:W86" si="34" xml:space="preserve"> IF($AD77="Company forecast",K77, IF($AD77="Ofwat forecast",Q77))</f>
        <v>155.43620000000001</v>
      </c>
      <c r="X77" s="83">
        <f t="shared" ref="X77:X86" si="35" xml:space="preserve"> IF($AD77="Company forecast",L77, IF($AD77="Ofwat forecast",R77))</f>
        <v>156.44129000000001</v>
      </c>
      <c r="Y77" s="83">
        <f t="shared" ref="Y77:Y86" si="36" xml:space="preserve"> IF($AD77="Company forecast",M77, IF($AD77="Ofwat forecast",S77))</f>
        <v>157.91130999999999</v>
      </c>
      <c r="Z77" s="83">
        <f t="shared" ref="Z77:Z86" si="37" xml:space="preserve"> IF($AD77="Company forecast",N77, IF($AD77="Ofwat forecast",T77))</f>
        <v>159.32920999999999</v>
      </c>
      <c r="AA77" s="83">
        <f t="shared" ref="AA77:AA86" si="38" xml:space="preserve"> IF($AD77="Company forecast",O77, IF($AD77="Ofwat forecast",U77))</f>
        <v>160.71587</v>
      </c>
      <c r="AB77" s="83">
        <f t="shared" ref="AB77:AB86" si="39" xml:space="preserve"> IF($AD77="Company forecast",P77, IF($AD77="Ofwat forecast",V77))</f>
        <v>166.13853</v>
      </c>
      <c r="AD77" s="26" t="s">
        <v>31</v>
      </c>
      <c r="AF77" s="156" t="s">
        <v>108</v>
      </c>
      <c r="AG77" s="157"/>
      <c r="AH77" s="157"/>
      <c r="AI77" s="157"/>
      <c r="AJ77" s="157"/>
      <c r="AK77" s="157"/>
      <c r="AL77" s="157"/>
      <c r="AM77" s="157"/>
      <c r="AN77" s="157"/>
      <c r="AO77" s="158"/>
    </row>
    <row r="78" spans="1:42">
      <c r="A78" s="55"/>
      <c r="B78" s="3" t="s">
        <v>19</v>
      </c>
      <c r="C78" s="61">
        <f xml:space="preserve"> INDEX( Inputs!F$4:F$146, MATCH($B78 &amp; $C$72,Inputs!$E$4:$E$146,0))</f>
        <v>76.5</v>
      </c>
      <c r="D78" s="61">
        <f xml:space="preserve"> INDEX( Inputs!G$4:G$146, MATCH($B78 &amp; $C$72,Inputs!$E$4:$E$146,0))</f>
        <v>74.8</v>
      </c>
      <c r="E78" s="61">
        <f xml:space="preserve"> INDEX( Inputs!H$4:H$146, MATCH($B78 &amp; $C$72,Inputs!$E$4:$E$146,0))</f>
        <v>75.5</v>
      </c>
      <c r="F78" s="61">
        <f xml:space="preserve"> INDEX( Inputs!I$4:I$146, MATCH($B78 &amp; $C$72,Inputs!$E$4:$E$146,0))</f>
        <v>70</v>
      </c>
      <c r="G78" s="61">
        <f xml:space="preserve"> INDEX( Inputs!J$4:J$146, MATCH($B78 &amp; $C$72,Inputs!$E$4:$E$146,0))</f>
        <v>68.2</v>
      </c>
      <c r="H78" s="61">
        <f xml:space="preserve"> INDEX( Inputs!K$4:K$146, MATCH($B78 &amp; $C$72,Inputs!$E$4:$E$146,0))</f>
        <v>67.7</v>
      </c>
      <c r="I78" s="61">
        <f xml:space="preserve"> INDEX( Inputs!L$4:L$146, MATCH($B78 &amp; $C$72,Inputs!$E$4:$E$146,0))</f>
        <v>70.3</v>
      </c>
      <c r="J78" s="61">
        <f xml:space="preserve"> INDEX( Inputs!M$4:M$146, MATCH($B78 &amp; $C$72,Inputs!$E$4:$E$146,0))</f>
        <v>70.2</v>
      </c>
      <c r="K78" s="75">
        <f xml:space="preserve"> INDEX( Inputs!N$4:N$146, MATCH($B78 &amp; $C$72,Inputs!$E$4:$E$146,0))</f>
        <v>72</v>
      </c>
      <c r="L78" s="75">
        <f xml:space="preserve"> INDEX( Inputs!O$4:O$146, MATCH($B78 &amp; $C$72,Inputs!$E$4:$E$146,0))</f>
        <v>72.7</v>
      </c>
      <c r="M78" s="75">
        <f xml:space="preserve"> INDEX( Inputs!P$4:P$146, MATCH($B78 &amp; $C$72,Inputs!$E$4:$E$146,0))</f>
        <v>73.5</v>
      </c>
      <c r="N78" s="75">
        <f xml:space="preserve"> INDEX( Inputs!Q$4:Q$146, MATCH($B78 &amp; $C$72,Inputs!$E$4:$E$146,0))</f>
        <v>74.2</v>
      </c>
      <c r="O78" s="75">
        <f xml:space="preserve"> INDEX( Inputs!R$4:R$146, MATCH($B78 &amp; $C$72,Inputs!$E$4:$E$146,0))</f>
        <v>75</v>
      </c>
      <c r="P78" s="75">
        <f xml:space="preserve"> INDEX( Inputs!S$4:S$146, MATCH($B78 &amp; $C$72,Inputs!$E$4:$E$146,0))</f>
        <v>75.7</v>
      </c>
      <c r="Q78" s="145">
        <f t="shared" ref="Q78:Q86" si="40">INTERCEPT($C78:$J78,$C$76:$J$76)+SLOPE($C78:$J78,$C$59:$J$59)*Q$76</f>
        <v>66.732142857142861</v>
      </c>
      <c r="R78" s="145">
        <f t="shared" si="33"/>
        <v>65.63928571428572</v>
      </c>
      <c r="S78" s="145">
        <f t="shared" si="33"/>
        <v>64.546428571428578</v>
      </c>
      <c r="T78" s="145">
        <f t="shared" si="33"/>
        <v>63.453571428571436</v>
      </c>
      <c r="U78" s="145">
        <f t="shared" si="33"/>
        <v>62.360714285714295</v>
      </c>
      <c r="V78" s="145">
        <f t="shared" si="33"/>
        <v>61.267857142857153</v>
      </c>
      <c r="W78" s="83">
        <f t="shared" si="34"/>
        <v>72</v>
      </c>
      <c r="X78" s="83">
        <f t="shared" si="35"/>
        <v>72.7</v>
      </c>
      <c r="Y78" s="83">
        <f t="shared" si="36"/>
        <v>73.5</v>
      </c>
      <c r="Z78" s="83">
        <f t="shared" si="37"/>
        <v>74.2</v>
      </c>
      <c r="AA78" s="83">
        <f t="shared" si="38"/>
        <v>75</v>
      </c>
      <c r="AB78" s="83">
        <f t="shared" si="39"/>
        <v>75.7</v>
      </c>
      <c r="AD78" s="26" t="s">
        <v>31</v>
      </c>
      <c r="AF78" s="159"/>
      <c r="AG78" s="160"/>
      <c r="AH78" s="160"/>
      <c r="AI78" s="160"/>
      <c r="AJ78" s="160"/>
      <c r="AK78" s="160"/>
      <c r="AL78" s="160"/>
      <c r="AM78" s="160"/>
      <c r="AN78" s="160"/>
      <c r="AO78" s="161"/>
    </row>
    <row r="79" spans="1:42">
      <c r="A79" s="55"/>
      <c r="B79" s="3" t="s">
        <v>20</v>
      </c>
      <c r="C79" s="61">
        <f xml:space="preserve"> INDEX( Inputs!F$4:F$146, MATCH($B79 &amp; $C$72,Inputs!$E$4:$E$146,0))</f>
        <v>196.36591000000001</v>
      </c>
      <c r="D79" s="61">
        <f xml:space="preserve"> INDEX( Inputs!G$4:G$146, MATCH($B79 &amp; $C$72,Inputs!$E$4:$E$146,0))</f>
        <v>175.6</v>
      </c>
      <c r="E79" s="61">
        <f xml:space="preserve"> INDEX( Inputs!H$4:H$146, MATCH($B79 &amp; $C$72,Inputs!$E$4:$E$146,0))</f>
        <v>159.6</v>
      </c>
      <c r="F79" s="61">
        <f xml:space="preserve"> INDEX( Inputs!I$4:I$146, MATCH($B79 &amp; $C$72,Inputs!$E$4:$E$146,0))</f>
        <v>168.30941000000001</v>
      </c>
      <c r="G79" s="61">
        <f xml:space="preserve"> INDEX( Inputs!J$4:J$146, MATCH($B79 &amp; $C$72,Inputs!$E$4:$E$146,0))</f>
        <v>185.1</v>
      </c>
      <c r="H79" s="61">
        <f xml:space="preserve"> INDEX( Inputs!K$4:K$146, MATCH($B79 &amp; $C$72,Inputs!$E$4:$E$146,0))</f>
        <v>189.3</v>
      </c>
      <c r="I79" s="61">
        <f xml:space="preserve"> INDEX( Inputs!L$4:L$146, MATCH($B79 &amp; $C$72,Inputs!$E$4:$E$146,0))</f>
        <v>190.2</v>
      </c>
      <c r="J79" s="61">
        <f xml:space="preserve"> INDEX( Inputs!M$4:M$146, MATCH($B79 &amp; $C$72,Inputs!$E$4:$E$146,0))</f>
        <v>196.3</v>
      </c>
      <c r="K79" s="75">
        <f xml:space="preserve"> INDEX( Inputs!N$4:N$146, MATCH($B79 &amp; $C$72,Inputs!$E$4:$E$146,0))</f>
        <v>193.785</v>
      </c>
      <c r="L79" s="75">
        <f xml:space="preserve"> INDEX( Inputs!O$4:O$146, MATCH($B79 &amp; $C$72,Inputs!$E$4:$E$146,0))</f>
        <v>195.962014535984</v>
      </c>
      <c r="M79" s="75">
        <f xml:space="preserve"> INDEX( Inputs!P$4:P$146, MATCH($B79 &amp; $C$72,Inputs!$E$4:$E$146,0))</f>
        <v>197.39397487372301</v>
      </c>
      <c r="N79" s="75">
        <f xml:space="preserve"> INDEX( Inputs!Q$4:Q$146, MATCH($B79 &amp; $C$72,Inputs!$E$4:$E$146,0))</f>
        <v>199.215599845935</v>
      </c>
      <c r="O79" s="75">
        <f xml:space="preserve"> INDEX( Inputs!R$4:R$146, MATCH($B79 &amp; $C$72,Inputs!$E$4:$E$146,0))</f>
        <v>201.74614203635201</v>
      </c>
      <c r="P79" s="75">
        <f xml:space="preserve"> INDEX( Inputs!S$4:S$146, MATCH($B79 &amp; $C$72,Inputs!$E$4:$E$146,0))</f>
        <v>205.07856012146701</v>
      </c>
      <c r="Q79" s="145">
        <f t="shared" si="40"/>
        <v>192.15562321428575</v>
      </c>
      <c r="R79" s="145">
        <f t="shared" si="33"/>
        <v>194.27978059523812</v>
      </c>
      <c r="S79" s="145">
        <f t="shared" si="33"/>
        <v>196.40393797619052</v>
      </c>
      <c r="T79" s="145">
        <f t="shared" si="33"/>
        <v>198.52809535714289</v>
      </c>
      <c r="U79" s="145">
        <f t="shared" si="33"/>
        <v>200.65225273809529</v>
      </c>
      <c r="V79" s="145">
        <f t="shared" si="33"/>
        <v>202.77641011904765</v>
      </c>
      <c r="W79" s="83">
        <f t="shared" si="34"/>
        <v>193.785</v>
      </c>
      <c r="X79" s="83">
        <f t="shared" si="35"/>
        <v>195.962014535984</v>
      </c>
      <c r="Y79" s="83">
        <f t="shared" si="36"/>
        <v>197.39397487372301</v>
      </c>
      <c r="Z79" s="83">
        <f t="shared" si="37"/>
        <v>199.215599845935</v>
      </c>
      <c r="AA79" s="83">
        <f t="shared" si="38"/>
        <v>201.74614203635201</v>
      </c>
      <c r="AB79" s="83">
        <f t="shared" si="39"/>
        <v>205.07856012146701</v>
      </c>
      <c r="AD79" s="26" t="s">
        <v>31</v>
      </c>
      <c r="AF79" s="159"/>
      <c r="AG79" s="160"/>
      <c r="AH79" s="160"/>
      <c r="AI79" s="160"/>
      <c r="AJ79" s="160"/>
      <c r="AK79" s="160"/>
      <c r="AL79" s="160"/>
      <c r="AM79" s="160"/>
      <c r="AN79" s="160"/>
      <c r="AO79" s="161"/>
    </row>
    <row r="80" spans="1:42">
      <c r="A80" s="55"/>
      <c r="B80" s="3" t="s">
        <v>21</v>
      </c>
      <c r="C80" s="61">
        <f xml:space="preserve"> INDEX( Inputs!F$4:F$146, MATCH($B80 &amp; $C$72,Inputs!$E$4:$E$146,0))</f>
        <v>101.53700000000001</v>
      </c>
      <c r="D80" s="61">
        <f xml:space="preserve"> INDEX( Inputs!G$4:G$146, MATCH($B80 &amp; $C$72,Inputs!$E$4:$E$146,0))</f>
        <v>99.820999999999998</v>
      </c>
      <c r="E80" s="61">
        <f xml:space="preserve"> INDEX( Inputs!H$4:H$146, MATCH($B80 &amp; $C$72,Inputs!$E$4:$E$146,0))</f>
        <v>112.312</v>
      </c>
      <c r="F80" s="61">
        <f xml:space="preserve"> INDEX( Inputs!I$4:I$146, MATCH($B80 &amp; $C$72,Inputs!$E$4:$E$146,0))</f>
        <v>115.61799999999999</v>
      </c>
      <c r="G80" s="61">
        <f xml:space="preserve"> INDEX( Inputs!J$4:J$146, MATCH($B80 &amp; $C$72,Inputs!$E$4:$E$146,0))</f>
        <v>121.611</v>
      </c>
      <c r="H80" s="61">
        <f xml:space="preserve"> INDEX( Inputs!K$4:K$146, MATCH($B80 &amp; $C$72,Inputs!$E$4:$E$146,0))</f>
        <v>119.261</v>
      </c>
      <c r="I80" s="61">
        <f xml:space="preserve"> INDEX( Inputs!L$4:L$146, MATCH($B80 &amp; $C$72,Inputs!$E$4:$E$146,0))</f>
        <v>119</v>
      </c>
      <c r="J80" s="61">
        <f xml:space="preserve"> INDEX( Inputs!M$4:M$146, MATCH($B80 &amp; $C$72,Inputs!$E$4:$E$146,0))</f>
        <v>116.8</v>
      </c>
      <c r="K80" s="75">
        <f xml:space="preserve"> INDEX( Inputs!N$4:N$146, MATCH($B80 &amp; $C$72,Inputs!$E$4:$E$146,0))</f>
        <v>123.5</v>
      </c>
      <c r="L80" s="75">
        <f xml:space="preserve"> INDEX( Inputs!O$4:O$146, MATCH($B80 &amp; $C$72,Inputs!$E$4:$E$146,0))</f>
        <v>124.5</v>
      </c>
      <c r="M80" s="75">
        <f xml:space="preserve"> INDEX( Inputs!P$4:P$146, MATCH($B80 &amp; $C$72,Inputs!$E$4:$E$146,0))</f>
        <v>125.6</v>
      </c>
      <c r="N80" s="75">
        <f xml:space="preserve"> INDEX( Inputs!Q$4:Q$146, MATCH($B80 &amp; $C$72,Inputs!$E$4:$E$146,0))</f>
        <v>126.5</v>
      </c>
      <c r="O80" s="75">
        <f xml:space="preserve"> INDEX( Inputs!R$4:R$146, MATCH($B80 &amp; $C$72,Inputs!$E$4:$E$146,0))</f>
        <v>127.7</v>
      </c>
      <c r="P80" s="75">
        <f xml:space="preserve"> INDEX( Inputs!S$4:S$146, MATCH($B80 &amp; $C$72,Inputs!$E$4:$E$146,0))</f>
        <v>129.1</v>
      </c>
      <c r="Q80" s="145">
        <f t="shared" si="40"/>
        <v>125.54371428571427</v>
      </c>
      <c r="R80" s="145">
        <f t="shared" si="33"/>
        <v>128.27676190476188</v>
      </c>
      <c r="S80" s="145">
        <f t="shared" si="33"/>
        <v>131.00980952380951</v>
      </c>
      <c r="T80" s="145">
        <f t="shared" si="33"/>
        <v>133.74285714285713</v>
      </c>
      <c r="U80" s="145">
        <f t="shared" si="33"/>
        <v>136.47590476190476</v>
      </c>
      <c r="V80" s="145">
        <f t="shared" si="33"/>
        <v>139.20895238095238</v>
      </c>
      <c r="W80" s="83">
        <f t="shared" si="34"/>
        <v>123.5</v>
      </c>
      <c r="X80" s="83">
        <f t="shared" si="35"/>
        <v>124.5</v>
      </c>
      <c r="Y80" s="83">
        <f t="shared" si="36"/>
        <v>125.6</v>
      </c>
      <c r="Z80" s="83">
        <f t="shared" si="37"/>
        <v>126.5</v>
      </c>
      <c r="AA80" s="83">
        <f t="shared" si="38"/>
        <v>127.7</v>
      </c>
      <c r="AB80" s="83">
        <f t="shared" si="39"/>
        <v>129.1</v>
      </c>
      <c r="AD80" s="26" t="s">
        <v>31</v>
      </c>
      <c r="AF80" s="159"/>
      <c r="AG80" s="160"/>
      <c r="AH80" s="160"/>
      <c r="AI80" s="160"/>
      <c r="AJ80" s="160"/>
      <c r="AK80" s="160"/>
      <c r="AL80" s="160"/>
      <c r="AM80" s="160"/>
      <c r="AN80" s="160"/>
      <c r="AO80" s="161"/>
    </row>
    <row r="81" spans="1:42">
      <c r="A81" s="55"/>
      <c r="B81" s="3" t="s">
        <v>61</v>
      </c>
      <c r="C81" s="62">
        <f xml:space="preserve"> INDEX( Inputs!F$4:F$146, MATCH($B81 &amp; $C$72,Inputs!$E$4:$E$146,0))</f>
        <v>216.39500000000001</v>
      </c>
      <c r="D81" s="62">
        <f xml:space="preserve"> INDEX( Inputs!G$4:G$146, MATCH($B81 &amp; $C$72,Inputs!$E$4:$E$146,0))</f>
        <v>197.35300000000001</v>
      </c>
      <c r="E81" s="62">
        <f xml:space="preserve"> INDEX( Inputs!H$4:H$146, MATCH($B81 &amp; $C$72,Inputs!$E$4:$E$146,0))</f>
        <v>226.667</v>
      </c>
      <c r="F81" s="62">
        <f xml:space="preserve"> INDEX( Inputs!I$4:I$146, MATCH($B81 &amp; $C$72,Inputs!$E$4:$E$146,0))</f>
        <v>233.77</v>
      </c>
      <c r="G81" s="62">
        <f xml:space="preserve"> INDEX( Inputs!J$4:J$146, MATCH($B81 &amp; $C$72,Inputs!$E$4:$E$146,0))</f>
        <v>224.46299999999999</v>
      </c>
      <c r="H81" s="62">
        <f xml:space="preserve"> INDEX( Inputs!K$4:K$146, MATCH($B81 &amp; $C$72,Inputs!$E$4:$E$146,0))</f>
        <v>234.72900000000001</v>
      </c>
      <c r="I81" s="62">
        <f xml:space="preserve"> INDEX( Inputs!L$4:L$146, MATCH($B81 &amp; $C$72,Inputs!$E$4:$E$146,0))</f>
        <v>234.482</v>
      </c>
      <c r="J81" s="62">
        <f xml:space="preserve"> INDEX( Inputs!M$4:M$146, MATCH($B81 &amp; $C$72,Inputs!$E$4:$E$146,0))</f>
        <v>239.32739702848599</v>
      </c>
      <c r="K81" s="75">
        <f xml:space="preserve"> INDEX( Inputs!N$4:N$146, MATCH($B81 &amp; $C$72,Inputs!$E$4:$E$146,0))</f>
        <v>240.55884114285948</v>
      </c>
      <c r="L81" s="75">
        <f xml:space="preserve"> INDEX( Inputs!O$4:O$146, MATCH($B81 &amp; $C$72,Inputs!$E$4:$E$146,0))</f>
        <v>242.56547506341786</v>
      </c>
      <c r="M81" s="75">
        <f xml:space="preserve"> INDEX( Inputs!P$4:P$146, MATCH($B81 &amp; $C$72,Inputs!$E$4:$E$146,0))</f>
        <v>243.37210890116225</v>
      </c>
      <c r="N81" s="75">
        <f xml:space="preserve"> INDEX( Inputs!Q$4:Q$146, MATCH($B81 &amp; $C$72,Inputs!$E$4:$E$146,0))</f>
        <v>244.47874174809303</v>
      </c>
      <c r="O81" s="75">
        <f xml:space="preserve"> INDEX( Inputs!R$4:R$146, MATCH($B81 &amp; $C$72,Inputs!$E$4:$E$146,0))</f>
        <v>245.0853744780722</v>
      </c>
      <c r="P81" s="75">
        <f xml:space="preserve"> INDEX( Inputs!S$4:S$146, MATCH($B81 &amp; $C$72,Inputs!$E$4:$E$146,0))</f>
        <v>246.1920069892912</v>
      </c>
      <c r="Q81" s="145">
        <f t="shared" si="40"/>
        <v>245.24030565710015</v>
      </c>
      <c r="R81" s="145">
        <f t="shared" si="33"/>
        <v>249.53852921899778</v>
      </c>
      <c r="S81" s="145">
        <f t="shared" si="33"/>
        <v>253.83675278089544</v>
      </c>
      <c r="T81" s="145">
        <f t="shared" si="33"/>
        <v>258.1349763427931</v>
      </c>
      <c r="U81" s="145">
        <f t="shared" si="33"/>
        <v>262.4331999046907</v>
      </c>
      <c r="V81" s="145">
        <f t="shared" si="33"/>
        <v>266.73142346658835</v>
      </c>
      <c r="W81" s="83">
        <f t="shared" si="34"/>
        <v>240.55884114285948</v>
      </c>
      <c r="X81" s="83">
        <f t="shared" si="35"/>
        <v>242.56547506341786</v>
      </c>
      <c r="Y81" s="83">
        <f t="shared" si="36"/>
        <v>243.37210890116225</v>
      </c>
      <c r="Z81" s="83">
        <f t="shared" si="37"/>
        <v>244.47874174809303</v>
      </c>
      <c r="AA81" s="83">
        <f t="shared" si="38"/>
        <v>245.0853744780722</v>
      </c>
      <c r="AB81" s="83">
        <f t="shared" si="39"/>
        <v>246.1920069892912</v>
      </c>
      <c r="AD81" s="26" t="s">
        <v>31</v>
      </c>
      <c r="AF81" s="159"/>
      <c r="AG81" s="160"/>
      <c r="AH81" s="160"/>
      <c r="AI81" s="160"/>
      <c r="AJ81" s="160"/>
      <c r="AK81" s="160"/>
      <c r="AL81" s="160"/>
      <c r="AM81" s="160"/>
      <c r="AN81" s="160"/>
      <c r="AO81" s="161"/>
    </row>
    <row r="82" spans="1:42">
      <c r="A82" s="55"/>
      <c r="B82" s="3" t="s">
        <v>23</v>
      </c>
      <c r="C82" s="61">
        <f xml:space="preserve"> INDEX( Inputs!F$4:F$146, MATCH($B82 &amp; $C$72,Inputs!$E$4:$E$146,0))</f>
        <v>47.7</v>
      </c>
      <c r="D82" s="61">
        <f xml:space="preserve"> INDEX( Inputs!G$4:G$146, MATCH($B82 &amp; $C$72,Inputs!$E$4:$E$146,0))</f>
        <v>45.2</v>
      </c>
      <c r="E82" s="61">
        <f xml:space="preserve"> INDEX( Inputs!H$4:H$146, MATCH($B82 &amp; $C$72,Inputs!$E$4:$E$146,0))</f>
        <v>42.4</v>
      </c>
      <c r="F82" s="61">
        <f xml:space="preserve"> INDEX( Inputs!I$4:I$146, MATCH($B82 &amp; $C$72,Inputs!$E$4:$E$146,0))</f>
        <v>41.415999999999997</v>
      </c>
      <c r="G82" s="61">
        <f xml:space="preserve"> INDEX( Inputs!J$4:J$146, MATCH($B82 &amp; $C$72,Inputs!$E$4:$E$146,0))</f>
        <v>37.9</v>
      </c>
      <c r="H82" s="61">
        <f xml:space="preserve"> INDEX( Inputs!K$4:K$146, MATCH($B82 &amp; $C$72,Inputs!$E$4:$E$146,0))</f>
        <v>40.125999999999998</v>
      </c>
      <c r="I82" s="61">
        <f xml:space="preserve"> INDEX( Inputs!L$4:L$146, MATCH($B82 &amp; $C$72,Inputs!$E$4:$E$146,0))</f>
        <v>39.299999999999997</v>
      </c>
      <c r="J82" s="61">
        <f xml:space="preserve"> INDEX( Inputs!M$4:M$146, MATCH($B82 &amp; $C$72,Inputs!$E$4:$E$146,0))</f>
        <v>38.299999999999997</v>
      </c>
      <c r="K82" s="75">
        <f xml:space="preserve"> INDEX( Inputs!N$4:N$146, MATCH($B82 &amp; $C$72,Inputs!$E$4:$E$146,0))</f>
        <v>41.8</v>
      </c>
      <c r="L82" s="75">
        <f xml:space="preserve"> INDEX( Inputs!O$4:O$146, MATCH($B82 &amp; $C$72,Inputs!$E$4:$E$146,0))</f>
        <v>42.1</v>
      </c>
      <c r="M82" s="75">
        <f xml:space="preserve"> INDEX( Inputs!P$4:P$146, MATCH($B82 &amp; $C$72,Inputs!$E$4:$E$146,0))</f>
        <v>42.4</v>
      </c>
      <c r="N82" s="75">
        <f xml:space="preserve"> INDEX( Inputs!Q$4:Q$146, MATCH($B82 &amp; $C$72,Inputs!$E$4:$E$146,0))</f>
        <v>42.7</v>
      </c>
      <c r="O82" s="75">
        <f xml:space="preserve"> INDEX( Inputs!R$4:R$146, MATCH($B82 &amp; $C$72,Inputs!$E$4:$E$146,0))</f>
        <v>43</v>
      </c>
      <c r="P82" s="75">
        <f xml:space="preserve"> INDEX( Inputs!S$4:S$146, MATCH($B82 &amp; $C$72,Inputs!$E$4:$E$146,0))</f>
        <v>43.4</v>
      </c>
      <c r="Q82" s="145">
        <f t="shared" si="40"/>
        <v>35.883571428571429</v>
      </c>
      <c r="R82" s="145">
        <f t="shared" si="33"/>
        <v>34.625976190476194</v>
      </c>
      <c r="S82" s="145">
        <f t="shared" si="33"/>
        <v>33.368380952380953</v>
      </c>
      <c r="T82" s="145">
        <f t="shared" si="33"/>
        <v>32.110785714285711</v>
      </c>
      <c r="U82" s="145">
        <f t="shared" si="33"/>
        <v>30.853190476190477</v>
      </c>
      <c r="V82" s="145">
        <f t="shared" si="33"/>
        <v>29.595595238095235</v>
      </c>
      <c r="W82" s="83">
        <f t="shared" si="34"/>
        <v>41.8</v>
      </c>
      <c r="X82" s="83">
        <f t="shared" si="35"/>
        <v>42.1</v>
      </c>
      <c r="Y82" s="83">
        <f t="shared" si="36"/>
        <v>42.4</v>
      </c>
      <c r="Z82" s="83">
        <f t="shared" si="37"/>
        <v>42.7</v>
      </c>
      <c r="AA82" s="83">
        <f t="shared" si="38"/>
        <v>43</v>
      </c>
      <c r="AB82" s="83">
        <f t="shared" si="39"/>
        <v>43.4</v>
      </c>
      <c r="AD82" s="26" t="s">
        <v>31</v>
      </c>
      <c r="AF82" s="159"/>
      <c r="AG82" s="160"/>
      <c r="AH82" s="160"/>
      <c r="AI82" s="160"/>
      <c r="AJ82" s="160"/>
      <c r="AK82" s="160"/>
      <c r="AL82" s="160"/>
      <c r="AM82" s="160"/>
      <c r="AN82" s="160"/>
      <c r="AO82" s="161"/>
    </row>
    <row r="83" spans="1:42">
      <c r="A83" s="55"/>
      <c r="B83" s="3" t="s">
        <v>24</v>
      </c>
      <c r="C83" s="61">
        <f xml:space="preserve"> INDEX( Inputs!F$4:F$146, MATCH($B83 &amp; $C$72,Inputs!$E$4:$E$146,0))</f>
        <v>380.70872449341698</v>
      </c>
      <c r="D83" s="61">
        <f xml:space="preserve"> INDEX( Inputs!G$4:G$146, MATCH($B83 &amp; $C$72,Inputs!$E$4:$E$146,0))</f>
        <v>375.22385306781899</v>
      </c>
      <c r="E83" s="61">
        <f xml:space="preserve"> INDEX( Inputs!H$4:H$146, MATCH($B83 &amp; $C$72,Inputs!$E$4:$E$146,0))</f>
        <v>359.99163745267703</v>
      </c>
      <c r="F83" s="61">
        <f xml:space="preserve"> INDEX( Inputs!I$4:I$146, MATCH($B83 &amp; $C$72,Inputs!$E$4:$E$146,0))</f>
        <v>361.31282408149798</v>
      </c>
      <c r="G83" s="61">
        <f xml:space="preserve"> INDEX( Inputs!J$4:J$146, MATCH($B83 &amp; $C$72,Inputs!$E$4:$E$146,0))</f>
        <v>391.96290048470598</v>
      </c>
      <c r="H83" s="61">
        <f xml:space="preserve"> INDEX( Inputs!K$4:K$146, MATCH($B83 &amp; $C$72,Inputs!$E$4:$E$146,0))</f>
        <v>382.563855393425</v>
      </c>
      <c r="I83" s="61">
        <f xml:space="preserve"> INDEX( Inputs!L$4:L$146, MATCH($B83 &amp; $C$72,Inputs!$E$4:$E$146,0))</f>
        <v>366.2</v>
      </c>
      <c r="J83" s="61">
        <f xml:space="preserve"> INDEX( Inputs!M$4:M$146, MATCH($B83 &amp; $C$72,Inputs!$E$4:$E$146,0))</f>
        <v>373.813362474077</v>
      </c>
      <c r="K83" s="75">
        <f xml:space="preserve"> INDEX( Inputs!N$4:N$146, MATCH($B83 &amp; $C$72,Inputs!$E$4:$E$146,0))</f>
        <v>381.37645953611002</v>
      </c>
      <c r="L83" s="75">
        <f xml:space="preserve"> INDEX( Inputs!O$4:O$146, MATCH($B83 &amp; $C$72,Inputs!$E$4:$E$146,0))</f>
        <v>396.33</v>
      </c>
      <c r="M83" s="75">
        <f xml:space="preserve"> INDEX( Inputs!P$4:P$146, MATCH($B83 &amp; $C$72,Inputs!$E$4:$E$146,0))</f>
        <v>401.02</v>
      </c>
      <c r="N83" s="75">
        <f xml:space="preserve"> INDEX( Inputs!Q$4:Q$146, MATCH($B83 &amp; $C$72,Inputs!$E$4:$E$146,0))</f>
        <v>403.15</v>
      </c>
      <c r="O83" s="75">
        <f xml:space="preserve"> INDEX( Inputs!R$4:R$146, MATCH($B83 &amp; $C$72,Inputs!$E$4:$E$146,0))</f>
        <v>405.29</v>
      </c>
      <c r="P83" s="75">
        <f xml:space="preserve"> INDEX( Inputs!S$4:S$146, MATCH($B83 &amp; $C$72,Inputs!$E$4:$E$146,0))</f>
        <v>407.42</v>
      </c>
      <c r="Q83" s="145">
        <f t="shared" si="40"/>
        <v>374.23892668546898</v>
      </c>
      <c r="R83" s="145">
        <f t="shared" si="33"/>
        <v>374.29821157536156</v>
      </c>
      <c r="S83" s="145">
        <f t="shared" si="33"/>
        <v>374.3574964652542</v>
      </c>
      <c r="T83" s="145">
        <f t="shared" si="33"/>
        <v>374.41678135514678</v>
      </c>
      <c r="U83" s="145">
        <f t="shared" si="33"/>
        <v>374.47606624503936</v>
      </c>
      <c r="V83" s="145">
        <f t="shared" si="33"/>
        <v>374.53535113493194</v>
      </c>
      <c r="W83" s="83">
        <f t="shared" si="34"/>
        <v>381.37645953611002</v>
      </c>
      <c r="X83" s="83">
        <f t="shared" si="35"/>
        <v>396.33</v>
      </c>
      <c r="Y83" s="83">
        <f t="shared" si="36"/>
        <v>401.02</v>
      </c>
      <c r="Z83" s="83">
        <f t="shared" si="37"/>
        <v>403.15</v>
      </c>
      <c r="AA83" s="83">
        <f t="shared" si="38"/>
        <v>405.29</v>
      </c>
      <c r="AB83" s="83">
        <f t="shared" si="39"/>
        <v>407.42</v>
      </c>
      <c r="AD83" s="26" t="s">
        <v>31</v>
      </c>
      <c r="AF83" s="159"/>
      <c r="AG83" s="160"/>
      <c r="AH83" s="160"/>
      <c r="AI83" s="160"/>
      <c r="AJ83" s="160"/>
      <c r="AK83" s="160"/>
      <c r="AL83" s="160"/>
      <c r="AM83" s="160"/>
      <c r="AN83" s="160"/>
      <c r="AO83" s="161"/>
    </row>
    <row r="84" spans="1:42">
      <c r="A84" s="55"/>
      <c r="B84" s="3" t="s">
        <v>25</v>
      </c>
      <c r="C84" s="61">
        <f xml:space="preserve"> INDEX( Inputs!F$4:F$146, MATCH($B84 &amp; $C$72,Inputs!$E$4:$E$146,0))</f>
        <v>62.5</v>
      </c>
      <c r="D84" s="61">
        <f xml:space="preserve"> INDEX( Inputs!G$4:G$146, MATCH($B84 &amp; $C$72,Inputs!$E$4:$E$146,0))</f>
        <v>59</v>
      </c>
      <c r="E84" s="61">
        <f xml:space="preserve"> INDEX( Inputs!H$4:H$146, MATCH($B84 &amp; $C$72,Inputs!$E$4:$E$146,0))</f>
        <v>61</v>
      </c>
      <c r="F84" s="61">
        <f xml:space="preserve"> INDEX( Inputs!I$4:I$146, MATCH($B84 &amp; $C$72,Inputs!$E$4:$E$146,0))</f>
        <v>61.1</v>
      </c>
      <c r="G84" s="61">
        <f xml:space="preserve"> INDEX( Inputs!J$4:J$146, MATCH($B84 &amp; $C$72,Inputs!$E$4:$E$146,0))</f>
        <v>63.5</v>
      </c>
      <c r="H84" s="61">
        <f xml:space="preserve"> INDEX( Inputs!K$4:K$146, MATCH($B84 &amp; $C$72,Inputs!$E$4:$E$146,0))</f>
        <v>66.13</v>
      </c>
      <c r="I84" s="61">
        <f xml:space="preserve"> INDEX( Inputs!L$4:L$146, MATCH($B84 &amp; $C$72,Inputs!$E$4:$E$146,0))</f>
        <v>69.7</v>
      </c>
      <c r="J84" s="61">
        <f xml:space="preserve"> INDEX( Inputs!M$4:M$146, MATCH($B84 &amp; $C$72,Inputs!$E$4:$E$146,0))</f>
        <v>75.2</v>
      </c>
      <c r="K84" s="75">
        <f xml:space="preserve"> INDEX( Inputs!N$4:N$146, MATCH($B84 &amp; $C$72,Inputs!$E$4:$E$146,0))</f>
        <v>76.900000000000006</v>
      </c>
      <c r="L84" s="75">
        <f xml:space="preserve"> INDEX( Inputs!O$4:O$146, MATCH($B84 &amp; $C$72,Inputs!$E$4:$E$146,0))</f>
        <v>77.7</v>
      </c>
      <c r="M84" s="75">
        <f xml:space="preserve"> INDEX( Inputs!P$4:P$146, MATCH($B84 &amp; $C$72,Inputs!$E$4:$E$146,0))</f>
        <v>78.5</v>
      </c>
      <c r="N84" s="75">
        <f xml:space="preserve"> INDEX( Inputs!Q$4:Q$146, MATCH($B84 &amp; $C$72,Inputs!$E$4:$E$146,0))</f>
        <v>79.3</v>
      </c>
      <c r="O84" s="75">
        <f xml:space="preserve"> INDEX( Inputs!R$4:R$146, MATCH($B84 &amp; $C$72,Inputs!$E$4:$E$146,0))</f>
        <v>80.099999999999994</v>
      </c>
      <c r="P84" s="75">
        <f xml:space="preserve"> INDEX( Inputs!S$4:S$146, MATCH($B84 &amp; $C$72,Inputs!$E$4:$E$146,0))</f>
        <v>80.900000000000006</v>
      </c>
      <c r="Q84" s="145">
        <f t="shared" si="40"/>
        <v>73.347857142857151</v>
      </c>
      <c r="R84" s="145">
        <f t="shared" si="33"/>
        <v>75.254880952380958</v>
      </c>
      <c r="S84" s="145">
        <f t="shared" si="33"/>
        <v>77.161904761904765</v>
      </c>
      <c r="T84" s="145">
        <f t="shared" si="33"/>
        <v>79.068928571428572</v>
      </c>
      <c r="U84" s="145">
        <f t="shared" si="33"/>
        <v>80.975952380952378</v>
      </c>
      <c r="V84" s="145">
        <f t="shared" si="33"/>
        <v>82.882976190476199</v>
      </c>
      <c r="W84" s="83">
        <f t="shared" si="34"/>
        <v>76.900000000000006</v>
      </c>
      <c r="X84" s="83">
        <f t="shared" si="35"/>
        <v>77.7</v>
      </c>
      <c r="Y84" s="83">
        <f t="shared" si="36"/>
        <v>78.5</v>
      </c>
      <c r="Z84" s="83">
        <f t="shared" si="37"/>
        <v>79.3</v>
      </c>
      <c r="AA84" s="83">
        <f t="shared" si="38"/>
        <v>80.099999999999994</v>
      </c>
      <c r="AB84" s="83">
        <f t="shared" si="39"/>
        <v>80.900000000000006</v>
      </c>
      <c r="AD84" s="26" t="s">
        <v>31</v>
      </c>
      <c r="AF84" s="159"/>
      <c r="AG84" s="160"/>
      <c r="AH84" s="160"/>
      <c r="AI84" s="160"/>
      <c r="AJ84" s="160"/>
      <c r="AK84" s="160"/>
      <c r="AL84" s="160"/>
      <c r="AM84" s="160"/>
      <c r="AN84" s="160"/>
      <c r="AO84" s="161"/>
    </row>
    <row r="85" spans="1:42">
      <c r="A85" s="55"/>
      <c r="B85" s="3" t="s">
        <v>26</v>
      </c>
      <c r="C85" s="61">
        <f xml:space="preserve"> INDEX( Inputs!F$4:F$146, MATCH($B85 &amp; $C$72,Inputs!$E$4:$E$146,0))</f>
        <v>67.8</v>
      </c>
      <c r="D85" s="61">
        <f xml:space="preserve"> INDEX( Inputs!G$4:G$146, MATCH($B85 &amp; $C$72,Inputs!$E$4:$E$146,0))</f>
        <v>69.2</v>
      </c>
      <c r="E85" s="61">
        <f xml:space="preserve"> INDEX( Inputs!H$4:H$146, MATCH($B85 &amp; $C$72,Inputs!$E$4:$E$146,0))</f>
        <v>69.099999999999994</v>
      </c>
      <c r="F85" s="61">
        <f xml:space="preserve"> INDEX( Inputs!I$4:I$146, MATCH($B85 &amp; $C$72,Inputs!$E$4:$E$146,0))</f>
        <v>74</v>
      </c>
      <c r="G85" s="61">
        <f xml:space="preserve"> INDEX( Inputs!J$4:J$146, MATCH($B85 &amp; $C$72,Inputs!$E$4:$E$146,0))</f>
        <v>67.599999999999994</v>
      </c>
      <c r="H85" s="61">
        <f xml:space="preserve"> INDEX( Inputs!K$4:K$146, MATCH($B85 &amp; $C$72,Inputs!$E$4:$E$146,0))</f>
        <v>68.2</v>
      </c>
      <c r="I85" s="61">
        <f xml:space="preserve"> INDEX( Inputs!L$4:L$146, MATCH($B85 &amp; $C$72,Inputs!$E$4:$E$146,0))</f>
        <v>74.87</v>
      </c>
      <c r="J85" s="61">
        <f xml:space="preserve"> INDEX( Inputs!M$4:M$146, MATCH($B85 &amp; $C$72,Inputs!$E$4:$E$146,0))</f>
        <v>70.055999999999997</v>
      </c>
      <c r="K85" s="75">
        <f xml:space="preserve"> INDEX( Inputs!N$4:N$146, MATCH($B85 &amp; $C$72,Inputs!$E$4:$E$146,0))</f>
        <v>70.799545539434334</v>
      </c>
      <c r="L85" s="75">
        <f xml:space="preserve"> INDEX( Inputs!O$4:O$146, MATCH($B85 &amp; $C$72,Inputs!$E$4:$E$146,0))</f>
        <v>71.145445702489326</v>
      </c>
      <c r="M85" s="75">
        <f xml:space="preserve"> INDEX( Inputs!P$4:P$146, MATCH($B85 &amp; $C$72,Inputs!$E$4:$E$146,0))</f>
        <v>71.784835520399483</v>
      </c>
      <c r="N85" s="75">
        <f xml:space="preserve"> INDEX( Inputs!Q$4:Q$146, MATCH($B85 &amp; $C$72,Inputs!$E$4:$E$146,0))</f>
        <v>72.259667696774102</v>
      </c>
      <c r="O85" s="75">
        <f xml:space="preserve"> INDEX( Inputs!R$4:R$146, MATCH($B85 &amp; $C$72,Inputs!$E$4:$E$146,0))</f>
        <v>73.118249852952289</v>
      </c>
      <c r="P85" s="75">
        <f xml:space="preserve"> INDEX( Inputs!S$4:S$146, MATCH($B85 &amp; $C$72,Inputs!$E$4:$E$146,0))</f>
        <v>74.478160773558315</v>
      </c>
      <c r="Q85" s="145">
        <f t="shared" si="40"/>
        <v>71.980500000000006</v>
      </c>
      <c r="R85" s="145">
        <f t="shared" si="33"/>
        <v>72.397666666666666</v>
      </c>
      <c r="S85" s="145">
        <f t="shared" si="33"/>
        <v>72.81483333333334</v>
      </c>
      <c r="T85" s="145">
        <f t="shared" si="33"/>
        <v>73.231999999999999</v>
      </c>
      <c r="U85" s="145">
        <f t="shared" si="33"/>
        <v>73.649166666666673</v>
      </c>
      <c r="V85" s="145">
        <f t="shared" si="33"/>
        <v>74.066333333333333</v>
      </c>
      <c r="W85" s="83">
        <f t="shared" si="34"/>
        <v>70.799545539434334</v>
      </c>
      <c r="X85" s="83">
        <f t="shared" si="35"/>
        <v>71.145445702489326</v>
      </c>
      <c r="Y85" s="83">
        <f t="shared" si="36"/>
        <v>71.784835520399483</v>
      </c>
      <c r="Z85" s="83">
        <f t="shared" si="37"/>
        <v>72.259667696774102</v>
      </c>
      <c r="AA85" s="83">
        <f t="shared" si="38"/>
        <v>73.118249852952289</v>
      </c>
      <c r="AB85" s="83">
        <f t="shared" si="39"/>
        <v>74.478160773558315</v>
      </c>
      <c r="AD85" s="26" t="s">
        <v>31</v>
      </c>
      <c r="AF85" s="159"/>
      <c r="AG85" s="160"/>
      <c r="AH85" s="160"/>
      <c r="AI85" s="160"/>
      <c r="AJ85" s="160"/>
      <c r="AK85" s="160"/>
      <c r="AL85" s="160"/>
      <c r="AM85" s="160"/>
      <c r="AN85" s="160"/>
      <c r="AO85" s="161"/>
    </row>
    <row r="86" spans="1:42">
      <c r="A86" s="55"/>
      <c r="B86" s="3" t="s">
        <v>27</v>
      </c>
      <c r="C86" s="61">
        <f xml:space="preserve"> INDEX( Inputs!F$4:F$146, MATCH($B86 &amp; $C$72,Inputs!$E$4:$E$146,0))</f>
        <v>154</v>
      </c>
      <c r="D86" s="61">
        <f xml:space="preserve"> INDEX( Inputs!G$4:G$146, MATCH($B86 &amp; $C$72,Inputs!$E$4:$E$146,0))</f>
        <v>158.19999999999999</v>
      </c>
      <c r="E86" s="61">
        <f xml:space="preserve"> INDEX( Inputs!H$4:H$146, MATCH($B86 &amp; $C$72,Inputs!$E$4:$E$146,0))</f>
        <v>136.1</v>
      </c>
      <c r="F86" s="61">
        <f xml:space="preserve"> INDEX( Inputs!I$4:I$146, MATCH($B86 &amp; $C$72,Inputs!$E$4:$E$146,0))</f>
        <v>140.5</v>
      </c>
      <c r="G86" s="61">
        <f xml:space="preserve"> INDEX( Inputs!J$4:J$146, MATCH($B86 &amp; $C$72,Inputs!$E$4:$E$146,0))</f>
        <v>123.899999999999</v>
      </c>
      <c r="H86" s="61">
        <f xml:space="preserve"> INDEX( Inputs!K$4:K$146, MATCH($B86 &amp; $C$72,Inputs!$E$4:$E$146,0))</f>
        <v>142.30000000000001</v>
      </c>
      <c r="I86" s="61">
        <f xml:space="preserve"> INDEX( Inputs!L$4:L$146, MATCH($B86 &amp; $C$72,Inputs!$E$4:$E$146,0))</f>
        <v>146.6</v>
      </c>
      <c r="J86" s="61">
        <f xml:space="preserve"> INDEX( Inputs!M$4:M$146, MATCH($B86 &amp; $C$72,Inputs!$E$4:$E$146,0))</f>
        <v>146.9</v>
      </c>
      <c r="K86" s="75">
        <f xml:space="preserve"> INDEX( Inputs!N$4:N$146, MATCH($B86 &amp; $C$72,Inputs!$E$4:$E$146,0))</f>
        <v>151.01535999999999</v>
      </c>
      <c r="L86" s="75">
        <f xml:space="preserve"> INDEX( Inputs!O$4:O$146, MATCH($B86 &amp; $C$72,Inputs!$E$4:$E$146,0))</f>
        <v>152.80000000000001</v>
      </c>
      <c r="M86" s="75">
        <f xml:space="preserve"> INDEX( Inputs!P$4:P$146, MATCH($B86 &amp; $C$72,Inputs!$E$4:$E$146,0))</f>
        <v>153.69999999999999</v>
      </c>
      <c r="N86" s="75">
        <f xml:space="preserve"> INDEX( Inputs!Q$4:Q$146, MATCH($B86 &amp; $C$72,Inputs!$E$4:$E$146,0))</f>
        <v>154.6</v>
      </c>
      <c r="O86" s="75">
        <f xml:space="preserve"> INDEX( Inputs!R$4:R$146, MATCH($B86 &amp; $C$72,Inputs!$E$4:$E$146,0))</f>
        <v>155.5</v>
      </c>
      <c r="P86" s="75">
        <f xml:space="preserve"> INDEX( Inputs!S$4:S$146, MATCH($B86 &amp; $C$72,Inputs!$E$4:$E$146,0))</f>
        <v>156.4</v>
      </c>
      <c r="Q86" s="145">
        <f t="shared" si="40"/>
        <v>137.89999999999981</v>
      </c>
      <c r="R86" s="145">
        <f t="shared" si="33"/>
        <v>136.64166666666648</v>
      </c>
      <c r="S86" s="145">
        <f t="shared" si="33"/>
        <v>135.38333333333313</v>
      </c>
      <c r="T86" s="145">
        <f t="shared" si="33"/>
        <v>134.12499999999977</v>
      </c>
      <c r="U86" s="145">
        <f t="shared" si="33"/>
        <v>132.86666666666645</v>
      </c>
      <c r="V86" s="145">
        <f t="shared" si="33"/>
        <v>131.60833333333309</v>
      </c>
      <c r="W86" s="83">
        <f t="shared" si="34"/>
        <v>151.01535999999999</v>
      </c>
      <c r="X86" s="83">
        <f t="shared" si="35"/>
        <v>152.80000000000001</v>
      </c>
      <c r="Y86" s="83">
        <f t="shared" si="36"/>
        <v>153.69999999999999</v>
      </c>
      <c r="Z86" s="83">
        <f t="shared" si="37"/>
        <v>154.6</v>
      </c>
      <c r="AA86" s="83">
        <f t="shared" si="38"/>
        <v>155.5</v>
      </c>
      <c r="AB86" s="83">
        <f t="shared" si="39"/>
        <v>156.4</v>
      </c>
      <c r="AD86" s="26" t="s">
        <v>31</v>
      </c>
      <c r="AF86" s="159"/>
      <c r="AG86" s="160"/>
      <c r="AH86" s="160"/>
      <c r="AI86" s="160"/>
      <c r="AJ86" s="160"/>
      <c r="AK86" s="160"/>
      <c r="AL86" s="160"/>
      <c r="AM86" s="160"/>
      <c r="AN86" s="160"/>
      <c r="AO86" s="161"/>
    </row>
    <row r="87" spans="1:42" ht="13.5" thickBot="1">
      <c r="A87" s="53"/>
      <c r="B87" s="4" t="s">
        <v>30</v>
      </c>
      <c r="C87" s="34">
        <f t="shared" ref="C87:AB87" si="41">SUM(C77:C86)</f>
        <v>1447.106634493417</v>
      </c>
      <c r="D87" s="34">
        <f t="shared" si="41"/>
        <v>1395.4978530678191</v>
      </c>
      <c r="E87" s="34">
        <f t="shared" si="41"/>
        <v>1386.7706374526767</v>
      </c>
      <c r="F87" s="34">
        <f t="shared" si="41"/>
        <v>1413.7262340814978</v>
      </c>
      <c r="G87" s="34">
        <f t="shared" si="41"/>
        <v>1435.0369004847048</v>
      </c>
      <c r="H87" s="34">
        <f t="shared" si="41"/>
        <v>1457.5098553934249</v>
      </c>
      <c r="I87" s="34">
        <f t="shared" ref="I87" si="42">SUM(I77:I86)</f>
        <v>1453.0519999999997</v>
      </c>
      <c r="J87" s="34">
        <f t="shared" si="41"/>
        <v>1477.903559502563</v>
      </c>
      <c r="K87" s="32">
        <f t="shared" si="41"/>
        <v>1507.1714062184037</v>
      </c>
      <c r="L87" s="32">
        <f t="shared" si="41"/>
        <v>1532.2442253018912</v>
      </c>
      <c r="M87" s="32">
        <f t="shared" si="41"/>
        <v>1545.1822292952847</v>
      </c>
      <c r="N87" s="32">
        <f t="shared" si="41"/>
        <v>1555.733219290802</v>
      </c>
      <c r="O87" s="32">
        <f t="shared" si="41"/>
        <v>1567.2556363673764</v>
      </c>
      <c r="P87" s="32">
        <f t="shared" si="41"/>
        <v>1584.8072578843166</v>
      </c>
      <c r="Q87" s="35">
        <f t="shared" si="41"/>
        <v>1472.8010412711408</v>
      </c>
      <c r="R87" s="35">
        <f t="shared" si="41"/>
        <v>1481.5733928181687</v>
      </c>
      <c r="S87" s="35">
        <f t="shared" si="41"/>
        <v>1490.3457443651971</v>
      </c>
      <c r="T87" s="35">
        <f t="shared" si="41"/>
        <v>1499.1180959122255</v>
      </c>
      <c r="U87" s="35">
        <f t="shared" si="41"/>
        <v>1507.8904474592537</v>
      </c>
      <c r="V87" s="35">
        <f t="shared" si="41"/>
        <v>1516.6627990062823</v>
      </c>
      <c r="W87" s="84">
        <f t="shared" si="41"/>
        <v>1507.1714062184037</v>
      </c>
      <c r="X87" s="84">
        <f t="shared" si="41"/>
        <v>1532.2442253018912</v>
      </c>
      <c r="Y87" s="84">
        <f t="shared" si="41"/>
        <v>1545.1822292952847</v>
      </c>
      <c r="Z87" s="84">
        <f t="shared" si="41"/>
        <v>1555.733219290802</v>
      </c>
      <c r="AA87" s="84">
        <f t="shared" si="41"/>
        <v>1567.2556363673764</v>
      </c>
      <c r="AB87" s="84">
        <f t="shared" si="41"/>
        <v>1584.8072578843166</v>
      </c>
      <c r="AD87" s="26" t="s">
        <v>31</v>
      </c>
      <c r="AF87" s="162"/>
      <c r="AG87" s="163"/>
      <c r="AH87" s="163"/>
      <c r="AI87" s="163"/>
      <c r="AJ87" s="163"/>
      <c r="AK87" s="163"/>
      <c r="AL87" s="163"/>
      <c r="AM87" s="163"/>
      <c r="AN87" s="163"/>
      <c r="AO87" s="164"/>
    </row>
    <row r="88" spans="1:42">
      <c r="A88" s="53"/>
      <c r="B88" s="58"/>
    </row>
    <row r="89" spans="1:42" s="44" customFormat="1">
      <c r="A89" s="43" t="s">
        <v>54</v>
      </c>
      <c r="C89" s="45" t="s">
        <v>66</v>
      </c>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6"/>
    </row>
    <row r="90" spans="1:42">
      <c r="A90" s="53"/>
    </row>
    <row r="91" spans="1:42" ht="12.75" customHeight="1">
      <c r="B91" s="57" t="s">
        <v>48</v>
      </c>
      <c r="C91" s="11" t="s">
        <v>28</v>
      </c>
      <c r="D91" s="13"/>
      <c r="E91" s="13"/>
      <c r="F91" s="13"/>
      <c r="G91" s="13"/>
      <c r="H91" s="13"/>
      <c r="I91" s="14"/>
      <c r="J91" s="14"/>
      <c r="K91" s="133" t="s">
        <v>31</v>
      </c>
      <c r="L91" s="134"/>
      <c r="M91" s="134"/>
      <c r="N91" s="134"/>
      <c r="O91" s="134"/>
      <c r="P91" s="135"/>
      <c r="Q91" s="138" t="s">
        <v>58</v>
      </c>
      <c r="R91" s="138"/>
      <c r="S91" s="138"/>
      <c r="T91" s="138"/>
      <c r="U91" s="138"/>
      <c r="V91" s="139"/>
      <c r="W91" s="165"/>
      <c r="X91" s="165"/>
      <c r="Y91" s="165"/>
      <c r="Z91" s="165"/>
      <c r="AA91" s="165"/>
      <c r="AB91" s="166"/>
      <c r="AD91" s="171" t="s">
        <v>0</v>
      </c>
    </row>
    <row r="92" spans="1:42">
      <c r="B92" s="36"/>
      <c r="C92" s="16" t="s">
        <v>5</v>
      </c>
      <c r="D92" s="16" t="s">
        <v>6</v>
      </c>
      <c r="E92" s="16" t="s">
        <v>7</v>
      </c>
      <c r="F92" s="16" t="s">
        <v>8</v>
      </c>
      <c r="G92" s="16" t="s">
        <v>9</v>
      </c>
      <c r="H92" s="16" t="s">
        <v>10</v>
      </c>
      <c r="I92" s="16" t="s">
        <v>11</v>
      </c>
      <c r="J92" s="16" t="s">
        <v>12</v>
      </c>
      <c r="K92" s="22" t="s">
        <v>13</v>
      </c>
      <c r="L92" s="22" t="s">
        <v>14</v>
      </c>
      <c r="M92" s="22" t="s">
        <v>15</v>
      </c>
      <c r="N92" s="22" t="s">
        <v>16</v>
      </c>
      <c r="O92" s="22" t="s">
        <v>17</v>
      </c>
      <c r="P92" s="22" t="s">
        <v>18</v>
      </c>
      <c r="Q92" s="17" t="s">
        <v>13</v>
      </c>
      <c r="R92" s="17" t="s">
        <v>14</v>
      </c>
      <c r="S92" s="17" t="s">
        <v>15</v>
      </c>
      <c r="T92" s="17" t="s">
        <v>16</v>
      </c>
      <c r="U92" s="17" t="s">
        <v>17</v>
      </c>
      <c r="V92" s="17" t="s">
        <v>18</v>
      </c>
      <c r="W92" s="18" t="s">
        <v>13</v>
      </c>
      <c r="X92" s="18" t="s">
        <v>14</v>
      </c>
      <c r="Y92" s="18" t="s">
        <v>15</v>
      </c>
      <c r="Z92" s="18" t="s">
        <v>16</v>
      </c>
      <c r="AA92" s="18" t="s">
        <v>17</v>
      </c>
      <c r="AB92" s="18" t="s">
        <v>18</v>
      </c>
      <c r="AD92" s="171"/>
    </row>
    <row r="93" spans="1:42" ht="13.5" thickBot="1">
      <c r="B93" s="59"/>
      <c r="C93" s="19">
        <v>1</v>
      </c>
      <c r="D93" s="19">
        <v>2</v>
      </c>
      <c r="E93" s="19">
        <v>3</v>
      </c>
      <c r="F93" s="19">
        <v>4</v>
      </c>
      <c r="G93" s="19">
        <v>5</v>
      </c>
      <c r="H93" s="19">
        <v>6</v>
      </c>
      <c r="I93" s="19">
        <v>7</v>
      </c>
      <c r="J93" s="19">
        <v>8</v>
      </c>
      <c r="K93" s="23">
        <v>9</v>
      </c>
      <c r="L93" s="23">
        <v>10</v>
      </c>
      <c r="M93" s="23">
        <v>11</v>
      </c>
      <c r="N93" s="23">
        <v>12</v>
      </c>
      <c r="O93" s="23">
        <v>13</v>
      </c>
      <c r="P93" s="23">
        <v>14</v>
      </c>
      <c r="Q93" s="20">
        <v>9</v>
      </c>
      <c r="R93" s="20">
        <v>10</v>
      </c>
      <c r="S93" s="20">
        <v>11</v>
      </c>
      <c r="T93" s="20">
        <v>12</v>
      </c>
      <c r="U93" s="20">
        <v>13</v>
      </c>
      <c r="V93" s="20">
        <v>14</v>
      </c>
      <c r="W93" s="21">
        <v>9</v>
      </c>
      <c r="X93" s="21">
        <v>10</v>
      </c>
      <c r="Y93" s="21">
        <v>11</v>
      </c>
      <c r="Z93" s="21">
        <v>12</v>
      </c>
      <c r="AA93" s="21">
        <v>13</v>
      </c>
      <c r="AB93" s="21">
        <v>14</v>
      </c>
      <c r="AD93" s="49"/>
    </row>
    <row r="94" spans="1:42">
      <c r="B94" s="3" t="s">
        <v>4</v>
      </c>
      <c r="C94" s="121">
        <f xml:space="preserve"> INDEX( Inputs!F$4:F$146, MATCH($B94 &amp; $C$89,Inputs!$E$4:$E$146,0))</f>
        <v>35.006210219491308</v>
      </c>
      <c r="D94" s="121">
        <f xml:space="preserve"> INDEX( Inputs!G$4:G$146, MATCH($B94 &amp; $C$89,Inputs!$E$4:$E$146,0))</f>
        <v>35.24187475679382</v>
      </c>
      <c r="E94" s="121">
        <f xml:space="preserve"> INDEX( Inputs!H$4:H$146, MATCH($B94 &amp; $C$89,Inputs!$E$4:$E$146,0))</f>
        <v>35.317693295426317</v>
      </c>
      <c r="F94" s="121">
        <f xml:space="preserve"> INDEX( Inputs!I$4:I$146, MATCH($B94 &amp; $C$89,Inputs!$E$4:$E$146,0))</f>
        <v>35.530269007199401</v>
      </c>
      <c r="G94" s="121">
        <f xml:space="preserve"> INDEX( Inputs!J$4:J$146, MATCH($B94 &amp; $C$89,Inputs!$E$4:$E$146,0))</f>
        <v>35.407281695068562</v>
      </c>
      <c r="H94" s="121">
        <f xml:space="preserve"> INDEX( Inputs!K$4:K$146, MATCH($B94 &amp; $C$89,Inputs!$E$4:$E$146,0))</f>
        <v>35.710171987278258</v>
      </c>
      <c r="I94" s="121">
        <f xml:space="preserve"> INDEX( Inputs!L$4:L$146, MATCH($B94 &amp; $C$89,Inputs!$E$4:$E$146,0))</f>
        <v>36.059489669897218</v>
      </c>
      <c r="J94" s="121">
        <f xml:space="preserve"> INDEX( Inputs!M$4:M$146, MATCH($B94 &amp; $C$89,Inputs!$E$4:$E$146,0))</f>
        <v>36.457270607755078</v>
      </c>
      <c r="K94" s="122">
        <f xml:space="preserve"> INDEX( Inputs!N$4:N$146, MATCH($B94 &amp; $C$89,Inputs!$E$4:$E$146,0))</f>
        <v>36.62412086795262</v>
      </c>
      <c r="L94" s="122">
        <f xml:space="preserve"> INDEX( Inputs!O$4:O$146, MATCH($B94 &amp; $C$89,Inputs!$E$4:$E$146,0))</f>
        <v>37.097500022610667</v>
      </c>
      <c r="M94" s="122">
        <f xml:space="preserve"> INDEX( Inputs!P$4:P$146, MATCH($B94 &amp; $C$89,Inputs!$E$4:$E$146,0))</f>
        <v>37.618639013854505</v>
      </c>
      <c r="N94" s="122">
        <f xml:space="preserve"> INDEX( Inputs!Q$4:Q$146, MATCH($B94 &amp; $C$89,Inputs!$E$4:$E$146,0))</f>
        <v>38.136587233895519</v>
      </c>
      <c r="O94" s="122">
        <f xml:space="preserve"> INDEX( Inputs!R$4:R$146, MATCH($B94 &amp; $C$89,Inputs!$E$4:$E$146,0))</f>
        <v>38.647892706875176</v>
      </c>
      <c r="P94" s="122">
        <f xml:space="preserve"> INDEX( Inputs!S$4:S$146, MATCH($B94 &amp; $C$89,Inputs!$E$4:$E$146,0))</f>
        <v>39.111186571543499</v>
      </c>
      <c r="Q94" s="123">
        <f t="shared" ref="Q94:V103" si="43">Q26/Q43</f>
        <v>36.630593977460308</v>
      </c>
      <c r="R94" s="123">
        <f t="shared" si="43"/>
        <v>36.866545710124939</v>
      </c>
      <c r="S94" s="123">
        <f t="shared" si="43"/>
        <v>37.089870461254499</v>
      </c>
      <c r="T94" s="123">
        <f t="shared" si="43"/>
        <v>37.369852091826033</v>
      </c>
      <c r="U94" s="123">
        <f t="shared" si="43"/>
        <v>37.636256621242438</v>
      </c>
      <c r="V94" s="123">
        <f t="shared" si="43"/>
        <v>37.901025998992409</v>
      </c>
      <c r="W94" s="124">
        <f t="shared" ref="W94:W103" si="44" xml:space="preserve"> IF($AD94="Company forecast",K94, IF($AD94="Ofwat forecast",Q94))</f>
        <v>36.630593977460308</v>
      </c>
      <c r="X94" s="124">
        <f t="shared" ref="X94:X103" si="45" xml:space="preserve"> IF($AD94="Company forecast",L94, IF($AD94="Ofwat forecast",R94))</f>
        <v>36.866545710124939</v>
      </c>
      <c r="Y94" s="124">
        <f t="shared" ref="Y94:Y103" si="46" xml:space="preserve"> IF($AD94="Company forecast",M94, IF($AD94="Ofwat forecast",S94))</f>
        <v>37.089870461254499</v>
      </c>
      <c r="Z94" s="124">
        <f t="shared" ref="Z94:Z103" si="47" xml:space="preserve"> IF($AD94="Company forecast",N94, IF($AD94="Ofwat forecast",T94))</f>
        <v>37.369852091826033</v>
      </c>
      <c r="AA94" s="124">
        <f t="shared" ref="AA94:AA103" si="48" xml:space="preserve"> IF($AD94="Company forecast",O94, IF($AD94="Ofwat forecast",U94))</f>
        <v>37.636256621242438</v>
      </c>
      <c r="AB94" s="124">
        <f t="shared" ref="AB94:AB103" si="49" xml:space="preserve"> IF($AD94="Company forecast",P94, IF($AD94="Ofwat forecast",V94))</f>
        <v>37.901025998992409</v>
      </c>
      <c r="AD94" s="26" t="s">
        <v>29</v>
      </c>
      <c r="AF94" s="156" t="s">
        <v>104</v>
      </c>
      <c r="AG94" s="157"/>
      <c r="AH94" s="157"/>
      <c r="AI94" s="157"/>
      <c r="AJ94" s="157"/>
      <c r="AK94" s="157"/>
      <c r="AL94" s="157"/>
      <c r="AM94" s="157"/>
      <c r="AN94" s="157"/>
      <c r="AO94" s="158"/>
    </row>
    <row r="95" spans="1:42">
      <c r="B95" s="3" t="s">
        <v>19</v>
      </c>
      <c r="C95" s="121">
        <f xml:space="preserve"> INDEX( Inputs!F$4:F$146, MATCH($B95 &amp; $C$89,Inputs!$E$4:$E$146,0))</f>
        <v>41.289736542200174</v>
      </c>
      <c r="D95" s="121">
        <f xml:space="preserve"> INDEX( Inputs!G$4:G$146, MATCH($B95 &amp; $C$89,Inputs!$E$4:$E$146,0))</f>
        <v>41.367633270827753</v>
      </c>
      <c r="E95" s="121">
        <f xml:space="preserve"> INDEX( Inputs!H$4:H$146, MATCH($B95 &amp; $C$89,Inputs!$E$4:$E$146,0))</f>
        <v>41.427806412745163</v>
      </c>
      <c r="F95" s="121">
        <f xml:space="preserve"> INDEX( Inputs!I$4:I$146, MATCH($B95 &amp; $C$89,Inputs!$E$4:$E$146,0))</f>
        <v>41.524395134340331</v>
      </c>
      <c r="G95" s="121">
        <f xml:space="preserve"> INDEX( Inputs!J$4:J$146, MATCH($B95 &amp; $C$89,Inputs!$E$4:$E$146,0))</f>
        <v>41.667512097447023</v>
      </c>
      <c r="H95" s="121">
        <f xml:space="preserve"> INDEX( Inputs!K$4:K$146, MATCH($B95 &amp; $C$89,Inputs!$E$4:$E$146,0))</f>
        <v>41.88363405930027</v>
      </c>
      <c r="I95" s="121">
        <f xml:space="preserve"> INDEX( Inputs!L$4:L$146, MATCH($B95 &amp; $C$89,Inputs!$E$4:$E$146,0))</f>
        <v>42.097215746353157</v>
      </c>
      <c r="J95" s="121">
        <f xml:space="preserve"> INDEX( Inputs!M$4:M$146, MATCH($B95 &amp; $C$89,Inputs!$E$4:$E$146,0))</f>
        <v>42.232923179248424</v>
      </c>
      <c r="K95" s="122">
        <f xml:space="preserve"> INDEX( Inputs!N$4:N$146, MATCH($B95 &amp; $C$89,Inputs!$E$4:$E$146,0))</f>
        <v>42.527910685805423</v>
      </c>
      <c r="L95" s="122">
        <f xml:space="preserve"> INDEX( Inputs!O$4:O$146, MATCH($B95 &amp; $C$89,Inputs!$E$4:$E$146,0))</f>
        <v>42.777265184201795</v>
      </c>
      <c r="M95" s="122">
        <f xml:space="preserve"> INDEX( Inputs!P$4:P$146, MATCH($B95 &amp; $C$89,Inputs!$E$4:$E$146,0))</f>
        <v>43.037162274158796</v>
      </c>
      <c r="N95" s="122">
        <f xml:space="preserve"> INDEX( Inputs!Q$4:Q$146, MATCH($B95 &amp; $C$89,Inputs!$E$4:$E$146,0))</f>
        <v>43.279909930792414</v>
      </c>
      <c r="O95" s="122">
        <f xml:space="preserve"> INDEX( Inputs!R$4:R$146, MATCH($B95 &amp; $C$89,Inputs!$E$4:$E$146,0))</f>
        <v>43.509624288927107</v>
      </c>
      <c r="P95" s="122">
        <f xml:space="preserve"> INDEX( Inputs!S$4:S$146, MATCH($B95 &amp; $C$89,Inputs!$E$4:$E$146,0))</f>
        <v>43.737306332793764</v>
      </c>
      <c r="Q95" s="123">
        <f t="shared" si="43"/>
        <v>42.367408731117607</v>
      </c>
      <c r="R95" s="123">
        <f t="shared" si="43"/>
        <v>42.472095140834782</v>
      </c>
      <c r="S95" s="123">
        <f t="shared" si="43"/>
        <v>42.563164707303443</v>
      </c>
      <c r="T95" s="123">
        <f t="shared" si="43"/>
        <v>42.660619368421195</v>
      </c>
      <c r="U95" s="123">
        <f t="shared" si="43"/>
        <v>42.744079631844237</v>
      </c>
      <c r="V95" s="123">
        <f t="shared" si="43"/>
        <v>42.828316381030888</v>
      </c>
      <c r="W95" s="124">
        <f t="shared" si="44"/>
        <v>42.367408731117607</v>
      </c>
      <c r="X95" s="124">
        <f t="shared" si="45"/>
        <v>42.472095140834782</v>
      </c>
      <c r="Y95" s="124">
        <f t="shared" si="46"/>
        <v>42.563164707303443</v>
      </c>
      <c r="Z95" s="124">
        <f t="shared" si="47"/>
        <v>42.660619368421195</v>
      </c>
      <c r="AA95" s="124">
        <f t="shared" si="48"/>
        <v>42.744079631844237</v>
      </c>
      <c r="AB95" s="124">
        <f t="shared" si="49"/>
        <v>42.828316381030888</v>
      </c>
      <c r="AD95" s="26" t="s">
        <v>29</v>
      </c>
      <c r="AF95" s="159"/>
      <c r="AG95" s="160"/>
      <c r="AH95" s="160"/>
      <c r="AI95" s="160"/>
      <c r="AJ95" s="160"/>
      <c r="AK95" s="160"/>
      <c r="AL95" s="160"/>
      <c r="AM95" s="160"/>
      <c r="AN95" s="160"/>
      <c r="AO95" s="161"/>
    </row>
    <row r="96" spans="1:42">
      <c r="B96" s="3" t="s">
        <v>20</v>
      </c>
      <c r="C96" s="121">
        <f xml:space="preserve"> INDEX( Inputs!F$4:F$146, MATCH($B96 &amp; $C$89,Inputs!$E$4:$E$146,0))</f>
        <v>41.945643336719755</v>
      </c>
      <c r="D96" s="121">
        <f xml:space="preserve"> INDEX( Inputs!G$4:G$146, MATCH($B96 &amp; $C$89,Inputs!$E$4:$E$146,0))</f>
        <v>42.010930534230688</v>
      </c>
      <c r="E96" s="121">
        <f xml:space="preserve"> INDEX( Inputs!H$4:H$146, MATCH($B96 &amp; $C$89,Inputs!$E$4:$E$146,0))</f>
        <v>42.002504465978014</v>
      </c>
      <c r="F96" s="121">
        <f xml:space="preserve"> INDEX( Inputs!I$4:I$146, MATCH($B96 &amp; $C$89,Inputs!$E$4:$E$146,0))</f>
        <v>42.106909257284713</v>
      </c>
      <c r="G96" s="121">
        <f xml:space="preserve"> INDEX( Inputs!J$4:J$146, MATCH($B96 &amp; $C$89,Inputs!$E$4:$E$146,0))</f>
        <v>42.340196186954756</v>
      </c>
      <c r="H96" s="121">
        <f xml:space="preserve"> INDEX( Inputs!K$4:K$146, MATCH($B96 &amp; $C$89,Inputs!$E$4:$E$146,0))</f>
        <v>42.540391304910059</v>
      </c>
      <c r="I96" s="121">
        <f xml:space="preserve"> INDEX( Inputs!L$4:L$146, MATCH($B96 &amp; $C$89,Inputs!$E$4:$E$146,0))</f>
        <v>42.871836977462856</v>
      </c>
      <c r="J96" s="121">
        <f xml:space="preserve"> INDEX( Inputs!M$4:M$146, MATCH($B96 &amp; $C$89,Inputs!$E$4:$E$146,0))</f>
        <v>42.579092878073638</v>
      </c>
      <c r="K96" s="122">
        <f xml:space="preserve"> INDEX( Inputs!N$4:N$146, MATCH($B96 &amp; $C$89,Inputs!$E$4:$E$146,0))</f>
        <v>43.298973349104955</v>
      </c>
      <c r="L96" s="122">
        <f xml:space="preserve"> INDEX( Inputs!O$4:O$146, MATCH($B96 &amp; $C$89,Inputs!$E$4:$E$146,0))</f>
        <v>43.515845853318915</v>
      </c>
      <c r="M96" s="122">
        <f xml:space="preserve"> INDEX( Inputs!P$4:P$146, MATCH($B96 &amp; $C$89,Inputs!$E$4:$E$146,0))</f>
        <v>43.744059999172258</v>
      </c>
      <c r="N96" s="122">
        <f xml:space="preserve"> INDEX( Inputs!Q$4:Q$146, MATCH($B96 &amp; $C$89,Inputs!$E$4:$E$146,0))</f>
        <v>43.98537184730116</v>
      </c>
      <c r="O96" s="122">
        <f xml:space="preserve"> INDEX( Inputs!R$4:R$146, MATCH($B96 &amp; $C$89,Inputs!$E$4:$E$146,0))</f>
        <v>44.239734752888275</v>
      </c>
      <c r="P96" s="122">
        <f xml:space="preserve"> INDEX( Inputs!S$4:S$146, MATCH($B96 &amp; $C$89,Inputs!$E$4:$E$146,0))</f>
        <v>44.507084881220386</v>
      </c>
      <c r="Q96" s="123">
        <f t="shared" si="43"/>
        <v>42.989700945547284</v>
      </c>
      <c r="R96" s="123">
        <f t="shared" si="43"/>
        <v>43.082591825809843</v>
      </c>
      <c r="S96" s="123">
        <f t="shared" si="43"/>
        <v>43.162380836919453</v>
      </c>
      <c r="T96" s="123">
        <f t="shared" si="43"/>
        <v>43.25957640719546</v>
      </c>
      <c r="U96" s="123">
        <f t="shared" si="43"/>
        <v>43.338613097657337</v>
      </c>
      <c r="V96" s="123">
        <f t="shared" si="43"/>
        <v>43.41329491881465</v>
      </c>
      <c r="W96" s="124">
        <f t="shared" si="44"/>
        <v>42.989700945547284</v>
      </c>
      <c r="X96" s="124">
        <f t="shared" si="45"/>
        <v>43.082591825809843</v>
      </c>
      <c r="Y96" s="124">
        <f t="shared" si="46"/>
        <v>43.162380836919453</v>
      </c>
      <c r="Z96" s="124">
        <f t="shared" si="47"/>
        <v>43.25957640719546</v>
      </c>
      <c r="AA96" s="124">
        <f t="shared" si="48"/>
        <v>43.338613097657337</v>
      </c>
      <c r="AB96" s="124">
        <f t="shared" si="49"/>
        <v>43.41329491881465</v>
      </c>
      <c r="AD96" s="26" t="s">
        <v>29</v>
      </c>
      <c r="AF96" s="159"/>
      <c r="AG96" s="160"/>
      <c r="AH96" s="160"/>
      <c r="AI96" s="160"/>
      <c r="AJ96" s="160"/>
      <c r="AK96" s="160"/>
      <c r="AL96" s="160"/>
      <c r="AM96" s="160"/>
      <c r="AN96" s="160"/>
      <c r="AO96" s="161"/>
    </row>
    <row r="97" spans="1:42">
      <c r="B97" s="3" t="s">
        <v>21</v>
      </c>
      <c r="C97" s="121">
        <f xml:space="preserve"> INDEX( Inputs!F$4:F$146, MATCH($B97 &amp; $C$89,Inputs!$E$4:$E$146,0))</f>
        <v>48.639016376076817</v>
      </c>
      <c r="D97" s="121">
        <f xml:space="preserve"> INDEX( Inputs!G$4:G$146, MATCH($B97 &amp; $C$89,Inputs!$E$4:$E$146,0))</f>
        <v>48.934033238244162</v>
      </c>
      <c r="E97" s="121">
        <f xml:space="preserve"> INDEX( Inputs!H$4:H$146, MATCH($B97 &amp; $C$89,Inputs!$E$4:$E$146,0))</f>
        <v>49.088902101632598</v>
      </c>
      <c r="F97" s="121">
        <f xml:space="preserve"> INDEX( Inputs!I$4:I$146, MATCH($B97 &amp; $C$89,Inputs!$E$4:$E$146,0))</f>
        <v>49.153800678461259</v>
      </c>
      <c r="G97" s="121">
        <f xml:space="preserve"> INDEX( Inputs!J$4:J$146, MATCH($B97 &amp; $C$89,Inputs!$E$4:$E$146,0))</f>
        <v>49.433935499555034</v>
      </c>
      <c r="H97" s="121">
        <f xml:space="preserve"> INDEX( Inputs!K$4:K$146, MATCH($B97 &amp; $C$89,Inputs!$E$4:$E$146,0))</f>
        <v>49.76720247451955</v>
      </c>
      <c r="I97" s="121">
        <f xml:space="preserve"> INDEX( Inputs!L$4:L$146, MATCH($B97 &amp; $C$89,Inputs!$E$4:$E$146,0))</f>
        <v>49.915960648440858</v>
      </c>
      <c r="J97" s="121">
        <f xml:space="preserve"> INDEX( Inputs!M$4:M$146, MATCH($B97 &amp; $C$89,Inputs!$E$4:$E$146,0))</f>
        <v>50.141187753968858</v>
      </c>
      <c r="K97" s="122">
        <f xml:space="preserve"> INDEX( Inputs!N$4:N$146, MATCH($B97 &amp; $C$89,Inputs!$E$4:$E$146,0))</f>
        <v>50.383156888877714</v>
      </c>
      <c r="L97" s="122">
        <f xml:space="preserve"> INDEX( Inputs!O$4:O$146, MATCH($B97 &amp; $C$89,Inputs!$E$4:$E$146,0))</f>
        <v>50.83523040665898</v>
      </c>
      <c r="M97" s="122">
        <f xml:space="preserve"> INDEX( Inputs!P$4:P$146, MATCH($B97 &amp; $C$89,Inputs!$E$4:$E$146,0))</f>
        <v>51.220401638525324</v>
      </c>
      <c r="N97" s="122">
        <f xml:space="preserve"> INDEX( Inputs!Q$4:Q$146, MATCH($B97 &amp; $C$89,Inputs!$E$4:$E$146,0))</f>
        <v>51.61768660060747</v>
      </c>
      <c r="O97" s="122">
        <f xml:space="preserve"> INDEX( Inputs!R$4:R$146, MATCH($B97 &amp; $C$89,Inputs!$E$4:$E$146,0))</f>
        <v>51.986007740398932</v>
      </c>
      <c r="P97" s="122">
        <f xml:space="preserve"> INDEX( Inputs!S$4:S$146, MATCH($B97 &amp; $C$89,Inputs!$E$4:$E$146,0))</f>
        <v>52.331981803797468</v>
      </c>
      <c r="Q97" s="123">
        <f t="shared" si="43"/>
        <v>50.413981354558302</v>
      </c>
      <c r="R97" s="123">
        <f t="shared" si="43"/>
        <v>50.70915232509801</v>
      </c>
      <c r="S97" s="123">
        <f t="shared" si="43"/>
        <v>50.987206740175409</v>
      </c>
      <c r="T97" s="123">
        <f t="shared" si="43"/>
        <v>51.338330156301922</v>
      </c>
      <c r="U97" s="123">
        <f t="shared" si="43"/>
        <v>51.677160056567246</v>
      </c>
      <c r="V97" s="123">
        <f t="shared" si="43"/>
        <v>52.017551691875227</v>
      </c>
      <c r="W97" s="124">
        <f t="shared" si="44"/>
        <v>50.413981354558302</v>
      </c>
      <c r="X97" s="124">
        <f t="shared" si="45"/>
        <v>50.70915232509801</v>
      </c>
      <c r="Y97" s="124">
        <f t="shared" si="46"/>
        <v>50.987206740175409</v>
      </c>
      <c r="Z97" s="124">
        <f t="shared" si="47"/>
        <v>51.338330156301922</v>
      </c>
      <c r="AA97" s="124">
        <f t="shared" si="48"/>
        <v>51.677160056567246</v>
      </c>
      <c r="AB97" s="124">
        <f t="shared" si="49"/>
        <v>52.017551691875227</v>
      </c>
      <c r="AD97" s="26" t="s">
        <v>29</v>
      </c>
      <c r="AF97" s="159"/>
      <c r="AG97" s="160"/>
      <c r="AH97" s="160"/>
      <c r="AI97" s="160"/>
      <c r="AJ97" s="160"/>
      <c r="AK97" s="160"/>
      <c r="AL97" s="160"/>
      <c r="AM97" s="160"/>
      <c r="AN97" s="160"/>
      <c r="AO97" s="161"/>
    </row>
    <row r="98" spans="1:42">
      <c r="B98" s="3" t="s">
        <v>61</v>
      </c>
      <c r="C98" s="125">
        <f xml:space="preserve"> INDEX( Inputs!F$4:F$146, MATCH($B98 &amp; $C$89,Inputs!$E$4:$E$146,0))</f>
        <v>42.65050820720375</v>
      </c>
      <c r="D98" s="125">
        <f xml:space="preserve"> INDEX( Inputs!G$4:G$146, MATCH($B98 &amp; $C$89,Inputs!$E$4:$E$146,0))</f>
        <v>42.611158743710412</v>
      </c>
      <c r="E98" s="125">
        <f xml:space="preserve"> INDEX( Inputs!H$4:H$146, MATCH($B98 &amp; $C$89,Inputs!$E$4:$E$146,0))</f>
        <v>42.604482648970915</v>
      </c>
      <c r="F98" s="125">
        <f xml:space="preserve"> INDEX( Inputs!I$4:I$146, MATCH($B98 &amp; $C$89,Inputs!$E$4:$E$146,0))</f>
        <v>42.925820592490098</v>
      </c>
      <c r="G98" s="125">
        <f xml:space="preserve"> INDEX( Inputs!J$4:J$146, MATCH($B98 &amp; $C$89,Inputs!$E$4:$E$146,0))</f>
        <v>43.199472069145457</v>
      </c>
      <c r="H98" s="125">
        <f xml:space="preserve"> INDEX( Inputs!K$4:K$146, MATCH($B98 &amp; $C$89,Inputs!$E$4:$E$146,0))</f>
        <v>43.516396643046079</v>
      </c>
      <c r="I98" s="125">
        <f xml:space="preserve"> INDEX( Inputs!L$4:L$146, MATCH($B98 &amp; $C$89,Inputs!$E$4:$E$146,0))</f>
        <v>43.932200325438437</v>
      </c>
      <c r="J98" s="125">
        <f xml:space="preserve"> INDEX( Inputs!M$4:M$146, MATCH($B98 &amp; $C$89,Inputs!$E$4:$E$146,0))</f>
        <v>44.983394096037266</v>
      </c>
      <c r="K98" s="122">
        <f xml:space="preserve"> INDEX( Inputs!N$4:N$146, MATCH($B98 &amp; $C$89,Inputs!$E$4:$E$146,0))</f>
        <v>44.088450389675707</v>
      </c>
      <c r="L98" s="122">
        <f xml:space="preserve"> INDEX( Inputs!O$4:O$146, MATCH($B98 &amp; $C$89,Inputs!$E$4:$E$146,0))</f>
        <v>44.165441737271031</v>
      </c>
      <c r="M98" s="122">
        <f xml:space="preserve"> INDEX( Inputs!P$4:P$146, MATCH($B98 &amp; $C$89,Inputs!$E$4:$E$146,0))</f>
        <v>44.25797472488334</v>
      </c>
      <c r="N98" s="122">
        <f xml:space="preserve"> INDEX( Inputs!Q$4:Q$146, MATCH($B98 &amp; $C$89,Inputs!$E$4:$E$146,0))</f>
        <v>44.364910848622046</v>
      </c>
      <c r="O98" s="122">
        <f xml:space="preserve"> INDEX( Inputs!R$4:R$146, MATCH($B98 &amp; $C$89,Inputs!$E$4:$E$146,0))</f>
        <v>44.47557553832435</v>
      </c>
      <c r="P98" s="122">
        <f xml:space="preserve"> INDEX( Inputs!S$4:S$146, MATCH($B98 &amp; $C$89,Inputs!$E$4:$E$146,0))</f>
        <v>44.589913380744754</v>
      </c>
      <c r="Q98" s="126">
        <f t="shared" si="43"/>
        <v>44.79138740399604</v>
      </c>
      <c r="R98" s="126">
        <f t="shared" si="43"/>
        <v>45.006085152333938</v>
      </c>
      <c r="S98" s="126">
        <f t="shared" si="43"/>
        <v>45.20097356770048</v>
      </c>
      <c r="T98" s="126">
        <f t="shared" si="43"/>
        <v>45.453007117298881</v>
      </c>
      <c r="U98" s="126">
        <f t="shared" si="43"/>
        <v>45.69519808546795</v>
      </c>
      <c r="V98" s="126">
        <f t="shared" si="43"/>
        <v>45.940269057019407</v>
      </c>
      <c r="W98" s="124">
        <f t="shared" si="44"/>
        <v>44.79138740399604</v>
      </c>
      <c r="X98" s="124">
        <f t="shared" si="45"/>
        <v>45.006085152333938</v>
      </c>
      <c r="Y98" s="124">
        <f t="shared" si="46"/>
        <v>45.20097356770048</v>
      </c>
      <c r="Z98" s="124">
        <f t="shared" si="47"/>
        <v>45.453007117298881</v>
      </c>
      <c r="AA98" s="124">
        <f t="shared" si="48"/>
        <v>45.69519808546795</v>
      </c>
      <c r="AB98" s="124">
        <f t="shared" si="49"/>
        <v>45.940269057019407</v>
      </c>
      <c r="AD98" s="26" t="s">
        <v>29</v>
      </c>
      <c r="AF98" s="159"/>
      <c r="AG98" s="160"/>
      <c r="AH98" s="160"/>
      <c r="AI98" s="160"/>
      <c r="AJ98" s="160"/>
      <c r="AK98" s="160"/>
      <c r="AL98" s="160"/>
      <c r="AM98" s="160"/>
      <c r="AN98" s="160"/>
      <c r="AO98" s="161"/>
    </row>
    <row r="99" spans="1:42">
      <c r="B99" s="3" t="s">
        <v>23</v>
      </c>
      <c r="C99" s="121">
        <f xml:space="preserve"> INDEX( Inputs!F$4:F$146, MATCH($B99 &amp; $C$89,Inputs!$E$4:$E$146,0))</f>
        <v>40.855184957177606</v>
      </c>
      <c r="D99" s="121">
        <f xml:space="preserve"> INDEX( Inputs!G$4:G$146, MATCH($B99 &amp; $C$89,Inputs!$E$4:$E$146,0))</f>
        <v>41.234242618119758</v>
      </c>
      <c r="E99" s="121">
        <f xml:space="preserve"> INDEX( Inputs!H$4:H$146, MATCH($B99 &amp; $C$89,Inputs!$E$4:$E$146,0))</f>
        <v>41.385168938234955</v>
      </c>
      <c r="F99" s="121">
        <f xml:space="preserve"> INDEX( Inputs!I$4:I$146, MATCH($B99 &amp; $C$89,Inputs!$E$4:$E$146,0))</f>
        <v>41.60472657640755</v>
      </c>
      <c r="G99" s="121">
        <f xml:space="preserve"> INDEX( Inputs!J$4:J$146, MATCH($B99 &amp; $C$89,Inputs!$E$4:$E$146,0))</f>
        <v>41.80407179753557</v>
      </c>
      <c r="H99" s="121">
        <f xml:space="preserve"> INDEX( Inputs!K$4:K$146, MATCH($B99 &amp; $C$89,Inputs!$E$4:$E$146,0))</f>
        <v>42.27268754209922</v>
      </c>
      <c r="I99" s="121">
        <f xml:space="preserve"> INDEX( Inputs!L$4:L$146, MATCH($B99 &amp; $C$89,Inputs!$E$4:$E$146,0))</f>
        <v>42.794954128440367</v>
      </c>
      <c r="J99" s="121">
        <f xml:space="preserve"> INDEX( Inputs!M$4:M$146, MATCH($B99 &amp; $C$89,Inputs!$E$4:$E$146,0))</f>
        <v>43.343375107035683</v>
      </c>
      <c r="K99" s="122">
        <f xml:space="preserve"> INDEX( Inputs!N$4:N$146, MATCH($B99 &amp; $C$89,Inputs!$E$4:$E$146,0))</f>
        <v>43.405282071758599</v>
      </c>
      <c r="L99" s="122">
        <f xml:space="preserve"> INDEX( Inputs!O$4:O$146, MATCH($B99 &amp; $C$89,Inputs!$E$4:$E$146,0))</f>
        <v>43.67703594176524</v>
      </c>
      <c r="M99" s="122">
        <f xml:space="preserve"> INDEX( Inputs!P$4:P$146, MATCH($B99 &amp; $C$89,Inputs!$E$4:$E$146,0))</f>
        <v>43.947332615227623</v>
      </c>
      <c r="N99" s="122">
        <f xml:space="preserve"> INDEX( Inputs!Q$4:Q$146, MATCH($B99 &amp; $C$89,Inputs!$E$4:$E$146,0))</f>
        <v>44.203006668927323</v>
      </c>
      <c r="O99" s="122">
        <f xml:space="preserve"> INDEX( Inputs!R$4:R$146, MATCH($B99 &amp; $C$89,Inputs!$E$4:$E$146,0))</f>
        <v>44.462760563380279</v>
      </c>
      <c r="P99" s="122">
        <f xml:space="preserve"> INDEX( Inputs!S$4:S$146, MATCH($B99 &amp; $C$89,Inputs!$E$4:$E$146,0))</f>
        <v>44.719148458125034</v>
      </c>
      <c r="Q99" s="123">
        <f t="shared" si="43"/>
        <v>43.596972940099569</v>
      </c>
      <c r="R99" s="123">
        <f t="shared" si="43"/>
        <v>43.779968836865358</v>
      </c>
      <c r="S99" s="123">
        <f t="shared" si="43"/>
        <v>43.948165029120645</v>
      </c>
      <c r="T99" s="123">
        <f t="shared" si="43"/>
        <v>44.177994684706071</v>
      </c>
      <c r="U99" s="123">
        <f t="shared" si="43"/>
        <v>44.404074537650558</v>
      </c>
      <c r="V99" s="123">
        <f t="shared" si="43"/>
        <v>44.629073220912417</v>
      </c>
      <c r="W99" s="124">
        <f t="shared" si="44"/>
        <v>43.596972940099569</v>
      </c>
      <c r="X99" s="124">
        <f t="shared" si="45"/>
        <v>43.779968836865358</v>
      </c>
      <c r="Y99" s="124">
        <f t="shared" si="46"/>
        <v>43.948165029120645</v>
      </c>
      <c r="Z99" s="124">
        <f t="shared" si="47"/>
        <v>44.177994684706071</v>
      </c>
      <c r="AA99" s="124">
        <f t="shared" si="48"/>
        <v>44.404074537650558</v>
      </c>
      <c r="AB99" s="124">
        <f t="shared" si="49"/>
        <v>44.629073220912417</v>
      </c>
      <c r="AD99" s="26" t="s">
        <v>29</v>
      </c>
      <c r="AF99" s="159"/>
      <c r="AG99" s="160"/>
      <c r="AH99" s="160"/>
      <c r="AI99" s="160"/>
      <c r="AJ99" s="160"/>
      <c r="AK99" s="160"/>
      <c r="AL99" s="160"/>
      <c r="AM99" s="160"/>
      <c r="AN99" s="160"/>
      <c r="AO99" s="161"/>
    </row>
    <row r="100" spans="1:42">
      <c r="B100" s="3" t="s">
        <v>24</v>
      </c>
      <c r="C100" s="121">
        <f xml:space="preserve"> INDEX( Inputs!F$4:F$146, MATCH($B100 &amp; $C$89,Inputs!$E$4:$E$146,0))</f>
        <v>51.521197778627339</v>
      </c>
      <c r="D100" s="121">
        <f xml:space="preserve"> INDEX( Inputs!G$4:G$146, MATCH($B100 &amp; $C$89,Inputs!$E$4:$E$146,0))</f>
        <v>51.729371604520765</v>
      </c>
      <c r="E100" s="121">
        <f xml:space="preserve"> INDEX( Inputs!H$4:H$146, MATCH($B100 &amp; $C$89,Inputs!$E$4:$E$146,0))</f>
        <v>51.996447580245132</v>
      </c>
      <c r="F100" s="121">
        <f xml:space="preserve"> INDEX( Inputs!I$4:I$146, MATCH($B100 &amp; $C$89,Inputs!$E$4:$E$146,0))</f>
        <v>52.291879883694371</v>
      </c>
      <c r="G100" s="121">
        <f xml:space="preserve"> INDEX( Inputs!J$4:J$146, MATCH($B100 &amp; $C$89,Inputs!$E$4:$E$146,0))</f>
        <v>52.774417223546848</v>
      </c>
      <c r="H100" s="121">
        <f xml:space="preserve"> INDEX( Inputs!K$4:K$146, MATCH($B100 &amp; $C$89,Inputs!$E$4:$E$146,0))</f>
        <v>53.216617634662313</v>
      </c>
      <c r="I100" s="121">
        <f xml:space="preserve"> INDEX( Inputs!L$4:L$146, MATCH($B100 &amp; $C$89,Inputs!$E$4:$E$146,0))</f>
        <v>53.573118593033719</v>
      </c>
      <c r="J100" s="121">
        <f xml:space="preserve"> INDEX( Inputs!M$4:M$146, MATCH($B100 &amp; $C$89,Inputs!$E$4:$E$146,0))</f>
        <v>54.096281557369196</v>
      </c>
      <c r="K100" s="122">
        <f xml:space="preserve"> INDEX( Inputs!N$4:N$146, MATCH($B100 &amp; $C$89,Inputs!$E$4:$E$146,0))</f>
        <v>54.777857079144312</v>
      </c>
      <c r="L100" s="122">
        <f xml:space="preserve"> INDEX( Inputs!O$4:O$146, MATCH($B100 &amp; $C$89,Inputs!$E$4:$E$146,0))</f>
        <v>55.42548776626694</v>
      </c>
      <c r="M100" s="122">
        <f xml:space="preserve"> INDEX( Inputs!P$4:P$146, MATCH($B100 &amp; $C$89,Inputs!$E$4:$E$146,0))</f>
        <v>56.052584908880561</v>
      </c>
      <c r="N100" s="122">
        <f xml:space="preserve"> INDEX( Inputs!Q$4:Q$146, MATCH($B100 &amp; $C$89,Inputs!$E$4:$E$146,0))</f>
        <v>56.599061255126131</v>
      </c>
      <c r="O100" s="122">
        <f xml:space="preserve"> INDEX( Inputs!R$4:R$146, MATCH($B100 &amp; $C$89,Inputs!$E$4:$E$146,0))</f>
        <v>57.148523927983398</v>
      </c>
      <c r="P100" s="122">
        <f xml:space="preserve"> INDEX( Inputs!S$4:S$146, MATCH($B100 &amp; $C$89,Inputs!$E$4:$E$146,0))</f>
        <v>57.673623832508291</v>
      </c>
      <c r="Q100" s="123">
        <f t="shared" si="43"/>
        <v>54.532236796341948</v>
      </c>
      <c r="R100" s="123">
        <f t="shared" si="43"/>
        <v>54.925268982775897</v>
      </c>
      <c r="S100" s="123">
        <f t="shared" si="43"/>
        <v>55.286359192514567</v>
      </c>
      <c r="T100" s="123">
        <f t="shared" si="43"/>
        <v>55.802905888786626</v>
      </c>
      <c r="U100" s="123">
        <f t="shared" si="43"/>
        <v>56.299663373866878</v>
      </c>
      <c r="V100" s="123">
        <f t="shared" si="43"/>
        <v>56.786163863784033</v>
      </c>
      <c r="W100" s="124">
        <f t="shared" si="44"/>
        <v>54.532236796341948</v>
      </c>
      <c r="X100" s="124">
        <f t="shared" si="45"/>
        <v>54.925268982775897</v>
      </c>
      <c r="Y100" s="124">
        <f t="shared" si="46"/>
        <v>55.286359192514567</v>
      </c>
      <c r="Z100" s="124">
        <f t="shared" si="47"/>
        <v>55.802905888786626</v>
      </c>
      <c r="AA100" s="124">
        <f t="shared" si="48"/>
        <v>56.299663373866878</v>
      </c>
      <c r="AB100" s="124">
        <f t="shared" si="49"/>
        <v>56.786163863784033</v>
      </c>
      <c r="AD100" s="26" t="s">
        <v>29</v>
      </c>
      <c r="AF100" s="159"/>
      <c r="AG100" s="160"/>
      <c r="AH100" s="160"/>
      <c r="AI100" s="160"/>
      <c r="AJ100" s="160"/>
      <c r="AK100" s="160"/>
      <c r="AL100" s="160"/>
      <c r="AM100" s="160"/>
      <c r="AN100" s="160"/>
      <c r="AO100" s="161"/>
    </row>
    <row r="101" spans="1:42">
      <c r="B101" s="3" t="s">
        <v>25</v>
      </c>
      <c r="C101" s="121">
        <f xml:space="preserve"> INDEX( Inputs!F$4:F$146, MATCH($B101 &amp; $C$89,Inputs!$E$4:$E$146,0))</f>
        <v>39.185878116560055</v>
      </c>
      <c r="D101" s="121">
        <f xml:space="preserve"> INDEX( Inputs!G$4:G$146, MATCH($B101 &amp; $C$89,Inputs!$E$4:$E$146,0))</f>
        <v>39.225869275282783</v>
      </c>
      <c r="E101" s="121">
        <f xml:space="preserve"> INDEX( Inputs!H$4:H$146, MATCH($B101 &amp; $C$89,Inputs!$E$4:$E$146,0))</f>
        <v>39.392690203920303</v>
      </c>
      <c r="F101" s="121">
        <f xml:space="preserve"> INDEX( Inputs!I$4:I$146, MATCH($B101 &amp; $C$89,Inputs!$E$4:$E$146,0))</f>
        <v>39.31661433295357</v>
      </c>
      <c r="G101" s="121">
        <f xml:space="preserve"> INDEX( Inputs!J$4:J$146, MATCH($B101 &amp; $C$89,Inputs!$E$4:$E$146,0))</f>
        <v>39.758447942036106</v>
      </c>
      <c r="H101" s="121">
        <f xml:space="preserve"> INDEX( Inputs!K$4:K$146, MATCH($B101 &amp; $C$89,Inputs!$E$4:$E$146,0))</f>
        <v>39.819870703379152</v>
      </c>
      <c r="I101" s="121">
        <f xml:space="preserve"> INDEX( Inputs!L$4:L$146, MATCH($B101 &amp; $C$89,Inputs!$E$4:$E$146,0))</f>
        <v>39.986458907887481</v>
      </c>
      <c r="J101" s="121">
        <f xml:space="preserve"> INDEX( Inputs!M$4:M$146, MATCH($B101 &amp; $C$89,Inputs!$E$4:$E$146,0))</f>
        <v>39.999780545344819</v>
      </c>
      <c r="K101" s="122">
        <f xml:space="preserve"> INDEX( Inputs!N$4:N$146, MATCH($B101 &amp; $C$89,Inputs!$E$4:$E$146,0))</f>
        <v>40.21879375188734</v>
      </c>
      <c r="L101" s="122">
        <f xml:space="preserve"> INDEX( Inputs!O$4:O$146, MATCH($B101 &amp; $C$89,Inputs!$E$4:$E$146,0))</f>
        <v>40.37282983734049</v>
      </c>
      <c r="M101" s="122">
        <f xml:space="preserve"> INDEX( Inputs!P$4:P$146, MATCH($B101 &amp; $C$89,Inputs!$E$4:$E$146,0))</f>
        <v>40.529897019858502</v>
      </c>
      <c r="N101" s="122">
        <f xml:space="preserve"> INDEX( Inputs!Q$4:Q$146, MATCH($B101 &amp; $C$89,Inputs!$E$4:$E$146,0))</f>
        <v>40.700926683019894</v>
      </c>
      <c r="O101" s="122">
        <f xml:space="preserve"> INDEX( Inputs!R$4:R$146, MATCH($B101 &amp; $C$89,Inputs!$E$4:$E$146,0))</f>
        <v>40.869714192478177</v>
      </c>
      <c r="P101" s="122">
        <f xml:space="preserve"> INDEX( Inputs!S$4:S$146, MATCH($B101 &amp; $C$89,Inputs!$E$4:$E$146,0))</f>
        <v>41.039506172839509</v>
      </c>
      <c r="Q101" s="123">
        <f t="shared" si="43"/>
        <v>40.221143183885466</v>
      </c>
      <c r="R101" s="123">
        <f t="shared" si="43"/>
        <v>40.334462857731801</v>
      </c>
      <c r="S101" s="123">
        <f t="shared" si="43"/>
        <v>40.447936719909883</v>
      </c>
      <c r="T101" s="123">
        <f t="shared" si="43"/>
        <v>40.577993824052612</v>
      </c>
      <c r="U101" s="123">
        <f t="shared" si="43"/>
        <v>40.697187787994068</v>
      </c>
      <c r="V101" s="123">
        <f t="shared" si="43"/>
        <v>40.810349090773187</v>
      </c>
      <c r="W101" s="124">
        <f t="shared" si="44"/>
        <v>40.221143183885466</v>
      </c>
      <c r="X101" s="124">
        <f t="shared" si="45"/>
        <v>40.334462857731801</v>
      </c>
      <c r="Y101" s="124">
        <f t="shared" si="46"/>
        <v>40.447936719909883</v>
      </c>
      <c r="Z101" s="124">
        <f t="shared" si="47"/>
        <v>40.577993824052612</v>
      </c>
      <c r="AA101" s="124">
        <f t="shared" si="48"/>
        <v>40.697187787994068</v>
      </c>
      <c r="AB101" s="124">
        <f t="shared" si="49"/>
        <v>40.810349090773187</v>
      </c>
      <c r="AD101" s="26" t="s">
        <v>29</v>
      </c>
      <c r="AF101" s="159"/>
      <c r="AG101" s="160"/>
      <c r="AH101" s="160"/>
      <c r="AI101" s="160"/>
      <c r="AJ101" s="160"/>
      <c r="AK101" s="160"/>
      <c r="AL101" s="160"/>
      <c r="AM101" s="160"/>
      <c r="AN101" s="160"/>
      <c r="AO101" s="161"/>
    </row>
    <row r="102" spans="1:42">
      <c r="B102" s="3" t="s">
        <v>26</v>
      </c>
      <c r="C102" s="121">
        <f xml:space="preserve"> INDEX( Inputs!F$4:F$146, MATCH($B102 &amp; $C$89,Inputs!$E$4:$E$146,0))</f>
        <v>34.576167083332848</v>
      </c>
      <c r="D102" s="121">
        <f xml:space="preserve"> INDEX( Inputs!G$4:G$146, MATCH($B102 &amp; $C$89,Inputs!$E$4:$E$146,0))</f>
        <v>34.568150621797926</v>
      </c>
      <c r="E102" s="121">
        <f xml:space="preserve"> INDEX( Inputs!H$4:H$146, MATCH($B102 &amp; $C$89,Inputs!$E$4:$E$146,0))</f>
        <v>34.779277772009685</v>
      </c>
      <c r="F102" s="121">
        <f xml:space="preserve"> INDEX( Inputs!I$4:I$146, MATCH($B102 &amp; $C$89,Inputs!$E$4:$E$146,0))</f>
        <v>34.949745138016432</v>
      </c>
      <c r="G102" s="121">
        <f xml:space="preserve"> INDEX( Inputs!J$4:J$146, MATCH($B102 &amp; $C$89,Inputs!$E$4:$E$146,0))</f>
        <v>35.156423983886995</v>
      </c>
      <c r="H102" s="121">
        <f xml:space="preserve"> INDEX( Inputs!K$4:K$146, MATCH($B102 &amp; $C$89,Inputs!$E$4:$E$146,0))</f>
        <v>35.370595931147342</v>
      </c>
      <c r="I102" s="121">
        <f xml:space="preserve"> INDEX( Inputs!L$4:L$146, MATCH($B102 &amp; $C$89,Inputs!$E$4:$E$146,0))</f>
        <v>35.433139816892442</v>
      </c>
      <c r="J102" s="121">
        <f xml:space="preserve"> INDEX( Inputs!M$4:M$146, MATCH($B102 &amp; $C$89,Inputs!$E$4:$E$146,0))</f>
        <v>35.874547744746145</v>
      </c>
      <c r="K102" s="122">
        <f xml:space="preserve"> INDEX( Inputs!N$4:N$146, MATCH($B102 &amp; $C$89,Inputs!$E$4:$E$146,0))</f>
        <v>35.834549390732747</v>
      </c>
      <c r="L102" s="122">
        <f xml:space="preserve"> INDEX( Inputs!O$4:O$146, MATCH($B102 &amp; $C$89,Inputs!$E$4:$E$146,0))</f>
        <v>35.986642319996321</v>
      </c>
      <c r="M102" s="122">
        <f xml:space="preserve"> INDEX( Inputs!P$4:P$146, MATCH($B102 &amp; $C$89,Inputs!$E$4:$E$146,0))</f>
        <v>36.166746163346552</v>
      </c>
      <c r="N102" s="122">
        <f xml:space="preserve"> INDEX( Inputs!Q$4:Q$146, MATCH($B102 &amp; $C$89,Inputs!$E$4:$E$146,0))</f>
        <v>36.336847116272381</v>
      </c>
      <c r="O102" s="122">
        <f xml:space="preserve"> INDEX( Inputs!R$4:R$146, MATCH($B102 &amp; $C$89,Inputs!$E$4:$E$146,0))</f>
        <v>36.49500177897923</v>
      </c>
      <c r="P102" s="122">
        <f xml:space="preserve"> INDEX( Inputs!S$4:S$146, MATCH($B102 &amp; $C$89,Inputs!$E$4:$E$146,0))</f>
        <v>36.633801526774434</v>
      </c>
      <c r="Q102" s="123">
        <f t="shared" si="43"/>
        <v>35.999704772214614</v>
      </c>
      <c r="R102" s="123">
        <f t="shared" si="43"/>
        <v>36.231122054906308</v>
      </c>
      <c r="S102" s="123">
        <f t="shared" si="43"/>
        <v>36.410576044547092</v>
      </c>
      <c r="T102" s="123">
        <f t="shared" si="43"/>
        <v>36.627604952151835</v>
      </c>
      <c r="U102" s="123">
        <f t="shared" si="43"/>
        <v>36.839289023468751</v>
      </c>
      <c r="V102" s="123">
        <f t="shared" si="43"/>
        <v>37.052656007214424</v>
      </c>
      <c r="W102" s="124">
        <f t="shared" si="44"/>
        <v>35.999704772214614</v>
      </c>
      <c r="X102" s="124">
        <f t="shared" si="45"/>
        <v>36.231122054906308</v>
      </c>
      <c r="Y102" s="124">
        <f t="shared" si="46"/>
        <v>36.410576044547092</v>
      </c>
      <c r="Z102" s="124">
        <f t="shared" si="47"/>
        <v>36.627604952151835</v>
      </c>
      <c r="AA102" s="124">
        <f t="shared" si="48"/>
        <v>36.839289023468751</v>
      </c>
      <c r="AB102" s="124">
        <f t="shared" si="49"/>
        <v>37.052656007214424</v>
      </c>
      <c r="AD102" s="26" t="s">
        <v>29</v>
      </c>
      <c r="AF102" s="159"/>
      <c r="AG102" s="160"/>
      <c r="AH102" s="160"/>
      <c r="AI102" s="160"/>
      <c r="AJ102" s="160"/>
      <c r="AK102" s="160"/>
      <c r="AL102" s="160"/>
      <c r="AM102" s="160"/>
      <c r="AN102" s="160"/>
      <c r="AO102" s="161"/>
    </row>
    <row r="103" spans="1:42">
      <c r="B103" s="3" t="s">
        <v>27</v>
      </c>
      <c r="C103" s="121">
        <f xml:space="preserve"> INDEX( Inputs!F$4:F$146, MATCH($B103 &amp; $C$89,Inputs!$E$4:$E$146,0))</f>
        <v>42.732422059434555</v>
      </c>
      <c r="D103" s="121">
        <f xml:space="preserve"> INDEX( Inputs!G$4:G$146, MATCH($B103 &amp; $C$89,Inputs!$E$4:$E$146,0))</f>
        <v>42.84992811688673</v>
      </c>
      <c r="E103" s="121">
        <f xml:space="preserve"> INDEX( Inputs!H$4:H$146, MATCH($B103 &amp; $C$89,Inputs!$E$4:$E$146,0))</f>
        <v>42.938980040789147</v>
      </c>
      <c r="F103" s="121">
        <f xml:space="preserve"> INDEX( Inputs!I$4:I$146, MATCH($B103 &amp; $C$89,Inputs!$E$4:$E$146,0))</f>
        <v>43.065662471163144</v>
      </c>
      <c r="G103" s="121">
        <f xml:space="preserve"> INDEX( Inputs!J$4:J$146, MATCH($B103 &amp; $C$89,Inputs!$E$4:$E$146,0))</f>
        <v>43.280335785633383</v>
      </c>
      <c r="H103" s="121">
        <f xml:space="preserve"> INDEX( Inputs!K$4:K$146, MATCH($B103 &amp; $C$89,Inputs!$E$4:$E$146,0))</f>
        <v>43.498859737554604</v>
      </c>
      <c r="I103" s="121">
        <f xml:space="preserve"> INDEX( Inputs!L$4:L$146, MATCH($B103 &amp; $C$89,Inputs!$E$4:$E$146,0))</f>
        <v>43.684371651614882</v>
      </c>
      <c r="J103" s="121">
        <f xml:space="preserve"> INDEX( Inputs!M$4:M$146, MATCH($B103 &amp; $C$89,Inputs!$E$4:$E$146,0))</f>
        <v>43.967422469487978</v>
      </c>
      <c r="K103" s="122">
        <f xml:space="preserve"> INDEX( Inputs!N$4:N$146, MATCH($B103 &amp; $C$89,Inputs!$E$4:$E$146,0))</f>
        <v>44.073701298701302</v>
      </c>
      <c r="L103" s="122">
        <f xml:space="preserve"> INDEX( Inputs!O$4:O$146, MATCH($B103 &amp; $C$89,Inputs!$E$4:$E$146,0))</f>
        <v>44.439014616646951</v>
      </c>
      <c r="M103" s="122">
        <f xml:space="preserve"> INDEX( Inputs!P$4:P$146, MATCH($B103 &amp; $C$89,Inputs!$E$4:$E$146,0))</f>
        <v>44.775523822234085</v>
      </c>
      <c r="N103" s="122">
        <f xml:space="preserve"> INDEX( Inputs!Q$4:Q$146, MATCH($B103 &amp; $C$89,Inputs!$E$4:$E$146,0))</f>
        <v>45.115022669257442</v>
      </c>
      <c r="O103" s="122">
        <f xml:space="preserve"> INDEX( Inputs!R$4:R$146, MATCH($B103 &amp; $C$89,Inputs!$E$4:$E$146,0))</f>
        <v>45.450685192234488</v>
      </c>
      <c r="P103" s="122">
        <f xml:space="preserve"> INDEX( Inputs!S$4:S$146, MATCH($B103 &amp; $C$89,Inputs!$E$4:$E$146,0))</f>
        <v>45.78828160657234</v>
      </c>
      <c r="Q103" s="123">
        <f t="shared" si="43"/>
        <v>44.14888022876697</v>
      </c>
      <c r="R103" s="123">
        <f t="shared" si="43"/>
        <v>44.318220976213695</v>
      </c>
      <c r="S103" s="123">
        <f t="shared" si="43"/>
        <v>44.471866489702087</v>
      </c>
      <c r="T103" s="123">
        <f t="shared" si="43"/>
        <v>44.661634508730614</v>
      </c>
      <c r="U103" s="123">
        <f t="shared" si="43"/>
        <v>44.842607185417819</v>
      </c>
      <c r="V103" s="123">
        <f t="shared" si="43"/>
        <v>45.023486492803833</v>
      </c>
      <c r="W103" s="124">
        <f t="shared" si="44"/>
        <v>44.14888022876697</v>
      </c>
      <c r="X103" s="124">
        <f t="shared" si="45"/>
        <v>44.318220976213695</v>
      </c>
      <c r="Y103" s="124">
        <f t="shared" si="46"/>
        <v>44.471866489702087</v>
      </c>
      <c r="Z103" s="124">
        <f t="shared" si="47"/>
        <v>44.661634508730614</v>
      </c>
      <c r="AA103" s="124">
        <f t="shared" si="48"/>
        <v>44.842607185417819</v>
      </c>
      <c r="AB103" s="124">
        <f t="shared" si="49"/>
        <v>45.023486492803833</v>
      </c>
      <c r="AD103" s="26" t="s">
        <v>29</v>
      </c>
      <c r="AF103" s="159"/>
      <c r="AG103" s="160"/>
      <c r="AH103" s="160"/>
      <c r="AI103" s="160"/>
      <c r="AJ103" s="160"/>
      <c r="AK103" s="160"/>
      <c r="AL103" s="160"/>
      <c r="AM103" s="160"/>
      <c r="AN103" s="160"/>
      <c r="AO103" s="161"/>
    </row>
    <row r="104" spans="1:42" ht="13.5" thickBot="1">
      <c r="A104" s="53"/>
      <c r="B104" s="4" t="s">
        <v>30</v>
      </c>
      <c r="C104" s="127">
        <f t="shared" ref="C104:AB104" si="50">SUM(C94:C103)</f>
        <v>418.40196467682421</v>
      </c>
      <c r="D104" s="127">
        <f t="shared" si="50"/>
        <v>419.77319278041477</v>
      </c>
      <c r="E104" s="127">
        <f t="shared" si="50"/>
        <v>420.93395345995225</v>
      </c>
      <c r="F104" s="127">
        <f t="shared" si="50"/>
        <v>422.46982307201085</v>
      </c>
      <c r="G104" s="127">
        <f t="shared" si="50"/>
        <v>424.82209428080972</v>
      </c>
      <c r="H104" s="127">
        <f t="shared" si="50"/>
        <v>427.59642801789681</v>
      </c>
      <c r="I104" s="127">
        <f t="shared" ref="I104" si="51">SUM(I94:I103)</f>
        <v>430.34874646546137</v>
      </c>
      <c r="J104" s="127">
        <f t="shared" si="50"/>
        <v>433.67527593906715</v>
      </c>
      <c r="K104" s="128">
        <f t="shared" si="50"/>
        <v>435.23279577364076</v>
      </c>
      <c r="L104" s="128">
        <f t="shared" si="50"/>
        <v>438.29229368607736</v>
      </c>
      <c r="M104" s="128">
        <f t="shared" si="50"/>
        <v>441.35032218014157</v>
      </c>
      <c r="N104" s="128">
        <f t="shared" si="50"/>
        <v>444.33933085382176</v>
      </c>
      <c r="O104" s="128">
        <f t="shared" si="50"/>
        <v>447.28552068246938</v>
      </c>
      <c r="P104" s="128">
        <f t="shared" si="50"/>
        <v>450.13183456691951</v>
      </c>
      <c r="Q104" s="129">
        <f t="shared" si="50"/>
        <v>435.69201033398815</v>
      </c>
      <c r="R104" s="129">
        <f t="shared" si="50"/>
        <v>437.72551386269453</v>
      </c>
      <c r="S104" s="129">
        <f t="shared" si="50"/>
        <v>439.56849978914755</v>
      </c>
      <c r="T104" s="129">
        <f t="shared" si="50"/>
        <v>441.92951899947127</v>
      </c>
      <c r="U104" s="129">
        <f t="shared" si="50"/>
        <v>444.1741294011772</v>
      </c>
      <c r="V104" s="129">
        <f t="shared" si="50"/>
        <v>446.40218672322044</v>
      </c>
      <c r="W104" s="130">
        <f t="shared" si="50"/>
        <v>435.69201033398815</v>
      </c>
      <c r="X104" s="130">
        <f t="shared" si="50"/>
        <v>437.72551386269453</v>
      </c>
      <c r="Y104" s="130">
        <f t="shared" si="50"/>
        <v>439.56849978914755</v>
      </c>
      <c r="Z104" s="130">
        <f t="shared" si="50"/>
        <v>441.92951899947127</v>
      </c>
      <c r="AA104" s="130">
        <f t="shared" si="50"/>
        <v>444.1741294011772</v>
      </c>
      <c r="AB104" s="130">
        <f t="shared" si="50"/>
        <v>446.40218672322044</v>
      </c>
      <c r="AD104" s="26" t="s">
        <v>29</v>
      </c>
      <c r="AF104" s="162"/>
      <c r="AG104" s="163"/>
      <c r="AH104" s="163"/>
      <c r="AI104" s="163"/>
      <c r="AJ104" s="163"/>
      <c r="AK104" s="163"/>
      <c r="AL104" s="163"/>
      <c r="AM104" s="163"/>
      <c r="AN104" s="163"/>
      <c r="AO104" s="164"/>
    </row>
    <row r="105" spans="1:42">
      <c r="A105" s="53"/>
      <c r="B105" s="58"/>
    </row>
    <row r="106" spans="1:42" s="44" customFormat="1">
      <c r="A106" s="43" t="s">
        <v>53</v>
      </c>
      <c r="C106" s="45" t="s">
        <v>67</v>
      </c>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6"/>
    </row>
    <row r="107" spans="1:42">
      <c r="A107" s="53"/>
    </row>
    <row r="108" spans="1:42" ht="12.75" customHeight="1">
      <c r="B108" s="57" t="s">
        <v>49</v>
      </c>
      <c r="C108" s="11" t="s">
        <v>28</v>
      </c>
      <c r="D108" s="13"/>
      <c r="E108" s="13"/>
      <c r="F108" s="13"/>
      <c r="G108" s="13"/>
      <c r="H108" s="13"/>
      <c r="I108" s="14"/>
      <c r="J108" s="14"/>
      <c r="K108" s="133" t="s">
        <v>31</v>
      </c>
      <c r="L108" s="134"/>
      <c r="M108" s="134"/>
      <c r="N108" s="134"/>
      <c r="O108" s="134"/>
      <c r="P108" s="135"/>
      <c r="Q108" s="138" t="s">
        <v>112</v>
      </c>
      <c r="R108" s="138"/>
      <c r="S108" s="138"/>
      <c r="T108" s="138"/>
      <c r="U108" s="138"/>
      <c r="V108" s="139"/>
      <c r="W108" s="165"/>
      <c r="X108" s="165"/>
      <c r="Y108" s="165"/>
      <c r="Z108" s="165"/>
      <c r="AA108" s="165"/>
      <c r="AB108" s="166"/>
      <c r="AD108" s="171" t="s">
        <v>0</v>
      </c>
    </row>
    <row r="109" spans="1:42">
      <c r="B109" s="36"/>
      <c r="C109" s="16" t="s">
        <v>5</v>
      </c>
      <c r="D109" s="16" t="s">
        <v>6</v>
      </c>
      <c r="E109" s="16" t="s">
        <v>7</v>
      </c>
      <c r="F109" s="16" t="s">
        <v>8</v>
      </c>
      <c r="G109" s="16" t="s">
        <v>9</v>
      </c>
      <c r="H109" s="16" t="s">
        <v>10</v>
      </c>
      <c r="I109" s="16" t="s">
        <v>11</v>
      </c>
      <c r="J109" s="16" t="s">
        <v>12</v>
      </c>
      <c r="K109" s="22" t="s">
        <v>13</v>
      </c>
      <c r="L109" s="22" t="s">
        <v>14</v>
      </c>
      <c r="M109" s="22" t="s">
        <v>15</v>
      </c>
      <c r="N109" s="22" t="s">
        <v>16</v>
      </c>
      <c r="O109" s="22" t="s">
        <v>17</v>
      </c>
      <c r="P109" s="22" t="s">
        <v>18</v>
      </c>
      <c r="Q109" s="17" t="s">
        <v>13</v>
      </c>
      <c r="R109" s="17" t="s">
        <v>14</v>
      </c>
      <c r="S109" s="17" t="s">
        <v>15</v>
      </c>
      <c r="T109" s="17" t="s">
        <v>16</v>
      </c>
      <c r="U109" s="17" t="s">
        <v>17</v>
      </c>
      <c r="V109" s="17" t="s">
        <v>18</v>
      </c>
      <c r="W109" s="18" t="s">
        <v>13</v>
      </c>
      <c r="X109" s="18" t="s">
        <v>14</v>
      </c>
      <c r="Y109" s="18" t="s">
        <v>15</v>
      </c>
      <c r="Z109" s="18" t="s">
        <v>16</v>
      </c>
      <c r="AA109" s="18" t="s">
        <v>17</v>
      </c>
      <c r="AB109" s="18" t="s">
        <v>18</v>
      </c>
      <c r="AD109" s="171"/>
    </row>
    <row r="110" spans="1:42" ht="13.5" thickBot="1">
      <c r="B110" s="59"/>
      <c r="C110" s="19">
        <v>1</v>
      </c>
      <c r="D110" s="19">
        <v>2</v>
      </c>
      <c r="E110" s="19">
        <v>3</v>
      </c>
      <c r="F110" s="19">
        <v>4</v>
      </c>
      <c r="G110" s="19">
        <v>5</v>
      </c>
      <c r="H110" s="19">
        <v>6</v>
      </c>
      <c r="I110" s="19">
        <v>7</v>
      </c>
      <c r="J110" s="19">
        <v>8</v>
      </c>
      <c r="K110" s="23">
        <v>9</v>
      </c>
      <c r="L110" s="23">
        <v>10</v>
      </c>
      <c r="M110" s="23">
        <v>11</v>
      </c>
      <c r="N110" s="23">
        <v>12</v>
      </c>
      <c r="O110" s="23">
        <v>13</v>
      </c>
      <c r="P110" s="23">
        <v>14</v>
      </c>
      <c r="Q110" s="20">
        <v>9</v>
      </c>
      <c r="R110" s="20">
        <v>10</v>
      </c>
      <c r="S110" s="20">
        <v>11</v>
      </c>
      <c r="T110" s="20">
        <v>12</v>
      </c>
      <c r="U110" s="20">
        <v>13</v>
      </c>
      <c r="V110" s="20">
        <v>14</v>
      </c>
      <c r="W110" s="21">
        <v>9</v>
      </c>
      <c r="X110" s="21">
        <v>10</v>
      </c>
      <c r="Y110" s="21">
        <v>11</v>
      </c>
      <c r="Z110" s="21">
        <v>12</v>
      </c>
      <c r="AA110" s="21">
        <v>13</v>
      </c>
      <c r="AB110" s="21">
        <v>14</v>
      </c>
      <c r="AD110" s="49"/>
    </row>
    <row r="111" spans="1:42">
      <c r="B111" s="3" t="s">
        <v>4</v>
      </c>
      <c r="C111" s="110">
        <f xml:space="preserve"> INDEX( Inputs!F$4:F$146, MATCH($B111 &amp; $C$106,Inputs!$E$4:$E$146,0))</f>
        <v>1.5278656838714411</v>
      </c>
      <c r="D111" s="60">
        <f xml:space="preserve"> INDEX( Inputs!G$4:G$146, MATCH($B111 &amp; $C$106,Inputs!$E$4:$E$146,0))</f>
        <v>1.5282779889186386</v>
      </c>
      <c r="E111" s="60">
        <f xml:space="preserve"> INDEX( Inputs!H$4:H$146, MATCH($B111 &amp; $C$106,Inputs!$E$4:$E$146,0))</f>
        <v>1.5264026873866419</v>
      </c>
      <c r="F111" s="60">
        <f xml:space="preserve"> INDEX( Inputs!I$4:I$146, MATCH($B111 &amp; $C$106,Inputs!$E$4:$E$146,0))</f>
        <v>1.5297740883460211</v>
      </c>
      <c r="G111" s="60">
        <f xml:space="preserve"> INDEX( Inputs!J$4:J$146, MATCH($B111 &amp; $C$106,Inputs!$E$4:$E$146,0))</f>
        <v>1.5572979246236773</v>
      </c>
      <c r="H111" s="60">
        <f xml:space="preserve"> INDEX( Inputs!K$4:K$146, MATCH($B111 &amp; $C$106,Inputs!$E$4:$E$146,0))</f>
        <v>1.5808635141540588</v>
      </c>
      <c r="I111" s="60">
        <f xml:space="preserve"> INDEX( Inputs!L$4:L$146, MATCH($B111 &amp; $C$106,Inputs!$E$4:$E$146,0))</f>
        <v>1.5479454922236409</v>
      </c>
      <c r="J111" s="60">
        <f xml:space="preserve"> INDEX( Inputs!M$4:M$146, MATCH($B111 &amp; $C$106,Inputs!$E$4:$E$146,0))</f>
        <v>1.5916203039413501</v>
      </c>
      <c r="K111" s="74">
        <f xml:space="preserve"> INDEX( Inputs!N$4:N$146, MATCH($B111 &amp; $C$106,Inputs!$E$4:$E$146,0))</f>
        <v>1.5524154053101042</v>
      </c>
      <c r="L111" s="74">
        <f xml:space="preserve"> INDEX( Inputs!O$4:O$146, MATCH($B111 &amp; $C$106,Inputs!$E$4:$E$146,0))</f>
        <v>1.5508760943024515</v>
      </c>
      <c r="M111" s="74">
        <f xml:space="preserve"> INDEX( Inputs!P$4:P$146, MATCH($B111 &amp; $C$106,Inputs!$E$4:$E$146,0))</f>
        <v>1.5493868188867603</v>
      </c>
      <c r="N111" s="74">
        <f xml:space="preserve"> INDEX( Inputs!Q$4:Q$146, MATCH($B111 &amp; $C$106,Inputs!$E$4:$E$146,0))</f>
        <v>1.5478350273956558</v>
      </c>
      <c r="O111" s="74">
        <f xml:space="preserve"> INDEX( Inputs!R$4:R$146, MATCH($B111 &amp; $C$106,Inputs!$E$4:$E$146,0))</f>
        <v>1.5476493671872971</v>
      </c>
      <c r="P111" s="78">
        <f xml:space="preserve"> INDEX( Inputs!S$4:S$146, MATCH($B111 &amp; $C$106,Inputs!$E$4:$E$146,0))</f>
        <v>1.5455099605727329</v>
      </c>
      <c r="Q111" s="77">
        <f t="shared" ref="Q111:V120" si="52">AVERAGE($G111:$J111)</f>
        <v>1.5694318087356818</v>
      </c>
      <c r="R111" s="77">
        <f t="shared" si="52"/>
        <v>1.5694318087356818</v>
      </c>
      <c r="S111" s="77">
        <f t="shared" si="52"/>
        <v>1.5694318087356818</v>
      </c>
      <c r="T111" s="77">
        <f t="shared" si="52"/>
        <v>1.5694318087356818</v>
      </c>
      <c r="U111" s="77">
        <f t="shared" si="52"/>
        <v>1.5694318087356818</v>
      </c>
      <c r="V111" s="77">
        <f t="shared" si="52"/>
        <v>1.5694318087356818</v>
      </c>
      <c r="W111" s="24">
        <f t="shared" ref="W111:W120" si="53" xml:space="preserve"> IF($AD111="Company forecast",K111, IF($AD111="Ofwat forecast",Q111))</f>
        <v>1.5694318087356818</v>
      </c>
      <c r="X111" s="24">
        <f t="shared" ref="X111:X120" si="54" xml:space="preserve"> IF($AD111="Company forecast",L111, IF($AD111="Ofwat forecast",R111))</f>
        <v>1.5694318087356818</v>
      </c>
      <c r="Y111" s="24">
        <f t="shared" ref="Y111:Y120" si="55" xml:space="preserve"> IF($AD111="Company forecast",M111, IF($AD111="Ofwat forecast",S111))</f>
        <v>1.5694318087356818</v>
      </c>
      <c r="Z111" s="24">
        <f t="shared" ref="Z111:Z120" si="56" xml:space="preserve"> IF($AD111="Company forecast",N111, IF($AD111="Ofwat forecast",T111))</f>
        <v>1.5694318087356818</v>
      </c>
      <c r="AA111" s="24">
        <f t="shared" ref="AA111:AA120" si="57" xml:space="preserve"> IF($AD111="Company forecast",O111, IF($AD111="Ofwat forecast",U111))</f>
        <v>1.5694318087356818</v>
      </c>
      <c r="AB111" s="24">
        <f t="shared" ref="AB111:AB120" si="58" xml:space="preserve"> IF($AD111="Company forecast",P111, IF($AD111="Ofwat forecast",V111))</f>
        <v>1.5694318087356818</v>
      </c>
      <c r="AD111" s="26" t="s">
        <v>29</v>
      </c>
      <c r="AF111" s="156" t="s">
        <v>125</v>
      </c>
      <c r="AG111" s="157"/>
      <c r="AH111" s="157"/>
      <c r="AI111" s="157"/>
      <c r="AJ111" s="157"/>
      <c r="AK111" s="157"/>
      <c r="AL111" s="157"/>
      <c r="AM111" s="157"/>
      <c r="AN111" s="157"/>
      <c r="AO111" s="158"/>
    </row>
    <row r="112" spans="1:42">
      <c r="B112" s="3" t="s">
        <v>19</v>
      </c>
      <c r="C112" s="60">
        <f xml:space="preserve"> INDEX( Inputs!F$4:F$146, MATCH($B112 &amp; $C$106,Inputs!$E$4:$E$146,0))</f>
        <v>1.4985926124555877</v>
      </c>
      <c r="D112" s="60">
        <f xml:space="preserve"> INDEX( Inputs!G$4:G$146, MATCH($B112 &amp; $C$106,Inputs!$E$4:$E$146,0))</f>
        <v>1.4973638494508437</v>
      </c>
      <c r="E112" s="60">
        <f xml:space="preserve"> INDEX( Inputs!H$4:H$146, MATCH($B112 &amp; $C$106,Inputs!$E$4:$E$146,0))</f>
        <v>1.4969387509204097</v>
      </c>
      <c r="F112" s="60">
        <f xml:space="preserve"> INDEX( Inputs!I$4:I$146, MATCH($B112 &amp; $C$106,Inputs!$E$4:$E$146,0))</f>
        <v>1.4949137147440184</v>
      </c>
      <c r="G112" s="60">
        <f xml:space="preserve"> INDEX( Inputs!J$4:J$146, MATCH($B112 &amp; $C$106,Inputs!$E$4:$E$146,0))</f>
        <v>1.4931440013348907</v>
      </c>
      <c r="H112" s="60">
        <f xml:space="preserve"> INDEX( Inputs!K$4:K$146, MATCH($B112 &amp; $C$106,Inputs!$E$4:$E$146,0))</f>
        <v>1.4925231297735384</v>
      </c>
      <c r="I112" s="60">
        <f xml:space="preserve"> INDEX( Inputs!L$4:L$146, MATCH($B112 &amp; $C$106,Inputs!$E$4:$E$146,0))</f>
        <v>1.4906747485512555</v>
      </c>
      <c r="J112" s="60">
        <f xml:space="preserve"> INDEX( Inputs!M$4:M$146, MATCH($B112 &amp; $C$106,Inputs!$E$4:$E$146,0))</f>
        <v>1.4891586298636514</v>
      </c>
      <c r="K112" s="74">
        <f xml:space="preserve"> INDEX( Inputs!N$4:N$146, MATCH($B112 &amp; $C$106,Inputs!$E$4:$E$146,0))</f>
        <v>1.4877392344497609</v>
      </c>
      <c r="L112" s="74">
        <f xml:space="preserve"> INDEX( Inputs!O$4:O$146, MATCH($B112 &amp; $C$106,Inputs!$E$4:$E$146,0))</f>
        <v>1.4863259210089612</v>
      </c>
      <c r="M112" s="74">
        <f xml:space="preserve"> INDEX( Inputs!P$4:P$146, MATCH($B112 &amp; $C$106,Inputs!$E$4:$E$146,0))</f>
        <v>1.4848665672136583</v>
      </c>
      <c r="N112" s="74">
        <f xml:space="preserve"> INDEX( Inputs!Q$4:Q$146, MATCH($B112 &amp; $C$106,Inputs!$E$4:$E$146,0))</f>
        <v>1.4834928308884401</v>
      </c>
      <c r="O112" s="74">
        <f xml:space="preserve"> INDEX( Inputs!R$4:R$146, MATCH($B112 &amp; $C$106,Inputs!$E$4:$E$146,0))</f>
        <v>1.4819420558274905</v>
      </c>
      <c r="P112" s="78">
        <f xml:space="preserve"> INDEX( Inputs!S$4:S$146, MATCH($B112 &amp; $C$106,Inputs!$E$4:$E$146,0))</f>
        <v>1.480525915893099</v>
      </c>
      <c r="Q112" s="77">
        <f t="shared" si="52"/>
        <v>1.4913751273808342</v>
      </c>
      <c r="R112" s="77">
        <f t="shared" si="52"/>
        <v>1.4913751273808342</v>
      </c>
      <c r="S112" s="77">
        <f t="shared" si="52"/>
        <v>1.4913751273808342</v>
      </c>
      <c r="T112" s="77">
        <f t="shared" si="52"/>
        <v>1.4913751273808342</v>
      </c>
      <c r="U112" s="77">
        <f t="shared" si="52"/>
        <v>1.4913751273808342</v>
      </c>
      <c r="V112" s="77">
        <f t="shared" si="52"/>
        <v>1.4913751273808342</v>
      </c>
      <c r="W112" s="24">
        <f t="shared" si="53"/>
        <v>1.4913751273808342</v>
      </c>
      <c r="X112" s="24">
        <f t="shared" si="54"/>
        <v>1.4913751273808342</v>
      </c>
      <c r="Y112" s="24">
        <f t="shared" si="55"/>
        <v>1.4913751273808342</v>
      </c>
      <c r="Z112" s="24">
        <f t="shared" si="56"/>
        <v>1.4913751273808342</v>
      </c>
      <c r="AA112" s="24">
        <f t="shared" si="57"/>
        <v>1.4913751273808342</v>
      </c>
      <c r="AB112" s="24">
        <f t="shared" si="58"/>
        <v>1.4913751273808342</v>
      </c>
      <c r="AD112" s="26" t="s">
        <v>29</v>
      </c>
      <c r="AF112" s="159"/>
      <c r="AG112" s="160"/>
      <c r="AH112" s="160"/>
      <c r="AI112" s="160"/>
      <c r="AJ112" s="160"/>
      <c r="AK112" s="160"/>
      <c r="AL112" s="160"/>
      <c r="AM112" s="160"/>
      <c r="AN112" s="160"/>
      <c r="AO112" s="161"/>
    </row>
    <row r="113" spans="1:42">
      <c r="B113" s="3" t="s">
        <v>20</v>
      </c>
      <c r="C113" s="60">
        <f xml:space="preserve"> INDEX( Inputs!F$4:F$146, MATCH($B113 &amp; $C$106,Inputs!$E$4:$E$146,0))</f>
        <v>1.0830689463924632</v>
      </c>
      <c r="D113" s="60">
        <f xml:space="preserve"> INDEX( Inputs!G$4:G$146, MATCH($B113 &amp; $C$106,Inputs!$E$4:$E$146,0))</f>
        <v>1.0815490469154136</v>
      </c>
      <c r="E113" s="60">
        <f xml:space="preserve"> INDEX( Inputs!H$4:H$146, MATCH($B113 &amp; $C$106,Inputs!$E$4:$E$146,0))</f>
        <v>1.0780076388346524</v>
      </c>
      <c r="F113" s="60">
        <f xml:space="preserve"> INDEX( Inputs!I$4:I$146, MATCH($B113 &amp; $C$106,Inputs!$E$4:$E$146,0))</f>
        <v>1.0772788496075467</v>
      </c>
      <c r="G113" s="60">
        <f xml:space="preserve"> INDEX( Inputs!J$4:J$146, MATCH($B113 &amp; $C$106,Inputs!$E$4:$E$146,0))</f>
        <v>1.0766221454378435</v>
      </c>
      <c r="H113" s="60">
        <f xml:space="preserve"> INDEX( Inputs!K$4:K$146, MATCH($B113 &amp; $C$106,Inputs!$E$4:$E$146,0))</f>
        <v>1.0870621742897415</v>
      </c>
      <c r="I113" s="60">
        <f xml:space="preserve"> INDEX( Inputs!L$4:L$146, MATCH($B113 &amp; $C$106,Inputs!$E$4:$E$146,0))</f>
        <v>1.1544886797088145</v>
      </c>
      <c r="J113" s="60">
        <f xml:space="preserve"> INDEX( Inputs!M$4:M$146, MATCH($B113 &amp; $C$106,Inputs!$E$4:$E$146,0))</f>
        <v>1.2526054274429863</v>
      </c>
      <c r="K113" s="74">
        <f xml:space="preserve"> INDEX( Inputs!N$4:N$146, MATCH($B113 &amp; $C$106,Inputs!$E$4:$E$146,0))</f>
        <v>1.1598172731062277</v>
      </c>
      <c r="L113" s="74">
        <f xml:space="preserve"> INDEX( Inputs!O$4:O$146, MATCH($B113 &amp; $C$106,Inputs!$E$4:$E$146,0))</f>
        <v>1.1582152190424697</v>
      </c>
      <c r="M113" s="74">
        <f xml:space="preserve"> INDEX( Inputs!P$4:P$146, MATCH($B113 &amp; $C$106,Inputs!$E$4:$E$146,0))</f>
        <v>1.1578133235066015</v>
      </c>
      <c r="N113" s="74">
        <f xml:space="preserve"> INDEX( Inputs!Q$4:Q$146, MATCH($B113 &amp; $C$106,Inputs!$E$4:$E$146,0))</f>
        <v>1.1569890080738665</v>
      </c>
      <c r="O113" s="74">
        <f xml:space="preserve"> INDEX( Inputs!R$4:R$146, MATCH($B113 &amp; $C$106,Inputs!$E$4:$E$146,0))</f>
        <v>1.1564490700983094</v>
      </c>
      <c r="P113" s="78">
        <f xml:space="preserve"> INDEX( Inputs!S$4:S$146, MATCH($B113 &amp; $C$106,Inputs!$E$4:$E$146,0))</f>
        <v>1.155488338161325</v>
      </c>
      <c r="Q113" s="77">
        <f t="shared" si="52"/>
        <v>1.1426946067198465</v>
      </c>
      <c r="R113" s="77">
        <f t="shared" si="52"/>
        <v>1.1426946067198465</v>
      </c>
      <c r="S113" s="77">
        <f t="shared" si="52"/>
        <v>1.1426946067198465</v>
      </c>
      <c r="T113" s="77">
        <f t="shared" si="52"/>
        <v>1.1426946067198465</v>
      </c>
      <c r="U113" s="77">
        <f t="shared" si="52"/>
        <v>1.1426946067198465</v>
      </c>
      <c r="V113" s="77">
        <f t="shared" si="52"/>
        <v>1.1426946067198465</v>
      </c>
      <c r="W113" s="24">
        <f t="shared" si="53"/>
        <v>1.1426946067198465</v>
      </c>
      <c r="X113" s="24">
        <f t="shared" si="54"/>
        <v>1.1426946067198465</v>
      </c>
      <c r="Y113" s="24">
        <f t="shared" si="55"/>
        <v>1.1426946067198465</v>
      </c>
      <c r="Z113" s="24">
        <f t="shared" si="56"/>
        <v>1.1426946067198465</v>
      </c>
      <c r="AA113" s="24">
        <f t="shared" si="57"/>
        <v>1.1426946067198465</v>
      </c>
      <c r="AB113" s="24">
        <f t="shared" si="58"/>
        <v>1.1426946067198465</v>
      </c>
      <c r="AD113" s="26" t="s">
        <v>29</v>
      </c>
      <c r="AF113" s="159"/>
      <c r="AG113" s="160"/>
      <c r="AH113" s="160"/>
      <c r="AI113" s="160"/>
      <c r="AJ113" s="160"/>
      <c r="AK113" s="160"/>
      <c r="AL113" s="160"/>
      <c r="AM113" s="160"/>
      <c r="AN113" s="160"/>
      <c r="AO113" s="161"/>
    </row>
    <row r="114" spans="1:42">
      <c r="B114" s="3" t="s">
        <v>21</v>
      </c>
      <c r="C114" s="60">
        <f xml:space="preserve"> INDEX( Inputs!F$4:F$146, MATCH($B114 &amp; $C$106,Inputs!$E$4:$E$146,0))</f>
        <v>3.0252846651109033</v>
      </c>
      <c r="D114" s="60">
        <f xml:space="preserve"> INDEX( Inputs!G$4:G$146, MATCH($B114 &amp; $C$106,Inputs!$E$4:$E$146,0))</f>
        <v>3.0134151280128543</v>
      </c>
      <c r="E114" s="60">
        <f xml:space="preserve"> INDEX( Inputs!H$4:H$146, MATCH($B114 &amp; $C$106,Inputs!$E$4:$E$146,0))</f>
        <v>3.0277157811511302</v>
      </c>
      <c r="F114" s="60">
        <f xml:space="preserve"> INDEX( Inputs!I$4:I$146, MATCH($B114 &amp; $C$106,Inputs!$E$4:$E$146,0))</f>
        <v>3.0183164309981301</v>
      </c>
      <c r="G114" s="60">
        <f xml:space="preserve"> INDEX( Inputs!J$4:J$146, MATCH($B114 &amp; $C$106,Inputs!$E$4:$E$146,0))</f>
        <v>3.0273371571721595</v>
      </c>
      <c r="H114" s="60">
        <f xml:space="preserve"> INDEX( Inputs!K$4:K$146, MATCH($B114 &amp; $C$106,Inputs!$E$4:$E$146,0))</f>
        <v>3.1645200547639574</v>
      </c>
      <c r="I114" s="60">
        <f xml:space="preserve"> INDEX( Inputs!L$4:L$146, MATCH($B114 &amp; $C$106,Inputs!$E$4:$E$146,0))</f>
        <v>3.2914949040236716</v>
      </c>
      <c r="J114" s="60">
        <f xml:space="preserve"> INDEX( Inputs!M$4:M$146, MATCH($B114 &amp; $C$106,Inputs!$E$4:$E$146,0))</f>
        <v>3.4002422957522525</v>
      </c>
      <c r="K114" s="74">
        <f xml:space="preserve"> INDEX( Inputs!N$4:N$146, MATCH($B114 &amp; $C$106,Inputs!$E$4:$E$146,0))</f>
        <v>3.340810219528755</v>
      </c>
      <c r="L114" s="74">
        <f xml:space="preserve"> INDEX( Inputs!O$4:O$146, MATCH($B114 &amp; $C$106,Inputs!$E$4:$E$146,0))</f>
        <v>3.398234969663541</v>
      </c>
      <c r="M114" s="74">
        <f xml:space="preserve"> INDEX( Inputs!P$4:P$146, MATCH($B114 &amp; $C$106,Inputs!$E$4:$E$146,0))</f>
        <v>3.4526426216405235</v>
      </c>
      <c r="N114" s="74">
        <f xml:space="preserve"> INDEX( Inputs!Q$4:Q$146, MATCH($B114 &amp; $C$106,Inputs!$E$4:$E$146,0))</f>
        <v>3.5083901807498878</v>
      </c>
      <c r="O114" s="74">
        <f xml:space="preserve"> INDEX( Inputs!R$4:R$146, MATCH($B114 &amp; $C$106,Inputs!$E$4:$E$146,0))</f>
        <v>3.5627418874665078</v>
      </c>
      <c r="P114" s="78">
        <f xml:space="preserve"> INDEX( Inputs!S$4:S$146, MATCH($B114 &amp; $C$106,Inputs!$E$4:$E$146,0))</f>
        <v>3.6168660996835444</v>
      </c>
      <c r="Q114" s="77">
        <f t="shared" si="52"/>
        <v>3.2208986029280107</v>
      </c>
      <c r="R114" s="77">
        <f t="shared" si="52"/>
        <v>3.2208986029280107</v>
      </c>
      <c r="S114" s="77">
        <f t="shared" si="52"/>
        <v>3.2208986029280107</v>
      </c>
      <c r="T114" s="77">
        <f t="shared" si="52"/>
        <v>3.2208986029280107</v>
      </c>
      <c r="U114" s="77">
        <f t="shared" si="52"/>
        <v>3.2208986029280107</v>
      </c>
      <c r="V114" s="77">
        <f t="shared" si="52"/>
        <v>3.2208986029280107</v>
      </c>
      <c r="W114" s="24">
        <f t="shared" si="53"/>
        <v>3.2208986029280107</v>
      </c>
      <c r="X114" s="24">
        <f t="shared" si="54"/>
        <v>3.2208986029280107</v>
      </c>
      <c r="Y114" s="24">
        <f t="shared" si="55"/>
        <v>3.2208986029280107</v>
      </c>
      <c r="Z114" s="24">
        <f t="shared" si="56"/>
        <v>3.2208986029280107</v>
      </c>
      <c r="AA114" s="24">
        <f t="shared" si="57"/>
        <v>3.2208986029280107</v>
      </c>
      <c r="AB114" s="24">
        <f t="shared" si="58"/>
        <v>3.2208986029280107</v>
      </c>
      <c r="AD114" s="26" t="s">
        <v>29</v>
      </c>
      <c r="AF114" s="159"/>
      <c r="AG114" s="160"/>
      <c r="AH114" s="160"/>
      <c r="AI114" s="160"/>
      <c r="AJ114" s="160"/>
      <c r="AK114" s="160"/>
      <c r="AL114" s="160"/>
      <c r="AM114" s="160"/>
      <c r="AN114" s="160"/>
      <c r="AO114" s="161"/>
    </row>
    <row r="115" spans="1:42">
      <c r="B115" s="3" t="s">
        <v>61</v>
      </c>
      <c r="C115" s="65">
        <f xml:space="preserve"> INDEX( Inputs!F$4:F$146, MATCH($B115 &amp; $C$106,Inputs!$E$4:$E$146,0))</f>
        <v>1.0716519884286382</v>
      </c>
      <c r="D115" s="65">
        <f xml:space="preserve"> INDEX( Inputs!G$4:G$146, MATCH($B115 &amp; $C$106,Inputs!$E$4:$E$146,0))</f>
        <v>1.1991463850899564</v>
      </c>
      <c r="E115" s="65">
        <f xml:space="preserve"> INDEX( Inputs!H$4:H$146, MATCH($B115 &amp; $C$106,Inputs!$E$4:$E$146,0))</f>
        <v>1.2035836445911219</v>
      </c>
      <c r="F115" s="65">
        <f xml:space="preserve"> INDEX( Inputs!I$4:I$146, MATCH($B115 &amp; $C$106,Inputs!$E$4:$E$146,0))</f>
        <v>1.2263207845326285</v>
      </c>
      <c r="G115" s="65">
        <f xml:space="preserve"> INDEX( Inputs!J$4:J$146, MATCH($B115 &amp; $C$106,Inputs!$E$4:$E$146,0))</f>
        <v>1.2495229696448453</v>
      </c>
      <c r="H115" s="65">
        <f xml:space="preserve"> INDEX( Inputs!K$4:K$146, MATCH($B115 &amp; $C$106,Inputs!$E$4:$E$146,0))</f>
        <v>1.2806822023489561</v>
      </c>
      <c r="I115" s="65">
        <f xml:space="preserve"> INDEX( Inputs!L$4:L$146, MATCH($B115 &amp; $C$106,Inputs!$E$4:$E$146,0))</f>
        <v>1.1152328586469844</v>
      </c>
      <c r="J115" s="65">
        <f xml:space="preserve"> INDEX( Inputs!M$4:M$146, MATCH($B115 &amp; $C$106,Inputs!$E$4:$E$146,0))</f>
        <v>1.116783030856132</v>
      </c>
      <c r="K115" s="74">
        <f xml:space="preserve"> INDEX( Inputs!N$4:N$146, MATCH($B115 &amp; $C$106,Inputs!$E$4:$E$146,0))</f>
        <v>1.1107443530002021</v>
      </c>
      <c r="L115" s="74">
        <f xml:space="preserve"> INDEX( Inputs!O$4:O$146, MATCH($B115 &amp; $C$106,Inputs!$E$4:$E$146,0))</f>
        <v>1.1085209127145588</v>
      </c>
      <c r="M115" s="74">
        <f xml:space="preserve"> INDEX( Inputs!P$4:P$146, MATCH($B115 &amp; $C$106,Inputs!$E$4:$E$146,0))</f>
        <v>1.1063113498013979</v>
      </c>
      <c r="N115" s="74">
        <f xml:space="preserve"> INDEX( Inputs!Q$4:Q$146, MATCH($B115 &amp; $C$106,Inputs!$E$4:$E$146,0))</f>
        <v>1.1040736554739818</v>
      </c>
      <c r="O115" s="74">
        <f xml:space="preserve"> INDEX( Inputs!R$4:R$146, MATCH($B115 &amp; $C$106,Inputs!$E$4:$E$146,0))</f>
        <v>1.1018498408554105</v>
      </c>
      <c r="P115" s="74">
        <f xml:space="preserve"> INDEX( Inputs!S$4:S$146, MATCH($B115 &amp; $C$106,Inputs!$E$4:$E$146,0))</f>
        <v>1.0996085619760885</v>
      </c>
      <c r="Q115" s="131">
        <f t="shared" si="52"/>
        <v>1.1905552653742295</v>
      </c>
      <c r="R115" s="131">
        <f t="shared" si="52"/>
        <v>1.1905552653742295</v>
      </c>
      <c r="S115" s="131">
        <f t="shared" si="52"/>
        <v>1.1905552653742295</v>
      </c>
      <c r="T115" s="131">
        <f t="shared" si="52"/>
        <v>1.1905552653742295</v>
      </c>
      <c r="U115" s="131">
        <f t="shared" si="52"/>
        <v>1.1905552653742295</v>
      </c>
      <c r="V115" s="131">
        <f t="shared" si="52"/>
        <v>1.1905552653742295</v>
      </c>
      <c r="W115" s="24">
        <f t="shared" si="53"/>
        <v>1.1905552653742295</v>
      </c>
      <c r="X115" s="24">
        <f t="shared" si="54"/>
        <v>1.1905552653742295</v>
      </c>
      <c r="Y115" s="24">
        <f t="shared" si="55"/>
        <v>1.1905552653742295</v>
      </c>
      <c r="Z115" s="24">
        <f t="shared" si="56"/>
        <v>1.1905552653742295</v>
      </c>
      <c r="AA115" s="24">
        <f t="shared" si="57"/>
        <v>1.1905552653742295</v>
      </c>
      <c r="AB115" s="24">
        <f t="shared" si="58"/>
        <v>1.1905552653742295</v>
      </c>
      <c r="AD115" s="26" t="s">
        <v>29</v>
      </c>
      <c r="AF115" s="159"/>
      <c r="AG115" s="160"/>
      <c r="AH115" s="160"/>
      <c r="AI115" s="160"/>
      <c r="AJ115" s="160"/>
      <c r="AK115" s="160"/>
      <c r="AL115" s="160"/>
      <c r="AM115" s="160"/>
      <c r="AN115" s="160"/>
      <c r="AO115" s="161"/>
    </row>
    <row r="116" spans="1:42">
      <c r="B116" s="3" t="s">
        <v>23</v>
      </c>
      <c r="C116" s="60">
        <f xml:space="preserve"> INDEX( Inputs!F$4:F$146, MATCH($B116 &amp; $C$106,Inputs!$E$4:$E$146,0))</f>
        <v>2.4089927054778606</v>
      </c>
      <c r="D116" s="60">
        <f xml:space="preserve"> INDEX( Inputs!G$4:G$146, MATCH($B116 &amp; $C$106,Inputs!$E$4:$E$146,0))</f>
        <v>2.4127842726691093</v>
      </c>
      <c r="E116" s="60">
        <f xml:space="preserve"> INDEX( Inputs!H$4:H$146, MATCH($B116 &amp; $C$106,Inputs!$E$4:$E$146,0))</f>
        <v>2.4043275694219091</v>
      </c>
      <c r="F116" s="60">
        <f xml:space="preserve"> INDEX( Inputs!I$4:I$146, MATCH($B116 &amp; $C$106,Inputs!$E$4:$E$146,0))</f>
        <v>2.3954851187898734</v>
      </c>
      <c r="G116" s="60">
        <f xml:space="preserve"> INDEX( Inputs!J$4:J$146, MATCH($B116 &amp; $C$106,Inputs!$E$4:$E$146,0))</f>
        <v>2.3940784347675526</v>
      </c>
      <c r="H116" s="60">
        <f xml:space="preserve"> INDEX( Inputs!K$4:K$146, MATCH($B116 &amp; $C$106,Inputs!$E$4:$E$146,0))</f>
        <v>2.4239699856498209</v>
      </c>
      <c r="I116" s="60">
        <f xml:space="preserve"> INDEX( Inputs!L$4:L$146, MATCH($B116 &amp; $C$106,Inputs!$E$4:$E$146,0))</f>
        <v>2.410493119266055</v>
      </c>
      <c r="J116" s="60">
        <f xml:space="preserve"> INDEX( Inputs!M$4:M$146, MATCH($B116 &amp; $C$106,Inputs!$E$4:$E$146,0))</f>
        <v>2.4373551694742277</v>
      </c>
      <c r="K116" s="74">
        <f xml:space="preserve"> INDEX( Inputs!N$4:N$146, MATCH($B116 &amp; $C$106,Inputs!$E$4:$E$146,0))</f>
        <v>2.402544064799498</v>
      </c>
      <c r="L116" s="74">
        <f xml:space="preserve"> INDEX( Inputs!O$4:O$146, MATCH($B116 &amp; $C$106,Inputs!$E$4:$E$146,0))</f>
        <v>2.3967811646951773</v>
      </c>
      <c r="M116" s="74">
        <f xml:space="preserve"> INDEX( Inputs!P$4:P$146, MATCH($B116 &amp; $C$106,Inputs!$E$4:$E$146,0))</f>
        <v>2.3912353308010657</v>
      </c>
      <c r="N116" s="74">
        <f xml:space="preserve"> INDEX( Inputs!Q$4:Q$146, MATCH($B116 &amp; $C$106,Inputs!$E$4:$E$146,0))</f>
        <v>2.3852718435627898</v>
      </c>
      <c r="O116" s="74">
        <f xml:space="preserve"> INDEX( Inputs!R$4:R$146, MATCH($B116 &amp; $C$106,Inputs!$E$4:$E$146,0))</f>
        <v>2.3792112676056338</v>
      </c>
      <c r="P116" s="78">
        <f xml:space="preserve"> INDEX( Inputs!S$4:S$146, MATCH($B116 &amp; $C$106,Inputs!$E$4:$E$146,0))</f>
        <v>2.3733078694602034</v>
      </c>
      <c r="Q116" s="77">
        <f t="shared" si="52"/>
        <v>2.4164741772894143</v>
      </c>
      <c r="R116" s="77">
        <f t="shared" si="52"/>
        <v>2.4164741772894143</v>
      </c>
      <c r="S116" s="77">
        <f t="shared" si="52"/>
        <v>2.4164741772894143</v>
      </c>
      <c r="T116" s="77">
        <f t="shared" si="52"/>
        <v>2.4164741772894143</v>
      </c>
      <c r="U116" s="77">
        <f t="shared" si="52"/>
        <v>2.4164741772894143</v>
      </c>
      <c r="V116" s="77">
        <f t="shared" si="52"/>
        <v>2.4164741772894143</v>
      </c>
      <c r="W116" s="24">
        <f t="shared" si="53"/>
        <v>2.4164741772894143</v>
      </c>
      <c r="X116" s="24">
        <f t="shared" si="54"/>
        <v>2.4164741772894143</v>
      </c>
      <c r="Y116" s="24">
        <f t="shared" si="55"/>
        <v>2.4164741772894143</v>
      </c>
      <c r="Z116" s="24">
        <f t="shared" si="56"/>
        <v>2.4164741772894143</v>
      </c>
      <c r="AA116" s="24">
        <f t="shared" si="57"/>
        <v>2.4164741772894143</v>
      </c>
      <c r="AB116" s="24">
        <f t="shared" si="58"/>
        <v>2.4164741772894143</v>
      </c>
      <c r="AD116" s="26" t="s">
        <v>29</v>
      </c>
      <c r="AF116" s="159"/>
      <c r="AG116" s="160"/>
      <c r="AH116" s="160"/>
      <c r="AI116" s="160"/>
      <c r="AJ116" s="160"/>
      <c r="AK116" s="160"/>
      <c r="AL116" s="160"/>
      <c r="AM116" s="160"/>
      <c r="AN116" s="160"/>
      <c r="AO116" s="161"/>
    </row>
    <row r="117" spans="1:42">
      <c r="B117" s="3" t="s">
        <v>24</v>
      </c>
      <c r="C117" s="60">
        <f xml:space="preserve"> INDEX( Inputs!F$4:F$146, MATCH($B117 &amp; $C$106,Inputs!$E$4:$E$146,0))</f>
        <v>1.1991388692910563</v>
      </c>
      <c r="D117" s="60">
        <f xml:space="preserve"> INDEX( Inputs!G$4:G$146, MATCH($B117 &amp; $C$106,Inputs!$E$4:$E$146,0))</f>
        <v>1.1990134479504972</v>
      </c>
      <c r="E117" s="60">
        <f xml:space="preserve"> INDEX( Inputs!H$4:H$146, MATCH($B117 &amp; $C$106,Inputs!$E$4:$E$146,0))</f>
        <v>1.2000083495473646</v>
      </c>
      <c r="F117" s="60">
        <f xml:space="preserve"> INDEX( Inputs!I$4:I$146, MATCH($B117 &amp; $C$106,Inputs!$E$4:$E$146,0))</f>
        <v>1.2003450381917939</v>
      </c>
      <c r="G117" s="60">
        <f xml:space="preserve"> INDEX( Inputs!J$4:J$146, MATCH($B117 &amp; $C$106,Inputs!$E$4:$E$146,0))</f>
        <v>1.2268421880466516</v>
      </c>
      <c r="H117" s="60">
        <f xml:space="preserve"> INDEX( Inputs!K$4:K$146, MATCH($B117 &amp; $C$106,Inputs!$E$4:$E$146,0))</f>
        <v>1.2732404630012066</v>
      </c>
      <c r="I117" s="60">
        <f xml:space="preserve"> INDEX( Inputs!L$4:L$146, MATCH($B117 &amp; $C$106,Inputs!$E$4:$E$146,0))</f>
        <v>1.2884905720063431</v>
      </c>
      <c r="J117" s="60">
        <f xml:space="preserve"> INDEX( Inputs!M$4:M$146, MATCH($B117 &amp; $C$106,Inputs!$E$4:$E$146,0))</f>
        <v>1.2971780612187358</v>
      </c>
      <c r="K117" s="74">
        <f xml:space="preserve"> INDEX( Inputs!N$4:N$146, MATCH($B117 &amp; $C$106,Inputs!$E$4:$E$146,0))</f>
        <v>1.2982475300748622</v>
      </c>
      <c r="L117" s="74">
        <f xml:space="preserve"> INDEX( Inputs!O$4:O$146, MATCH($B117 &amp; $C$106,Inputs!$E$4:$E$146,0))</f>
        <v>1.303814638397772</v>
      </c>
      <c r="M117" s="74">
        <f xml:space="preserve"> INDEX( Inputs!P$4:P$146, MATCH($B117 &amp; $C$106,Inputs!$E$4:$E$146,0))</f>
        <v>1.3093938935138572</v>
      </c>
      <c r="N117" s="74">
        <f xml:space="preserve"> INDEX( Inputs!Q$4:Q$146, MATCH($B117 &amp; $C$106,Inputs!$E$4:$E$146,0))</f>
        <v>1.3150459595801856</v>
      </c>
      <c r="O117" s="74">
        <f xml:space="preserve"> INDEX( Inputs!R$4:R$146, MATCH($B117 &amp; $C$106,Inputs!$E$4:$E$146,0))</f>
        <v>1.3206950443516385</v>
      </c>
      <c r="P117" s="78">
        <f xml:space="preserve"> INDEX( Inputs!S$4:S$146, MATCH($B117 &amp; $C$106,Inputs!$E$4:$E$146,0))</f>
        <v>1.3263630741144181</v>
      </c>
      <c r="Q117" s="77">
        <f t="shared" si="52"/>
        <v>1.2714378210682342</v>
      </c>
      <c r="R117" s="77">
        <f t="shared" si="52"/>
        <v>1.2714378210682342</v>
      </c>
      <c r="S117" s="77">
        <f t="shared" si="52"/>
        <v>1.2714378210682342</v>
      </c>
      <c r="T117" s="77">
        <f t="shared" si="52"/>
        <v>1.2714378210682342</v>
      </c>
      <c r="U117" s="77">
        <f t="shared" si="52"/>
        <v>1.2714378210682342</v>
      </c>
      <c r="V117" s="77">
        <f t="shared" si="52"/>
        <v>1.2714378210682342</v>
      </c>
      <c r="W117" s="24">
        <f t="shared" si="53"/>
        <v>1.2714378210682342</v>
      </c>
      <c r="X117" s="24">
        <f t="shared" si="54"/>
        <v>1.2714378210682342</v>
      </c>
      <c r="Y117" s="24">
        <f t="shared" si="55"/>
        <v>1.2714378210682342</v>
      </c>
      <c r="Z117" s="24">
        <f t="shared" si="56"/>
        <v>1.2714378210682342</v>
      </c>
      <c r="AA117" s="24">
        <f t="shared" si="57"/>
        <v>1.2714378210682342</v>
      </c>
      <c r="AB117" s="24">
        <f t="shared" si="58"/>
        <v>1.2714378210682342</v>
      </c>
      <c r="AD117" s="26" t="s">
        <v>29</v>
      </c>
      <c r="AF117" s="159"/>
      <c r="AG117" s="160"/>
      <c r="AH117" s="160"/>
      <c r="AI117" s="160"/>
      <c r="AJ117" s="160"/>
      <c r="AK117" s="160"/>
      <c r="AL117" s="160"/>
      <c r="AM117" s="160"/>
      <c r="AN117" s="160"/>
      <c r="AO117" s="161"/>
    </row>
    <row r="118" spans="1:42">
      <c r="B118" s="3" t="s">
        <v>25</v>
      </c>
      <c r="C118" s="60">
        <f xml:space="preserve"> INDEX( Inputs!F$4:F$146, MATCH($B118 &amp; $C$106,Inputs!$E$4:$E$146,0))</f>
        <v>1.4201562264108745</v>
      </c>
      <c r="D118" s="60">
        <f xml:space="preserve"> INDEX( Inputs!G$4:G$146, MATCH($B118 &amp; $C$106,Inputs!$E$4:$E$146,0))</f>
        <v>1.5639421655013088</v>
      </c>
      <c r="E118" s="60">
        <f xml:space="preserve"> INDEX( Inputs!H$4:H$146, MATCH($B118 &amp; $C$106,Inputs!$E$4:$E$146,0))</f>
        <v>1.5651760506436694</v>
      </c>
      <c r="F118" s="60">
        <f xml:space="preserve"> INDEX( Inputs!I$4:I$146, MATCH($B118 &amp; $C$106,Inputs!$E$4:$E$146,0))</f>
        <v>1.6151943757467975</v>
      </c>
      <c r="G118" s="60">
        <f xml:space="preserve"> INDEX( Inputs!J$4:J$146, MATCH($B118 &amp; $C$106,Inputs!$E$4:$E$146,0))</f>
        <v>1.6277856988310746</v>
      </c>
      <c r="H118" s="60">
        <f xml:space="preserve"> INDEX( Inputs!K$4:K$146, MATCH($B118 &amp; $C$106,Inputs!$E$4:$E$146,0))</f>
        <v>1.7045281503938425</v>
      </c>
      <c r="I118" s="60">
        <f xml:space="preserve"> INDEX( Inputs!L$4:L$146, MATCH($B118 &amp; $C$106,Inputs!$E$4:$E$146,0))</f>
        <v>1.6719525648097078</v>
      </c>
      <c r="J118" s="60">
        <f xml:space="preserve"> INDEX( Inputs!M$4:M$146, MATCH($B118 &amp; $C$106,Inputs!$E$4:$E$146,0))</f>
        <v>1.5552751412739343</v>
      </c>
      <c r="K118" s="74">
        <f xml:space="preserve"> INDEX( Inputs!N$4:N$146, MATCH($B118 &amp; $C$106,Inputs!$E$4:$E$146,0))</f>
        <v>1.6876492711450297</v>
      </c>
      <c r="L118" s="74">
        <f xml:space="preserve"> INDEX( Inputs!O$4:O$146, MATCH($B118 &amp; $C$106,Inputs!$E$4:$E$146,0))</f>
        <v>1.685442795333808</v>
      </c>
      <c r="M118" s="74">
        <f xml:space="preserve"> INDEX( Inputs!P$4:P$146, MATCH($B118 &amp; $C$106,Inputs!$E$4:$E$146,0))</f>
        <v>1.7128848097462372</v>
      </c>
      <c r="N118" s="74">
        <f xml:space="preserve"> INDEX( Inputs!Q$4:Q$146, MATCH($B118 &amp; $C$106,Inputs!$E$4:$E$146,0))</f>
        <v>1.7226219678386481</v>
      </c>
      <c r="O118" s="74">
        <f xml:space="preserve"> INDEX( Inputs!R$4:R$146, MATCH($B118 &amp; $C$106,Inputs!$E$4:$E$146,0))</f>
        <v>1.7212356892285101</v>
      </c>
      <c r="P118" s="78">
        <f xml:space="preserve"> INDEX( Inputs!S$4:S$146, MATCH($B118 &amp; $C$106,Inputs!$E$4:$E$146,0))</f>
        <v>1.7193867860534526</v>
      </c>
      <c r="Q118" s="77">
        <f t="shared" si="52"/>
        <v>1.6398853888271399</v>
      </c>
      <c r="R118" s="77">
        <f t="shared" si="52"/>
        <v>1.6398853888271399</v>
      </c>
      <c r="S118" s="77">
        <f t="shared" si="52"/>
        <v>1.6398853888271399</v>
      </c>
      <c r="T118" s="77">
        <f t="shared" si="52"/>
        <v>1.6398853888271399</v>
      </c>
      <c r="U118" s="77">
        <f t="shared" si="52"/>
        <v>1.6398853888271399</v>
      </c>
      <c r="V118" s="77">
        <f t="shared" si="52"/>
        <v>1.6398853888271399</v>
      </c>
      <c r="W118" s="24">
        <f t="shared" si="53"/>
        <v>1.6398853888271399</v>
      </c>
      <c r="X118" s="24">
        <f t="shared" si="54"/>
        <v>1.6398853888271399</v>
      </c>
      <c r="Y118" s="24">
        <f t="shared" si="55"/>
        <v>1.6398853888271399</v>
      </c>
      <c r="Z118" s="24">
        <f t="shared" si="56"/>
        <v>1.6398853888271399</v>
      </c>
      <c r="AA118" s="24">
        <f t="shared" si="57"/>
        <v>1.6398853888271399</v>
      </c>
      <c r="AB118" s="24">
        <f t="shared" si="58"/>
        <v>1.6398853888271399</v>
      </c>
      <c r="AD118" s="26" t="s">
        <v>29</v>
      </c>
      <c r="AF118" s="159"/>
      <c r="AG118" s="160"/>
      <c r="AH118" s="160"/>
      <c r="AI118" s="160"/>
      <c r="AJ118" s="160"/>
      <c r="AK118" s="160"/>
      <c r="AL118" s="160"/>
      <c r="AM118" s="160"/>
      <c r="AN118" s="160"/>
      <c r="AO118" s="161"/>
    </row>
    <row r="119" spans="1:42">
      <c r="B119" s="3" t="s">
        <v>26</v>
      </c>
      <c r="C119" s="60">
        <f xml:space="preserve"> INDEX( Inputs!F$4:F$146, MATCH($B119 &amp; $C$106,Inputs!$E$4:$E$146,0))</f>
        <v>1.3893765872881623</v>
      </c>
      <c r="D119" s="60">
        <f xml:space="preserve"> INDEX( Inputs!G$4:G$146, MATCH($B119 &amp; $C$106,Inputs!$E$4:$E$146,0))</f>
        <v>1.3835514037083587</v>
      </c>
      <c r="E119" s="60">
        <f xml:space="preserve"> INDEX( Inputs!H$4:H$146, MATCH($B119 &amp; $C$106,Inputs!$E$4:$E$146,0))</f>
        <v>1.3831091439814189</v>
      </c>
      <c r="F119" s="60">
        <f xml:space="preserve"> INDEX( Inputs!I$4:I$146, MATCH($B119 &amp; $C$106,Inputs!$E$4:$E$146,0))</f>
        <v>1.3834993576836996</v>
      </c>
      <c r="G119" s="60">
        <f xml:space="preserve"> INDEX( Inputs!J$4:J$146, MATCH($B119 &amp; $C$106,Inputs!$E$4:$E$146,0))</f>
        <v>1.3811106562371527</v>
      </c>
      <c r="H119" s="60">
        <f xml:space="preserve"> INDEX( Inputs!K$4:K$146, MATCH($B119 &amp; $C$106,Inputs!$E$4:$E$146,0))</f>
        <v>1.4097447430311225</v>
      </c>
      <c r="I119" s="60">
        <f xml:space="preserve"> INDEX( Inputs!L$4:L$146, MATCH($B119 &amp; $C$106,Inputs!$E$4:$E$146,0))</f>
        <v>1.3949638412236176</v>
      </c>
      <c r="J119" s="60">
        <f xml:space="preserve"> INDEX( Inputs!M$4:M$146, MATCH($B119 &amp; $C$106,Inputs!$E$4:$E$146,0))</f>
        <v>1.3948989081558381</v>
      </c>
      <c r="K119" s="74">
        <f xml:space="preserve"> INDEX( Inputs!N$4:N$146, MATCH($B119 &amp; $C$106,Inputs!$E$4:$E$146,0))</f>
        <v>1.3895072166295055</v>
      </c>
      <c r="L119" s="74">
        <f xml:space="preserve"> INDEX( Inputs!O$4:O$146, MATCH($B119 &amp; $C$106,Inputs!$E$4:$E$146,0))</f>
        <v>1.3865226935886472</v>
      </c>
      <c r="M119" s="74">
        <f xml:space="preserve"> INDEX( Inputs!P$4:P$146, MATCH($B119 &amp; $C$106,Inputs!$E$4:$E$146,0))</f>
        <v>1.3836599970354444</v>
      </c>
      <c r="N119" s="74">
        <f xml:space="preserve"> INDEX( Inputs!Q$4:Q$146, MATCH($B119 &amp; $C$106,Inputs!$E$4:$E$146,0))</f>
        <v>1.3805703463654626</v>
      </c>
      <c r="O119" s="74">
        <f xml:space="preserve"> INDEX( Inputs!R$4:R$146, MATCH($B119 &amp; $C$106,Inputs!$E$4:$E$146,0))</f>
        <v>1.377712495559605</v>
      </c>
      <c r="P119" s="78">
        <f xml:space="preserve"> INDEX( Inputs!S$4:S$146, MATCH($B119 &amp; $C$106,Inputs!$E$4:$E$146,0))</f>
        <v>1.3748002836823725</v>
      </c>
      <c r="Q119" s="77">
        <f t="shared" si="52"/>
        <v>1.3951795371619327</v>
      </c>
      <c r="R119" s="77">
        <f t="shared" si="52"/>
        <v>1.3951795371619327</v>
      </c>
      <c r="S119" s="77">
        <f t="shared" si="52"/>
        <v>1.3951795371619327</v>
      </c>
      <c r="T119" s="77">
        <f t="shared" si="52"/>
        <v>1.3951795371619327</v>
      </c>
      <c r="U119" s="77">
        <f t="shared" si="52"/>
        <v>1.3951795371619327</v>
      </c>
      <c r="V119" s="77">
        <f t="shared" si="52"/>
        <v>1.3951795371619327</v>
      </c>
      <c r="W119" s="24">
        <f t="shared" si="53"/>
        <v>1.3951795371619327</v>
      </c>
      <c r="X119" s="24">
        <f t="shared" si="54"/>
        <v>1.3951795371619327</v>
      </c>
      <c r="Y119" s="24">
        <f t="shared" si="55"/>
        <v>1.3951795371619327</v>
      </c>
      <c r="Z119" s="24">
        <f t="shared" si="56"/>
        <v>1.3951795371619327</v>
      </c>
      <c r="AA119" s="24">
        <f t="shared" si="57"/>
        <v>1.3951795371619327</v>
      </c>
      <c r="AB119" s="24">
        <f t="shared" si="58"/>
        <v>1.3951795371619327</v>
      </c>
      <c r="AD119" s="26" t="s">
        <v>29</v>
      </c>
      <c r="AF119" s="159"/>
      <c r="AG119" s="160"/>
      <c r="AH119" s="160"/>
      <c r="AI119" s="160"/>
      <c r="AJ119" s="160"/>
      <c r="AK119" s="160"/>
      <c r="AL119" s="160"/>
      <c r="AM119" s="160"/>
      <c r="AN119" s="160"/>
      <c r="AO119" s="161"/>
    </row>
    <row r="120" spans="1:42">
      <c r="B120" s="3" t="s">
        <v>27</v>
      </c>
      <c r="C120" s="60">
        <f xml:space="preserve"> INDEX( Inputs!F$4:F$146, MATCH($B120 &amp; $C$106,Inputs!$E$4:$E$146,0))</f>
        <v>1.2732463835454368</v>
      </c>
      <c r="D120" s="60">
        <f xml:space="preserve"> INDEX( Inputs!G$4:G$146, MATCH($B120 &amp; $C$106,Inputs!$E$4:$E$146,0))</f>
        <v>1.2717888854466459</v>
      </c>
      <c r="E120" s="60">
        <f xml:space="preserve"> INDEX( Inputs!H$4:H$146, MATCH($B120 &amp; $C$106,Inputs!$E$4:$E$146,0))</f>
        <v>1.2783744559053689</v>
      </c>
      <c r="F120" s="60">
        <f xml:space="preserve"> INDEX( Inputs!I$4:I$146, MATCH($B120 &amp; $C$106,Inputs!$E$4:$E$146,0))</f>
        <v>1.2908014935971488</v>
      </c>
      <c r="G120" s="60">
        <f xml:space="preserve"> INDEX( Inputs!J$4:J$146, MATCH($B120 &amp; $C$106,Inputs!$E$4:$E$146,0))</f>
        <v>1.2915101121383314</v>
      </c>
      <c r="H120" s="60">
        <f xml:space="preserve"> INDEX( Inputs!K$4:K$146, MATCH($B120 &amp; $C$106,Inputs!$E$4:$E$146,0))</f>
        <v>1.3355912198987725</v>
      </c>
      <c r="I120" s="60">
        <f xml:space="preserve"> INDEX( Inputs!L$4:L$146, MATCH($B120 &amp; $C$106,Inputs!$E$4:$E$146,0))</f>
        <v>1.3397749885198225</v>
      </c>
      <c r="J120" s="60">
        <f xml:space="preserve"> INDEX( Inputs!M$4:M$146, MATCH($B120 &amp; $C$106,Inputs!$E$4:$E$146,0))</f>
        <v>1.3500049971396118</v>
      </c>
      <c r="K120" s="74">
        <f xml:space="preserve"> INDEX( Inputs!N$4:N$146, MATCH($B120 &amp; $C$106,Inputs!$E$4:$E$146,0))</f>
        <v>1.337318563789152</v>
      </c>
      <c r="L120" s="74">
        <f xml:space="preserve"> INDEX( Inputs!O$4:O$146, MATCH($B120 &amp; $C$106,Inputs!$E$4:$E$146,0))</f>
        <v>1.336144716253864</v>
      </c>
      <c r="M120" s="74">
        <f xml:space="preserve"> INDEX( Inputs!P$4:P$146, MATCH($B120 &amp; $C$106,Inputs!$E$4:$E$146,0))</f>
        <v>1.3349983794398581</v>
      </c>
      <c r="N120" s="74">
        <f xml:space="preserve"> INDEX( Inputs!Q$4:Q$146, MATCH($B120 &amp; $C$106,Inputs!$E$4:$E$146,0))</f>
        <v>1.3339048272183487</v>
      </c>
      <c r="O120" s="74">
        <f xml:space="preserve"> INDEX( Inputs!R$4:R$146, MATCH($B120 &amp; $C$106,Inputs!$E$4:$E$146,0))</f>
        <v>1.3327369623144272</v>
      </c>
      <c r="P120" s="78">
        <f xml:space="preserve"> INDEX( Inputs!S$4:S$146, MATCH($B120 &amp; $C$106,Inputs!$E$4:$E$146,0))</f>
        <v>1.3336946599726152</v>
      </c>
      <c r="Q120" s="77">
        <f t="shared" si="52"/>
        <v>1.3292203294241347</v>
      </c>
      <c r="R120" s="77">
        <f t="shared" si="52"/>
        <v>1.3292203294241347</v>
      </c>
      <c r="S120" s="77">
        <f t="shared" si="52"/>
        <v>1.3292203294241347</v>
      </c>
      <c r="T120" s="77">
        <f t="shared" si="52"/>
        <v>1.3292203294241347</v>
      </c>
      <c r="U120" s="77">
        <f t="shared" si="52"/>
        <v>1.3292203294241347</v>
      </c>
      <c r="V120" s="77">
        <f t="shared" si="52"/>
        <v>1.3292203294241347</v>
      </c>
      <c r="W120" s="24">
        <f t="shared" si="53"/>
        <v>1.3292203294241347</v>
      </c>
      <c r="X120" s="24">
        <f t="shared" si="54"/>
        <v>1.3292203294241347</v>
      </c>
      <c r="Y120" s="24">
        <f t="shared" si="55"/>
        <v>1.3292203294241347</v>
      </c>
      <c r="Z120" s="24">
        <f t="shared" si="56"/>
        <v>1.3292203294241347</v>
      </c>
      <c r="AA120" s="24">
        <f t="shared" si="57"/>
        <v>1.3292203294241347</v>
      </c>
      <c r="AB120" s="24">
        <f t="shared" si="58"/>
        <v>1.3292203294241347</v>
      </c>
      <c r="AD120" s="26" t="s">
        <v>29</v>
      </c>
      <c r="AF120" s="159"/>
      <c r="AG120" s="160"/>
      <c r="AH120" s="160"/>
      <c r="AI120" s="160"/>
      <c r="AJ120" s="160"/>
      <c r="AK120" s="160"/>
      <c r="AL120" s="160"/>
      <c r="AM120" s="160"/>
      <c r="AN120" s="160"/>
      <c r="AO120" s="161"/>
    </row>
    <row r="121" spans="1:42" ht="13.5" thickBot="1">
      <c r="B121" s="63" t="s">
        <v>30</v>
      </c>
      <c r="C121" s="64">
        <f t="shared" ref="C121:P121" si="59">SUM(C111:C120)</f>
        <v>15.897374668272423</v>
      </c>
      <c r="D121" s="64">
        <f t="shared" si="59"/>
        <v>16.150832573663628</v>
      </c>
      <c r="E121" s="64">
        <f t="shared" si="59"/>
        <v>16.163644072383686</v>
      </c>
      <c r="F121" s="64">
        <f t="shared" si="59"/>
        <v>16.231929252237656</v>
      </c>
      <c r="G121" s="64">
        <f t="shared" si="59"/>
        <v>16.325251288234178</v>
      </c>
      <c r="H121" s="64">
        <f t="shared" si="59"/>
        <v>16.752725637305019</v>
      </c>
      <c r="I121" s="64">
        <f t="shared" ref="I121" si="60">SUM(I111:I120)</f>
        <v>16.705511768979914</v>
      </c>
      <c r="J121" s="64">
        <f t="shared" si="59"/>
        <v>16.885121965118721</v>
      </c>
      <c r="K121" s="29">
        <f t="shared" si="59"/>
        <v>16.766793131833097</v>
      </c>
      <c r="L121" s="29">
        <f t="shared" si="59"/>
        <v>16.81087912500125</v>
      </c>
      <c r="M121" s="29">
        <f t="shared" si="59"/>
        <v>16.883193091585404</v>
      </c>
      <c r="N121" s="29">
        <f t="shared" si="59"/>
        <v>16.938195647147268</v>
      </c>
      <c r="O121" s="29">
        <f t="shared" si="59"/>
        <v>16.98222368049483</v>
      </c>
      <c r="P121" s="29">
        <f t="shared" si="59"/>
        <v>17.025551549569851</v>
      </c>
      <c r="Q121" s="76">
        <f t="shared" ref="Q121:V121" si="61">INTERCEPT($C121:$J121,$C$25:$J$25)+SLOPE($C121:$J121,$C$25:$J$25)*Q$25</f>
        <v>17.0077021417708</v>
      </c>
      <c r="R121" s="76">
        <f t="shared" si="61"/>
        <v>17.145180639214441</v>
      </c>
      <c r="S121" s="76">
        <f t="shared" si="61"/>
        <v>17.282659136658086</v>
      </c>
      <c r="T121" s="76">
        <f t="shared" si="61"/>
        <v>17.420137634101728</v>
      </c>
      <c r="U121" s="76">
        <f t="shared" si="61"/>
        <v>17.557616131545373</v>
      </c>
      <c r="V121" s="76">
        <f t="shared" si="61"/>
        <v>17.695094628989015</v>
      </c>
      <c r="W121" s="120">
        <f t="shared" ref="W121:AB121" si="62">SUM(W111:W120)</f>
        <v>16.667152664909459</v>
      </c>
      <c r="X121" s="120">
        <f t="shared" si="62"/>
        <v>16.667152664909459</v>
      </c>
      <c r="Y121" s="120">
        <f t="shared" si="62"/>
        <v>16.667152664909459</v>
      </c>
      <c r="Z121" s="120">
        <f t="shared" si="62"/>
        <v>16.667152664909459</v>
      </c>
      <c r="AA121" s="120">
        <f t="shared" si="62"/>
        <v>16.667152664909459</v>
      </c>
      <c r="AB121" s="120">
        <f t="shared" si="62"/>
        <v>16.667152664909459</v>
      </c>
      <c r="AD121" s="26" t="s">
        <v>29</v>
      </c>
      <c r="AF121" s="162"/>
      <c r="AG121" s="163"/>
      <c r="AH121" s="163"/>
      <c r="AI121" s="163"/>
      <c r="AJ121" s="163"/>
      <c r="AK121" s="163"/>
      <c r="AL121" s="163"/>
      <c r="AM121" s="163"/>
      <c r="AN121" s="163"/>
      <c r="AO121" s="164"/>
    </row>
    <row r="122" spans="1:42">
      <c r="B122" s="58"/>
    </row>
    <row r="123" spans="1:42" s="44" customFormat="1">
      <c r="A123" s="43" t="s">
        <v>55</v>
      </c>
      <c r="C123" s="45" t="s">
        <v>68</v>
      </c>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6"/>
    </row>
    <row r="124" spans="1:42">
      <c r="A124" s="53"/>
    </row>
    <row r="125" spans="1:42" ht="12.75" customHeight="1">
      <c r="B125" s="57" t="s">
        <v>46</v>
      </c>
      <c r="C125" s="11" t="s">
        <v>28</v>
      </c>
      <c r="D125" s="13"/>
      <c r="E125" s="13"/>
      <c r="F125" s="13"/>
      <c r="G125" s="13"/>
      <c r="H125" s="13"/>
      <c r="I125" s="14"/>
      <c r="J125" s="14"/>
      <c r="K125" s="133" t="s">
        <v>31</v>
      </c>
      <c r="L125" s="134"/>
      <c r="M125" s="134"/>
      <c r="N125" s="134"/>
      <c r="O125" s="134"/>
      <c r="P125" s="135"/>
      <c r="Q125" s="138" t="s">
        <v>291</v>
      </c>
      <c r="R125" s="138"/>
      <c r="S125" s="138"/>
      <c r="T125" s="138"/>
      <c r="U125" s="138"/>
      <c r="V125" s="139"/>
      <c r="W125" s="165"/>
      <c r="X125" s="165"/>
      <c r="Y125" s="165"/>
      <c r="Z125" s="165"/>
      <c r="AA125" s="165"/>
      <c r="AB125" s="166"/>
      <c r="AD125" s="171" t="s">
        <v>0</v>
      </c>
    </row>
    <row r="126" spans="1:42">
      <c r="B126" s="36"/>
      <c r="C126" s="16" t="s">
        <v>5</v>
      </c>
      <c r="D126" s="16" t="s">
        <v>6</v>
      </c>
      <c r="E126" s="16" t="s">
        <v>7</v>
      </c>
      <c r="F126" s="16" t="s">
        <v>8</v>
      </c>
      <c r="G126" s="16" t="s">
        <v>9</v>
      </c>
      <c r="H126" s="16" t="s">
        <v>10</v>
      </c>
      <c r="I126" s="16" t="s">
        <v>11</v>
      </c>
      <c r="J126" s="16" t="s">
        <v>12</v>
      </c>
      <c r="K126" s="22" t="s">
        <v>13</v>
      </c>
      <c r="L126" s="22" t="s">
        <v>14</v>
      </c>
      <c r="M126" s="22" t="s">
        <v>15</v>
      </c>
      <c r="N126" s="22" t="s">
        <v>16</v>
      </c>
      <c r="O126" s="22" t="s">
        <v>17</v>
      </c>
      <c r="P126" s="22" t="s">
        <v>18</v>
      </c>
      <c r="Q126" s="17" t="s">
        <v>13</v>
      </c>
      <c r="R126" s="17" t="s">
        <v>14</v>
      </c>
      <c r="S126" s="17" t="s">
        <v>15</v>
      </c>
      <c r="T126" s="17" t="s">
        <v>16</v>
      </c>
      <c r="U126" s="17" t="s">
        <v>17</v>
      </c>
      <c r="V126" s="17" t="s">
        <v>18</v>
      </c>
      <c r="W126" s="18" t="s">
        <v>13</v>
      </c>
      <c r="X126" s="18" t="s">
        <v>14</v>
      </c>
      <c r="Y126" s="18" t="s">
        <v>15</v>
      </c>
      <c r="Z126" s="18" t="s">
        <v>16</v>
      </c>
      <c r="AA126" s="18" t="s">
        <v>17</v>
      </c>
      <c r="AB126" s="18" t="s">
        <v>18</v>
      </c>
      <c r="AD126" s="171"/>
    </row>
    <row r="127" spans="1:42" ht="13.5" thickBot="1">
      <c r="B127" s="59"/>
      <c r="C127" s="19">
        <v>1</v>
      </c>
      <c r="D127" s="19">
        <v>2</v>
      </c>
      <c r="E127" s="19">
        <v>3</v>
      </c>
      <c r="F127" s="19">
        <v>4</v>
      </c>
      <c r="G127" s="19">
        <v>5</v>
      </c>
      <c r="H127" s="19">
        <v>6</v>
      </c>
      <c r="I127" s="19">
        <v>7</v>
      </c>
      <c r="J127" s="19">
        <v>8</v>
      </c>
      <c r="K127" s="23">
        <v>9</v>
      </c>
      <c r="L127" s="23">
        <v>10</v>
      </c>
      <c r="M127" s="23">
        <v>11</v>
      </c>
      <c r="N127" s="23">
        <v>12</v>
      </c>
      <c r="O127" s="23">
        <v>13</v>
      </c>
      <c r="P127" s="23">
        <v>14</v>
      </c>
      <c r="Q127" s="20">
        <v>9</v>
      </c>
      <c r="R127" s="20">
        <v>10</v>
      </c>
      <c r="S127" s="20">
        <v>11</v>
      </c>
      <c r="T127" s="20">
        <v>12</v>
      </c>
      <c r="U127" s="20">
        <v>13</v>
      </c>
      <c r="V127" s="20">
        <v>14</v>
      </c>
      <c r="W127" s="21">
        <v>9</v>
      </c>
      <c r="X127" s="21">
        <v>10</v>
      </c>
      <c r="Y127" s="21">
        <v>11</v>
      </c>
      <c r="Z127" s="21">
        <v>12</v>
      </c>
      <c r="AA127" s="21">
        <v>13</v>
      </c>
      <c r="AB127" s="21">
        <v>14</v>
      </c>
      <c r="AD127" s="49"/>
    </row>
    <row r="128" spans="1:42" ht="12.75" customHeight="1">
      <c r="B128" s="3" t="s">
        <v>4</v>
      </c>
      <c r="C128" s="121">
        <f xml:space="preserve"> INDEX( Inputs!F$4:F$146, MATCH($B128 &amp; $C$123,Inputs!$E$4:$E$146,0))</f>
        <v>5.5424445271842133</v>
      </c>
      <c r="D128" s="121">
        <f xml:space="preserve"> INDEX( Inputs!G$4:G$146, MATCH($B128 &amp; $C$123,Inputs!$E$4:$E$146,0))</f>
        <v>5.3534213416570751</v>
      </c>
      <c r="E128" s="121">
        <f xml:space="preserve"> INDEX( Inputs!H$4:H$146, MATCH($B128 &amp; $C$123,Inputs!$E$4:$E$146,0))</f>
        <v>5.6252877537372399</v>
      </c>
      <c r="F128" s="121">
        <f xml:space="preserve"> INDEX( Inputs!I$4:I$146, MATCH($B128 &amp; $C$123,Inputs!$E$4:$E$146,0))</f>
        <v>5.8771750182186766</v>
      </c>
      <c r="G128" s="121">
        <f xml:space="preserve"> INDEX( Inputs!J$4:J$146, MATCH($B128 &amp; $C$123,Inputs!$E$4:$E$146,0))</f>
        <v>5.5274938172485193</v>
      </c>
      <c r="H128" s="121">
        <f xml:space="preserve"> INDEX( Inputs!K$4:K$146, MATCH($B128 &amp; $C$123,Inputs!$E$4:$E$146,0))</f>
        <v>5.4661212826897332</v>
      </c>
      <c r="I128" s="121">
        <f xml:space="preserve"> INDEX( Inputs!L$4:L$146, MATCH($B128 &amp; $C$123,Inputs!$E$4:$E$146,0))</f>
        <v>5.4841050465701366</v>
      </c>
      <c r="J128" s="121">
        <f xml:space="preserve"> INDEX( Inputs!M$4:M$146, MATCH($B128 &amp; $C$123,Inputs!$E$4:$E$146,0))</f>
        <v>5.3184296470987018</v>
      </c>
      <c r="K128" s="122">
        <f xml:space="preserve"> INDEX( Inputs!N$4:N$146, MATCH($B128 &amp; $C$123,Inputs!$E$4:$E$146,0))</f>
        <v>5.3927970541983878</v>
      </c>
      <c r="L128" s="122">
        <f xml:space="preserve"> INDEX( Inputs!O$4:O$146, MATCH($B128 &amp; $C$123,Inputs!$E$4:$E$146,0))</f>
        <v>5.3426097853133667</v>
      </c>
      <c r="M128" s="122">
        <f xml:space="preserve"> INDEX( Inputs!P$4:P$146, MATCH($B128 &amp; $C$123,Inputs!$E$4:$E$146,0))</f>
        <v>5.3084577550571481</v>
      </c>
      <c r="N128" s="122">
        <f xml:space="preserve"> INDEX( Inputs!Q$4:Q$146, MATCH($B128 &amp; $C$123,Inputs!$E$4:$E$146,0))</f>
        <v>5.1920660798101697</v>
      </c>
      <c r="O128" s="122">
        <f xml:space="preserve"> INDEX( Inputs!R$4:R$146, MATCH($B128 &amp; $C$123,Inputs!$E$4:$E$146,0))</f>
        <v>5.1300715374551817</v>
      </c>
      <c r="P128" s="122">
        <f xml:space="preserve"> INDEX( Inputs!S$4:S$146, MATCH($B128 &amp; $C$123,Inputs!$E$4:$E$146,0))</f>
        <v>5.0650121157749881</v>
      </c>
      <c r="Q128" s="123">
        <f t="shared" ref="Q128:V137" si="63">AVERAGE($G128:$J128)</f>
        <v>5.4490374484017732</v>
      </c>
      <c r="R128" s="123">
        <f t="shared" si="63"/>
        <v>5.4490374484017732</v>
      </c>
      <c r="S128" s="123">
        <f t="shared" si="63"/>
        <v>5.4490374484017732</v>
      </c>
      <c r="T128" s="123">
        <f t="shared" si="63"/>
        <v>5.4490374484017732</v>
      </c>
      <c r="U128" s="123">
        <f t="shared" si="63"/>
        <v>5.4490374484017732</v>
      </c>
      <c r="V128" s="123">
        <f t="shared" si="63"/>
        <v>5.4490374484017732</v>
      </c>
      <c r="W128" s="124">
        <f t="shared" ref="W128:W137" si="64" xml:space="preserve"> IF($AD128="Company forecast",K128, IF($AD128="Ofwat forecast",Q128))</f>
        <v>5.4490374484017732</v>
      </c>
      <c r="X128" s="124">
        <f t="shared" ref="X128:X137" si="65" xml:space="preserve"> IF($AD128="Company forecast",L128, IF($AD128="Ofwat forecast",R128))</f>
        <v>5.4490374484017732</v>
      </c>
      <c r="Y128" s="124">
        <f t="shared" ref="Y128:Y137" si="66" xml:space="preserve"> IF($AD128="Company forecast",M128, IF($AD128="Ofwat forecast",S128))</f>
        <v>5.4490374484017732</v>
      </c>
      <c r="Z128" s="124">
        <f t="shared" ref="Z128:Z137" si="67" xml:space="preserve"> IF($AD128="Company forecast",N128, IF($AD128="Ofwat forecast",T128))</f>
        <v>5.4490374484017732</v>
      </c>
      <c r="AA128" s="124">
        <f t="shared" ref="AA128:AA137" si="68" xml:space="preserve"> IF($AD128="Company forecast",O128, IF($AD128="Ofwat forecast",U128))</f>
        <v>5.4490374484017732</v>
      </c>
      <c r="AB128" s="124">
        <f t="shared" ref="AB128:AB137" si="69" xml:space="preserve"> IF($AD128="Company forecast",P128, IF($AD128="Ofwat forecast",V128))</f>
        <v>5.4490374484017732</v>
      </c>
      <c r="AD128" s="26" t="s">
        <v>29</v>
      </c>
      <c r="AF128" s="156" t="s">
        <v>125</v>
      </c>
      <c r="AG128" s="157"/>
      <c r="AH128" s="157"/>
      <c r="AI128" s="157"/>
      <c r="AJ128" s="157"/>
      <c r="AK128" s="157"/>
      <c r="AL128" s="157"/>
      <c r="AM128" s="157"/>
      <c r="AN128" s="157"/>
      <c r="AO128" s="158"/>
    </row>
    <row r="129" spans="1:42">
      <c r="B129" s="3" t="s">
        <v>19</v>
      </c>
      <c r="C129" s="121">
        <f xml:space="preserve"> INDEX( Inputs!F$4:F$146, MATCH($B129 &amp; $C$123,Inputs!$E$4:$E$146,0))</f>
        <v>2.5901742930861986</v>
      </c>
      <c r="D129" s="121">
        <f xml:space="preserve"> INDEX( Inputs!G$4:G$146, MATCH($B129 &amp; $C$123,Inputs!$E$4:$E$146,0))</f>
        <v>2.5509062430073843</v>
      </c>
      <c r="E129" s="121">
        <f xml:space="preserve"> INDEX( Inputs!H$4:H$146, MATCH($B129 &amp; $C$123,Inputs!$E$4:$E$146,0))</f>
        <v>2.6239035907736028</v>
      </c>
      <c r="F129" s="121">
        <f xml:space="preserve"> INDEX( Inputs!I$4:I$146, MATCH($B129 &amp; $C$123,Inputs!$E$4:$E$146,0))</f>
        <v>2.4612789040101228</v>
      </c>
      <c r="G129" s="121">
        <f xml:space="preserve"> INDEX( Inputs!J$4:J$146, MATCH($B129 &amp; $C$123,Inputs!$E$4:$E$146,0))</f>
        <v>2.5511515381778769</v>
      </c>
      <c r="H129" s="121">
        <f xml:space="preserve"> INDEX( Inputs!K$4:K$146, MATCH($B129 &amp; $C$123,Inputs!$E$4:$E$146,0))</f>
        <v>2.6046647689555464</v>
      </c>
      <c r="I129" s="121">
        <f xml:space="preserve"> INDEX( Inputs!L$4:L$146, MATCH($B129 &amp; $C$123,Inputs!$E$4:$E$146,0))</f>
        <v>2.5737753765369282</v>
      </c>
      <c r="J129" s="121">
        <f xml:space="preserve"> INDEX( Inputs!M$4:M$146, MATCH($B129 &amp; $C$123,Inputs!$E$4:$E$146,0))</f>
        <v>2.5870479394449117</v>
      </c>
      <c r="K129" s="122">
        <f xml:space="preserve"> INDEX( Inputs!N$4:N$146, MATCH($B129 &amp; $C$123,Inputs!$E$4:$E$146,0))</f>
        <v>2.5755225274816929</v>
      </c>
      <c r="L129" s="122">
        <f xml:space="preserve"> INDEX( Inputs!O$4:O$146, MATCH($B129 &amp; $C$123,Inputs!$E$4:$E$146,0))</f>
        <v>2.5766871165644174</v>
      </c>
      <c r="M129" s="122">
        <f xml:space="preserve"> INDEX( Inputs!P$4:P$146, MATCH($B129 &amp; $C$123,Inputs!$E$4:$E$146,0))</f>
        <v>2.5770646738831804</v>
      </c>
      <c r="N129" s="122">
        <f xml:space="preserve"> INDEX( Inputs!Q$4:Q$146, MATCH($B129 &amp; $C$123,Inputs!$E$4:$E$146,0))</f>
        <v>2.5783332604990603</v>
      </c>
      <c r="O129" s="122">
        <f xml:space="preserve"> INDEX( Inputs!R$4:R$146, MATCH($B129 &amp; $C$123,Inputs!$E$4:$E$146,0))</f>
        <v>2.5789770999000567</v>
      </c>
      <c r="P129" s="122">
        <f xml:space="preserve"> INDEX( Inputs!S$4:S$146, MATCH($B129 &amp; $C$123,Inputs!$E$4:$E$146,0))</f>
        <v>2.5799063325464688</v>
      </c>
      <c r="Q129" s="123">
        <f t="shared" si="63"/>
        <v>2.5791599057788157</v>
      </c>
      <c r="R129" s="123">
        <f t="shared" si="63"/>
        <v>2.5791599057788157</v>
      </c>
      <c r="S129" s="123">
        <f t="shared" si="63"/>
        <v>2.5791599057788157</v>
      </c>
      <c r="T129" s="123">
        <f t="shared" si="63"/>
        <v>2.5791599057788157</v>
      </c>
      <c r="U129" s="123">
        <f t="shared" si="63"/>
        <v>2.5791599057788157</v>
      </c>
      <c r="V129" s="123">
        <f t="shared" si="63"/>
        <v>2.5791599057788157</v>
      </c>
      <c r="W129" s="124">
        <f t="shared" si="64"/>
        <v>2.5791599057788157</v>
      </c>
      <c r="X129" s="124">
        <f t="shared" si="65"/>
        <v>2.5791599057788157</v>
      </c>
      <c r="Y129" s="124">
        <f t="shared" si="66"/>
        <v>2.5791599057788157</v>
      </c>
      <c r="Z129" s="124">
        <f t="shared" si="67"/>
        <v>2.5791599057788157</v>
      </c>
      <c r="AA129" s="124">
        <f t="shared" si="68"/>
        <v>2.5791599057788157</v>
      </c>
      <c r="AB129" s="124">
        <f t="shared" si="69"/>
        <v>2.5791599057788157</v>
      </c>
      <c r="AD129" s="26" t="s">
        <v>29</v>
      </c>
      <c r="AF129" s="159"/>
      <c r="AG129" s="160"/>
      <c r="AH129" s="160"/>
      <c r="AI129" s="160"/>
      <c r="AJ129" s="160"/>
      <c r="AK129" s="160"/>
      <c r="AL129" s="160"/>
      <c r="AM129" s="160"/>
      <c r="AN129" s="160"/>
      <c r="AO129" s="161"/>
    </row>
    <row r="130" spans="1:42">
      <c r="B130" s="3" t="s">
        <v>20</v>
      </c>
      <c r="C130" s="121">
        <f xml:space="preserve"> INDEX( Inputs!F$4:F$146, MATCH($B130 &amp; $C$123,Inputs!$E$4:$E$146,0))</f>
        <v>1.4242900895953732</v>
      </c>
      <c r="D130" s="121">
        <f xml:space="preserve"> INDEX( Inputs!G$4:G$146, MATCH($B130 &amp; $C$123,Inputs!$E$4:$E$146,0))</f>
        <v>1.407857784037186</v>
      </c>
      <c r="E130" s="121">
        <f xml:space="preserve"> INDEX( Inputs!H$4:H$146, MATCH($B130 &amp; $C$123,Inputs!$E$4:$E$146,0))</f>
        <v>1.4735636019048211</v>
      </c>
      <c r="F130" s="121">
        <f xml:space="preserve"> INDEX( Inputs!I$4:I$146, MATCH($B130 &amp; $C$123,Inputs!$E$4:$E$146,0))</f>
        <v>1.4432281176858428</v>
      </c>
      <c r="G130" s="121">
        <f xml:space="preserve"> INDEX( Inputs!J$4:J$146, MATCH($B130 &amp; $C$123,Inputs!$E$4:$E$146,0))</f>
        <v>1.4555159160468507</v>
      </c>
      <c r="H130" s="121">
        <f xml:space="preserve"> INDEX( Inputs!K$4:K$146, MATCH($B130 &amp; $C$123,Inputs!$E$4:$E$146,0))</f>
        <v>1.4217100889986023</v>
      </c>
      <c r="I130" s="121">
        <f xml:space="preserve"> INDEX( Inputs!L$4:L$146, MATCH($B130 &amp; $C$123,Inputs!$E$4:$E$146,0))</f>
        <v>1.3858741204247618</v>
      </c>
      <c r="J130" s="121">
        <f xml:space="preserve"> INDEX( Inputs!M$4:M$146, MATCH($B130 &amp; $C$123,Inputs!$E$4:$E$146,0))</f>
        <v>1.3650600194058939</v>
      </c>
      <c r="K130" s="122">
        <f xml:space="preserve"> INDEX( Inputs!N$4:N$146, MATCH($B130 &amp; $C$123,Inputs!$E$4:$E$146,0))</f>
        <v>1.3361455180614223</v>
      </c>
      <c r="L130" s="122">
        <f xml:space="preserve"> INDEX( Inputs!O$4:O$146, MATCH($B130 &amp; $C$123,Inputs!$E$4:$E$146,0))</f>
        <v>1.3203915885546393</v>
      </c>
      <c r="M130" s="122">
        <f xml:space="preserve"> INDEX( Inputs!P$4:P$146, MATCH($B130 &amp; $C$123,Inputs!$E$4:$E$146,0))</f>
        <v>1.3184281842275234</v>
      </c>
      <c r="N130" s="122">
        <f xml:space="preserve"> INDEX( Inputs!Q$4:Q$146, MATCH($B130 &amp; $C$123,Inputs!$E$4:$E$146,0))</f>
        <v>1.3153077802773778</v>
      </c>
      <c r="O130" s="122">
        <f xml:space="preserve"> INDEX( Inputs!R$4:R$146, MATCH($B130 &amp; $C$123,Inputs!$E$4:$E$146,0))</f>
        <v>1.3397869644206095</v>
      </c>
      <c r="P130" s="122">
        <f xml:space="preserve"> INDEX( Inputs!S$4:S$146, MATCH($B130 &amp; $C$123,Inputs!$E$4:$E$146,0))</f>
        <v>1.3379371274901888</v>
      </c>
      <c r="Q130" s="123">
        <f t="shared" si="63"/>
        <v>1.4070400362190272</v>
      </c>
      <c r="R130" s="123">
        <f t="shared" si="63"/>
        <v>1.4070400362190272</v>
      </c>
      <c r="S130" s="123">
        <f t="shared" si="63"/>
        <v>1.4070400362190272</v>
      </c>
      <c r="T130" s="123">
        <f t="shared" si="63"/>
        <v>1.4070400362190272</v>
      </c>
      <c r="U130" s="123">
        <f t="shared" si="63"/>
        <v>1.4070400362190272</v>
      </c>
      <c r="V130" s="123">
        <f t="shared" si="63"/>
        <v>1.4070400362190272</v>
      </c>
      <c r="W130" s="124">
        <f t="shared" si="64"/>
        <v>1.4070400362190272</v>
      </c>
      <c r="X130" s="124">
        <f t="shared" si="65"/>
        <v>1.4070400362190272</v>
      </c>
      <c r="Y130" s="124">
        <f t="shared" si="66"/>
        <v>1.4070400362190272</v>
      </c>
      <c r="Z130" s="124">
        <f t="shared" si="67"/>
        <v>1.4070400362190272</v>
      </c>
      <c r="AA130" s="124">
        <f t="shared" si="68"/>
        <v>1.4070400362190272</v>
      </c>
      <c r="AB130" s="124">
        <f t="shared" si="69"/>
        <v>1.4070400362190272</v>
      </c>
      <c r="AD130" s="26" t="s">
        <v>29</v>
      </c>
      <c r="AF130" s="159"/>
      <c r="AG130" s="160"/>
      <c r="AH130" s="160"/>
      <c r="AI130" s="160"/>
      <c r="AJ130" s="160"/>
      <c r="AK130" s="160"/>
      <c r="AL130" s="160"/>
      <c r="AM130" s="160"/>
      <c r="AN130" s="160"/>
      <c r="AO130" s="161"/>
    </row>
    <row r="131" spans="1:42">
      <c r="B131" s="3" t="s">
        <v>21</v>
      </c>
      <c r="C131" s="121">
        <f xml:space="preserve"> INDEX( Inputs!F$4:F$146, MATCH($B131 &amp; $C$123,Inputs!$E$4:$E$146,0))</f>
        <v>2.8385904022656931</v>
      </c>
      <c r="D131" s="121">
        <f xml:space="preserve"> INDEX( Inputs!G$4:G$146, MATCH($B131 &amp; $C$123,Inputs!$E$4:$E$146,0))</f>
        <v>2.644655280178009</v>
      </c>
      <c r="E131" s="121">
        <f xml:space="preserve"> INDEX( Inputs!H$4:H$146, MATCH($B131 &amp; $C$123,Inputs!$E$4:$E$146,0))</f>
        <v>2.6293691340127392</v>
      </c>
      <c r="F131" s="121">
        <f xml:space="preserve"> INDEX( Inputs!I$4:I$146, MATCH($B131 &amp; $C$123,Inputs!$E$4:$E$146,0))</f>
        <v>2.5930913374644837</v>
      </c>
      <c r="G131" s="121">
        <f xml:space="preserve"> INDEX( Inputs!J$4:J$146, MATCH($B131 &amp; $C$123,Inputs!$E$4:$E$146,0))</f>
        <v>2.5637052023787494</v>
      </c>
      <c r="H131" s="121">
        <f xml:space="preserve"> INDEX( Inputs!K$4:K$146, MATCH($B131 &amp; $C$123,Inputs!$E$4:$E$146,0))</f>
        <v>2.6221690314528869</v>
      </c>
      <c r="I131" s="121">
        <f xml:space="preserve"> INDEX( Inputs!L$4:L$146, MATCH($B131 &amp; $C$123,Inputs!$E$4:$E$146,0))</f>
        <v>2.5220975504735672</v>
      </c>
      <c r="J131" s="121">
        <f xml:space="preserve"> INDEX( Inputs!M$4:M$146, MATCH($B131 &amp; $C$123,Inputs!$E$4:$E$146,0))</f>
        <v>2.4807008122440761</v>
      </c>
      <c r="K131" s="122">
        <f xml:space="preserve"> INDEX( Inputs!N$4:N$146, MATCH($B131 &amp; $C$123,Inputs!$E$4:$E$146,0))</f>
        <v>2.6113795510870936</v>
      </c>
      <c r="L131" s="122">
        <f xml:space="preserve"> INDEX( Inputs!O$4:O$146, MATCH($B131 &amp; $C$123,Inputs!$E$4:$E$146,0))</f>
        <v>2.6136048058567498</v>
      </c>
      <c r="M131" s="122">
        <f xml:space="preserve"> INDEX( Inputs!P$4:P$146, MATCH($B131 &amp; $C$123,Inputs!$E$4:$E$146,0))</f>
        <v>2.5777020373540114</v>
      </c>
      <c r="N131" s="122">
        <f xml:space="preserve"> INDEX( Inputs!Q$4:Q$146, MATCH($B131 &amp; $C$123,Inputs!$E$4:$E$146,0))</f>
        <v>2.5800120689535477</v>
      </c>
      <c r="O131" s="122">
        <f xml:space="preserve"> INDEX( Inputs!R$4:R$146, MATCH($B131 &amp; $C$123,Inputs!$E$4:$E$146,0))</f>
        <v>2.5819250931184956</v>
      </c>
      <c r="P131" s="122">
        <f xml:space="preserve"> INDEX( Inputs!S$4:S$146, MATCH($B131 &amp; $C$123,Inputs!$E$4:$E$146,0))</f>
        <v>2.5758581818178339</v>
      </c>
      <c r="Q131" s="123">
        <f t="shared" si="63"/>
        <v>2.5471681491373204</v>
      </c>
      <c r="R131" s="123">
        <f t="shared" si="63"/>
        <v>2.5471681491373204</v>
      </c>
      <c r="S131" s="123">
        <f t="shared" si="63"/>
        <v>2.5471681491373204</v>
      </c>
      <c r="T131" s="123">
        <f t="shared" si="63"/>
        <v>2.5471681491373204</v>
      </c>
      <c r="U131" s="123">
        <f t="shared" si="63"/>
        <v>2.5471681491373204</v>
      </c>
      <c r="V131" s="123">
        <f t="shared" si="63"/>
        <v>2.5471681491373204</v>
      </c>
      <c r="W131" s="124">
        <f t="shared" si="64"/>
        <v>2.5471681491373204</v>
      </c>
      <c r="X131" s="124">
        <f t="shared" si="65"/>
        <v>2.5471681491373204</v>
      </c>
      <c r="Y131" s="124">
        <f t="shared" si="66"/>
        <v>2.5471681491373204</v>
      </c>
      <c r="Z131" s="124">
        <f t="shared" si="67"/>
        <v>2.5471681491373204</v>
      </c>
      <c r="AA131" s="124">
        <f t="shared" si="68"/>
        <v>2.5471681491373204</v>
      </c>
      <c r="AB131" s="124">
        <f t="shared" si="69"/>
        <v>2.5471681491373204</v>
      </c>
      <c r="AD131" s="26" t="s">
        <v>29</v>
      </c>
      <c r="AF131" s="159"/>
      <c r="AG131" s="160"/>
      <c r="AH131" s="160"/>
      <c r="AI131" s="160"/>
      <c r="AJ131" s="160"/>
      <c r="AK131" s="160"/>
      <c r="AL131" s="160"/>
      <c r="AM131" s="160"/>
      <c r="AN131" s="160"/>
      <c r="AO131" s="161"/>
    </row>
    <row r="132" spans="1:42">
      <c r="B132" s="3" t="s">
        <v>61</v>
      </c>
      <c r="C132" s="125">
        <f xml:space="preserve"> INDEX( Inputs!F$4:F$146, MATCH($B132 &amp; $C$123,Inputs!$E$4:$E$146,0))</f>
        <v>2.595425454822283</v>
      </c>
      <c r="D132" s="125">
        <f xml:space="preserve"> INDEX( Inputs!G$4:G$146, MATCH($B132 &amp; $C$123,Inputs!$E$4:$E$146,0))</f>
        <v>2.5850859633864314</v>
      </c>
      <c r="E132" s="125">
        <f xml:space="preserve"> INDEX( Inputs!H$4:H$146, MATCH($B132 &amp; $C$123,Inputs!$E$4:$E$146,0))</f>
        <v>2.5228513072354479</v>
      </c>
      <c r="F132" s="125">
        <f xml:space="preserve"> INDEX( Inputs!I$4:I$146, MATCH($B132 &amp; $C$123,Inputs!$E$4:$E$146,0))</f>
        <v>2.5302436197342661</v>
      </c>
      <c r="G132" s="125">
        <f xml:space="preserve"> INDEX( Inputs!J$4:J$146, MATCH($B132 &amp; $C$123,Inputs!$E$4:$E$146,0))</f>
        <v>2.5249589160748984</v>
      </c>
      <c r="H132" s="125">
        <f xml:space="preserve"> INDEX( Inputs!K$4:K$146, MATCH($B132 &amp; $C$123,Inputs!$E$4:$E$146,0))</f>
        <v>2.4764457811237168</v>
      </c>
      <c r="I132" s="125">
        <f xml:space="preserve"> INDEX( Inputs!L$4:L$146, MATCH($B132 &amp; $C$123,Inputs!$E$4:$E$146,0))</f>
        <v>2.4829755480113178</v>
      </c>
      <c r="J132" s="125">
        <f xml:space="preserve"> INDEX( Inputs!M$4:M$146, MATCH($B132 &amp; $C$123,Inputs!$E$4:$E$146,0))</f>
        <v>2.4217951968757858</v>
      </c>
      <c r="K132" s="122">
        <f xml:space="preserve"> INDEX( Inputs!N$4:N$146, MATCH($B132 &amp; $C$123,Inputs!$E$4:$E$146,0))</f>
        <v>2.442182055925338</v>
      </c>
      <c r="L132" s="122">
        <f xml:space="preserve"> INDEX( Inputs!O$4:O$146, MATCH($B132 &amp; $C$123,Inputs!$E$4:$E$146,0))</f>
        <v>2.4411074174279181</v>
      </c>
      <c r="M132" s="122">
        <f xml:space="preserve"> INDEX( Inputs!P$4:P$146, MATCH($B132 &amp; $C$123,Inputs!$E$4:$E$146,0))</f>
        <v>2.4397562329714484</v>
      </c>
      <c r="N132" s="122">
        <f xml:space="preserve"> INDEX( Inputs!Q$4:Q$146, MATCH($B132 &amp; $C$123,Inputs!$E$4:$E$146,0))</f>
        <v>2.4004358328753463</v>
      </c>
      <c r="O132" s="122">
        <f xml:space="preserve"> INDEX( Inputs!R$4:R$146, MATCH($B132 &amp; $C$123,Inputs!$E$4:$E$146,0))</f>
        <v>2.3985187023374341</v>
      </c>
      <c r="P132" s="122">
        <f xml:space="preserve"> INDEX( Inputs!S$4:S$146, MATCH($B132 &amp; $C$123,Inputs!$E$4:$E$146,0))</f>
        <v>2.3750918675080461</v>
      </c>
      <c r="Q132" s="126">
        <f t="shared" si="63"/>
        <v>2.4765438605214296</v>
      </c>
      <c r="R132" s="126">
        <f t="shared" si="63"/>
        <v>2.4765438605214296</v>
      </c>
      <c r="S132" s="126">
        <f t="shared" si="63"/>
        <v>2.4765438605214296</v>
      </c>
      <c r="T132" s="126">
        <f t="shared" si="63"/>
        <v>2.4765438605214296</v>
      </c>
      <c r="U132" s="126">
        <f t="shared" si="63"/>
        <v>2.4765438605214296</v>
      </c>
      <c r="V132" s="126">
        <f t="shared" si="63"/>
        <v>2.4765438605214296</v>
      </c>
      <c r="W132" s="124">
        <f t="shared" si="64"/>
        <v>2.4765438605214296</v>
      </c>
      <c r="X132" s="124">
        <f t="shared" si="65"/>
        <v>2.4765438605214296</v>
      </c>
      <c r="Y132" s="124">
        <f t="shared" si="66"/>
        <v>2.4765438605214296</v>
      </c>
      <c r="Z132" s="124">
        <f t="shared" si="67"/>
        <v>2.4765438605214296</v>
      </c>
      <c r="AA132" s="124">
        <f t="shared" si="68"/>
        <v>2.4765438605214296</v>
      </c>
      <c r="AB132" s="124">
        <f t="shared" si="69"/>
        <v>2.4765438605214296</v>
      </c>
      <c r="AD132" s="26" t="s">
        <v>29</v>
      </c>
      <c r="AF132" s="159"/>
      <c r="AG132" s="160"/>
      <c r="AH132" s="160"/>
      <c r="AI132" s="160"/>
      <c r="AJ132" s="160"/>
      <c r="AK132" s="160"/>
      <c r="AL132" s="160"/>
      <c r="AM132" s="160"/>
      <c r="AN132" s="160"/>
      <c r="AO132" s="161"/>
    </row>
    <row r="133" spans="1:42">
      <c r="B133" s="3" t="s">
        <v>23</v>
      </c>
      <c r="C133" s="121">
        <f xml:space="preserve"> INDEX( Inputs!F$4:F$146, MATCH($B133 &amp; $C$123,Inputs!$E$4:$E$146,0))</f>
        <v>10.308937724899755</v>
      </c>
      <c r="D133" s="121">
        <f xml:space="preserve"> INDEX( Inputs!G$4:G$146, MATCH($B133 &amp; $C$123,Inputs!$E$4:$E$146,0))</f>
        <v>10.756782581008546</v>
      </c>
      <c r="E133" s="121">
        <f xml:space="preserve"> INDEX( Inputs!H$4:H$146, MATCH($B133 &amp; $C$123,Inputs!$E$4:$E$146,0))</f>
        <v>10.693296696156988</v>
      </c>
      <c r="F133" s="121">
        <f xml:space="preserve"> INDEX( Inputs!I$4:I$146, MATCH($B133 &amp; $C$123,Inputs!$E$4:$E$146,0))</f>
        <v>10.705005368172966</v>
      </c>
      <c r="G133" s="121">
        <f xml:space="preserve"> INDEX( Inputs!J$4:J$146, MATCH($B133 &amp; $C$123,Inputs!$E$4:$E$146,0))</f>
        <v>10.710309729125013</v>
      </c>
      <c r="H133" s="121">
        <f xml:space="preserve"> INDEX( Inputs!K$4:K$146, MATCH($B133 &amp; $C$123,Inputs!$E$4:$E$146,0))</f>
        <v>9.9109410981550283</v>
      </c>
      <c r="I133" s="121">
        <f xml:space="preserve"> INDEX( Inputs!L$4:L$146, MATCH($B133 &amp; $C$123,Inputs!$E$4:$E$146,0))</f>
        <v>10.149194762191451</v>
      </c>
      <c r="J133" s="121">
        <f xml:space="preserve"> INDEX( Inputs!M$4:M$146, MATCH($B133 &amp; $C$123,Inputs!$E$4:$E$146,0))</f>
        <v>10.055293584609892</v>
      </c>
      <c r="K133" s="122">
        <f xml:space="preserve"> INDEX( Inputs!N$4:N$146, MATCH($B133 &amp; $C$123,Inputs!$E$4:$E$146,0))</f>
        <v>10.041704981376729</v>
      </c>
      <c r="L133" s="122">
        <f xml:space="preserve"> INDEX( Inputs!O$4:O$146, MATCH($B133 &amp; $C$123,Inputs!$E$4:$E$146,0))</f>
        <v>9.9856978085351802</v>
      </c>
      <c r="M133" s="122">
        <f xml:space="preserve"> INDEX( Inputs!P$4:P$146, MATCH($B133 &amp; $C$123,Inputs!$E$4:$E$146,0))</f>
        <v>9.9316795818240173</v>
      </c>
      <c r="N133" s="122">
        <f xml:space="preserve"> INDEX( Inputs!Q$4:Q$146, MATCH($B133 &amp; $C$123,Inputs!$E$4:$E$146,0))</f>
        <v>9.8806269363951156</v>
      </c>
      <c r="O133" s="122">
        <f xml:space="preserve"> INDEX( Inputs!R$4:R$146, MATCH($B133 &amp; $C$123,Inputs!$E$4:$E$146,0))</f>
        <v>9.9459077441626569</v>
      </c>
      <c r="P133" s="122">
        <f xml:space="preserve"> INDEX( Inputs!S$4:S$146, MATCH($B133 &amp; $C$123,Inputs!$E$4:$E$146,0))</f>
        <v>9.8948391976086718</v>
      </c>
      <c r="Q133" s="123">
        <f t="shared" si="63"/>
        <v>10.206434793520346</v>
      </c>
      <c r="R133" s="123">
        <f t="shared" si="63"/>
        <v>10.206434793520346</v>
      </c>
      <c r="S133" s="123">
        <f t="shared" si="63"/>
        <v>10.206434793520346</v>
      </c>
      <c r="T133" s="123">
        <f t="shared" si="63"/>
        <v>10.206434793520346</v>
      </c>
      <c r="U133" s="123">
        <f t="shared" si="63"/>
        <v>10.206434793520346</v>
      </c>
      <c r="V133" s="123">
        <f t="shared" si="63"/>
        <v>10.206434793520346</v>
      </c>
      <c r="W133" s="124">
        <f t="shared" si="64"/>
        <v>10.206434793520346</v>
      </c>
      <c r="X133" s="124">
        <f t="shared" si="65"/>
        <v>10.206434793520346</v>
      </c>
      <c r="Y133" s="124">
        <f t="shared" si="66"/>
        <v>10.206434793520346</v>
      </c>
      <c r="Z133" s="124">
        <f t="shared" si="67"/>
        <v>10.206434793520346</v>
      </c>
      <c r="AA133" s="124">
        <f t="shared" si="68"/>
        <v>10.206434793520346</v>
      </c>
      <c r="AB133" s="124">
        <f t="shared" si="69"/>
        <v>10.206434793520346</v>
      </c>
      <c r="AD133" s="26" t="s">
        <v>29</v>
      </c>
      <c r="AF133" s="159"/>
      <c r="AG133" s="160"/>
      <c r="AH133" s="160"/>
      <c r="AI133" s="160"/>
      <c r="AJ133" s="160"/>
      <c r="AK133" s="160"/>
      <c r="AL133" s="160"/>
      <c r="AM133" s="160"/>
      <c r="AN133" s="160"/>
      <c r="AO133" s="161"/>
    </row>
    <row r="134" spans="1:42">
      <c r="B134" s="3" t="s">
        <v>24</v>
      </c>
      <c r="C134" s="121">
        <f xml:space="preserve"> INDEX( Inputs!F$4:F$146, MATCH($B134 &amp; $C$123,Inputs!$E$4:$E$146,0))</f>
        <v>0.65558155124492257</v>
      </c>
      <c r="D134" s="121">
        <f xml:space="preserve"> INDEX( Inputs!G$4:G$146, MATCH($B134 &amp; $C$123,Inputs!$E$4:$E$146,0))</f>
        <v>0.70559217481621606</v>
      </c>
      <c r="E134" s="121">
        <f xml:space="preserve"> INDEX( Inputs!H$4:H$146, MATCH($B134 &amp; $C$123,Inputs!$E$4:$E$146,0))</f>
        <v>0.69908836295557053</v>
      </c>
      <c r="F134" s="121">
        <f xml:space="preserve"> INDEX( Inputs!I$4:I$146, MATCH($B134 &amp; $C$123,Inputs!$E$4:$E$146,0))</f>
        <v>0.67702295686026859</v>
      </c>
      <c r="G134" s="121">
        <f xml:space="preserve"> INDEX( Inputs!J$4:J$146, MATCH($B134 &amp; $C$123,Inputs!$E$4:$E$146,0))</f>
        <v>0.67789070521153427</v>
      </c>
      <c r="H134" s="121">
        <f xml:space="preserve"> INDEX( Inputs!K$4:K$146, MATCH($B134 &amp; $C$123,Inputs!$E$4:$E$146,0))</f>
        <v>0.68273267613044686</v>
      </c>
      <c r="I134" s="121">
        <f xml:space="preserve"> INDEX( Inputs!L$4:L$146, MATCH($B134 &amp; $C$123,Inputs!$E$4:$E$146,0))</f>
        <v>0.67751728138075618</v>
      </c>
      <c r="J134" s="121">
        <f xml:space="preserve"> INDEX( Inputs!M$4:M$146, MATCH($B134 &amp; $C$123,Inputs!$E$4:$E$146,0))</f>
        <v>0.66317048660794142</v>
      </c>
      <c r="K134" s="122">
        <f xml:space="preserve"> INDEX( Inputs!N$4:N$146, MATCH($B134 &amp; $C$123,Inputs!$E$4:$E$146,0))</f>
        <v>0.67715316671355208</v>
      </c>
      <c r="L134" s="122">
        <f xml:space="preserve"> INDEX( Inputs!O$4:O$146, MATCH($B134 &amp; $C$123,Inputs!$E$4:$E$146,0))</f>
        <v>0.67755880812850555</v>
      </c>
      <c r="M134" s="122">
        <f xml:space="preserve"> INDEX( Inputs!P$4:P$146, MATCH($B134 &amp; $C$123,Inputs!$E$4:$E$146,0))</f>
        <v>0.66601961123119491</v>
      </c>
      <c r="N134" s="122">
        <f xml:space="preserve"> INDEX( Inputs!Q$4:Q$146, MATCH($B134 &amp; $C$123,Inputs!$E$4:$E$146,0))</f>
        <v>0.66580800228658921</v>
      </c>
      <c r="O134" s="122">
        <f xml:space="preserve"> INDEX( Inputs!R$4:R$146, MATCH($B134 &amp; $C$123,Inputs!$E$4:$E$146,0))</f>
        <v>0.66572620309799924</v>
      </c>
      <c r="P134" s="122">
        <f xml:space="preserve"> INDEX( Inputs!S$4:S$146, MATCH($B134 &amp; $C$123,Inputs!$E$4:$E$146,0))</f>
        <v>0.66561506282324645</v>
      </c>
      <c r="Q134" s="123">
        <f t="shared" si="63"/>
        <v>0.67532778733266974</v>
      </c>
      <c r="R134" s="123">
        <f t="shared" si="63"/>
        <v>0.67532778733266974</v>
      </c>
      <c r="S134" s="123">
        <f t="shared" si="63"/>
        <v>0.67532778733266974</v>
      </c>
      <c r="T134" s="123">
        <f t="shared" si="63"/>
        <v>0.67532778733266974</v>
      </c>
      <c r="U134" s="123">
        <f t="shared" si="63"/>
        <v>0.67532778733266974</v>
      </c>
      <c r="V134" s="123">
        <f t="shared" si="63"/>
        <v>0.67532778733266974</v>
      </c>
      <c r="W134" s="124">
        <f t="shared" si="64"/>
        <v>0.67532778733266974</v>
      </c>
      <c r="X134" s="124">
        <f t="shared" si="65"/>
        <v>0.67532778733266974</v>
      </c>
      <c r="Y134" s="124">
        <f t="shared" si="66"/>
        <v>0.67532778733266974</v>
      </c>
      <c r="Z134" s="124">
        <f t="shared" si="67"/>
        <v>0.67532778733266974</v>
      </c>
      <c r="AA134" s="124">
        <f t="shared" si="68"/>
        <v>0.67532778733266974</v>
      </c>
      <c r="AB134" s="124">
        <f t="shared" si="69"/>
        <v>0.67532778733266974</v>
      </c>
      <c r="AD134" s="26" t="s">
        <v>29</v>
      </c>
      <c r="AF134" s="159"/>
      <c r="AG134" s="160"/>
      <c r="AH134" s="160"/>
      <c r="AI134" s="160"/>
      <c r="AJ134" s="160"/>
      <c r="AK134" s="160"/>
      <c r="AL134" s="160"/>
      <c r="AM134" s="160"/>
      <c r="AN134" s="160"/>
      <c r="AO134" s="161"/>
    </row>
    <row r="135" spans="1:42">
      <c r="B135" s="3" t="s">
        <v>25</v>
      </c>
      <c r="C135" s="121">
        <f xml:space="preserve"> INDEX( Inputs!F$4:F$146, MATCH($B135 &amp; $C$123,Inputs!$E$4:$E$146,0))</f>
        <v>6.3674785897008119</v>
      </c>
      <c r="D135" s="121">
        <f xml:space="preserve"> INDEX( Inputs!G$4:G$146, MATCH($B135 &amp; $C$123,Inputs!$E$4:$E$146,0))</f>
        <v>7.0938334764098121</v>
      </c>
      <c r="E135" s="121">
        <f xml:space="preserve"> INDEX( Inputs!H$4:H$146, MATCH($B135 &amp; $C$123,Inputs!$E$4:$E$146,0))</f>
        <v>7.0277780174831506</v>
      </c>
      <c r="F135" s="121">
        <f xml:space="preserve"> INDEX( Inputs!I$4:I$146, MATCH($B135 &amp; $C$123,Inputs!$E$4:$E$146,0))</f>
        <v>6.4321194672066317</v>
      </c>
      <c r="G135" s="121">
        <f xml:space="preserve"> INDEX( Inputs!J$4:J$146, MATCH($B135 &amp; $C$123,Inputs!$E$4:$E$146,0))</f>
        <v>6.110657993595642</v>
      </c>
      <c r="H135" s="121">
        <f xml:space="preserve"> INDEX( Inputs!K$4:K$146, MATCH($B135 &amp; $C$123,Inputs!$E$4:$E$146,0))</f>
        <v>6.227515741476445</v>
      </c>
      <c r="I135" s="121">
        <f xml:space="preserve"> INDEX( Inputs!L$4:L$146, MATCH($B135 &amp; $C$123,Inputs!$E$4:$E$146,0))</f>
        <v>6.1482379021836975</v>
      </c>
      <c r="J135" s="121">
        <f xml:space="preserve"> INDEX( Inputs!M$4:M$146, MATCH($B135 &amp; $C$123,Inputs!$E$4:$E$146,0))</f>
        <v>5.8222198737516413</v>
      </c>
      <c r="K135" s="122">
        <f xml:space="preserve"> INDEX( Inputs!N$4:N$146, MATCH($B135 &amp; $C$123,Inputs!$E$4:$E$146,0))</f>
        <v>6.041338932546739</v>
      </c>
      <c r="L135" s="122">
        <f xml:space="preserve"> INDEX( Inputs!O$4:O$146, MATCH($B135 &amp; $C$123,Inputs!$E$4:$E$146,0))</f>
        <v>5.9774696363655009</v>
      </c>
      <c r="M135" s="122">
        <f xml:space="preserve"> INDEX( Inputs!P$4:P$146, MATCH($B135 &amp; $C$123,Inputs!$E$4:$E$146,0))</f>
        <v>5.9625506159415123</v>
      </c>
      <c r="N135" s="122">
        <f xml:space="preserve"> INDEX( Inputs!Q$4:Q$146, MATCH($B135 &amp; $C$123,Inputs!$E$4:$E$146,0))</f>
        <v>5.8844948041257927</v>
      </c>
      <c r="O135" s="122">
        <f xml:space="preserve"> INDEX( Inputs!R$4:R$146, MATCH($B135 &amp; $C$123,Inputs!$E$4:$E$146,0))</f>
        <v>5.8142958790809027</v>
      </c>
      <c r="P135" s="122">
        <f xml:space="preserve"> INDEX( Inputs!S$4:S$146, MATCH($B135 &amp; $C$123,Inputs!$E$4:$E$146,0))</f>
        <v>5.7321586124037154</v>
      </c>
      <c r="Q135" s="123">
        <f t="shared" si="63"/>
        <v>6.0771578777518567</v>
      </c>
      <c r="R135" s="123">
        <f t="shared" si="63"/>
        <v>6.0771578777518567</v>
      </c>
      <c r="S135" s="123">
        <f t="shared" si="63"/>
        <v>6.0771578777518567</v>
      </c>
      <c r="T135" s="123">
        <f t="shared" si="63"/>
        <v>6.0771578777518567</v>
      </c>
      <c r="U135" s="123">
        <f t="shared" si="63"/>
        <v>6.0771578777518567</v>
      </c>
      <c r="V135" s="123">
        <f t="shared" si="63"/>
        <v>6.0771578777518567</v>
      </c>
      <c r="W135" s="124">
        <f t="shared" si="64"/>
        <v>6.0771578777518567</v>
      </c>
      <c r="X135" s="124">
        <f t="shared" si="65"/>
        <v>6.0771578777518567</v>
      </c>
      <c r="Y135" s="124">
        <f t="shared" si="66"/>
        <v>6.0771578777518567</v>
      </c>
      <c r="Z135" s="124">
        <f t="shared" si="67"/>
        <v>6.0771578777518567</v>
      </c>
      <c r="AA135" s="124">
        <f t="shared" si="68"/>
        <v>6.0771578777518567</v>
      </c>
      <c r="AB135" s="124">
        <f t="shared" si="69"/>
        <v>6.0771578777518567</v>
      </c>
      <c r="AD135" s="26" t="s">
        <v>29</v>
      </c>
      <c r="AF135" s="159"/>
      <c r="AG135" s="160"/>
      <c r="AH135" s="160"/>
      <c r="AI135" s="160"/>
      <c r="AJ135" s="160"/>
      <c r="AK135" s="160"/>
      <c r="AL135" s="160"/>
      <c r="AM135" s="160"/>
      <c r="AN135" s="160"/>
      <c r="AO135" s="161"/>
    </row>
    <row r="136" spans="1:42">
      <c r="B136" s="3" t="s">
        <v>26</v>
      </c>
      <c r="C136" s="121">
        <f xml:space="preserve"> INDEX( Inputs!F$4:F$146, MATCH($B136 &amp; $C$123,Inputs!$E$4:$E$146,0))</f>
        <v>4.5340760376290508</v>
      </c>
      <c r="D136" s="121">
        <f xml:space="preserve"> INDEX( Inputs!G$4:G$146, MATCH($B136 &amp; $C$123,Inputs!$E$4:$E$146,0))</f>
        <v>4.5600376741098456</v>
      </c>
      <c r="E136" s="121">
        <f xml:space="preserve"> INDEX( Inputs!H$4:H$146, MATCH($B136 &amp; $C$123,Inputs!$E$4:$E$146,0))</f>
        <v>4.6786634139763006</v>
      </c>
      <c r="F136" s="121">
        <f xml:space="preserve"> INDEX( Inputs!I$4:I$146, MATCH($B136 &amp; $C$123,Inputs!$E$4:$E$146,0))</f>
        <v>4.5075460084853596</v>
      </c>
      <c r="G136" s="121">
        <f xml:space="preserve"> INDEX( Inputs!J$4:J$146, MATCH($B136 &amp; $C$123,Inputs!$E$4:$E$146,0))</f>
        <v>4.6334640522301935</v>
      </c>
      <c r="H136" s="121">
        <f xml:space="preserve"> INDEX( Inputs!K$4:K$146, MATCH($B136 &amp; $C$123,Inputs!$E$4:$E$146,0))</f>
        <v>4.4463159388492342</v>
      </c>
      <c r="I136" s="121">
        <f xml:space="preserve"> INDEX( Inputs!L$4:L$146, MATCH($B136 &amp; $C$123,Inputs!$E$4:$E$146,0))</f>
        <v>4.4612977871515263</v>
      </c>
      <c r="J136" s="121">
        <f xml:space="preserve"> INDEX( Inputs!M$4:M$146, MATCH($B136 &amp; $C$123,Inputs!$E$4:$E$146,0))</f>
        <v>4.3407189449223411</v>
      </c>
      <c r="K136" s="122">
        <f xml:space="preserve"> INDEX( Inputs!N$4:N$146, MATCH($B136 &amp; $C$123,Inputs!$E$4:$E$146,0))</f>
        <v>4.4169259448382716</v>
      </c>
      <c r="L136" s="122">
        <f xml:space="preserve"> INDEX( Inputs!O$4:O$146, MATCH($B136 &amp; $C$123,Inputs!$E$4:$E$146,0))</f>
        <v>4.3505005101169694</v>
      </c>
      <c r="M136" s="122">
        <f xml:space="preserve"> INDEX( Inputs!P$4:P$146, MATCH($B136 &amp; $C$123,Inputs!$E$4:$E$146,0))</f>
        <v>4.3463749800005624</v>
      </c>
      <c r="N136" s="122">
        <f xml:space="preserve"> INDEX( Inputs!Q$4:Q$146, MATCH($B136 &amp; $C$123,Inputs!$E$4:$E$146,0))</f>
        <v>4.3456064840817499</v>
      </c>
      <c r="O136" s="122">
        <f xml:space="preserve"> INDEX( Inputs!R$4:R$146, MATCH($B136 &amp; $C$123,Inputs!$E$4:$E$146,0))</f>
        <v>4.3506392841746111</v>
      </c>
      <c r="P136" s="122">
        <f xml:space="preserve"> INDEX( Inputs!S$4:S$146, MATCH($B136 &amp; $C$123,Inputs!$E$4:$E$146,0))</f>
        <v>4.355499309001881</v>
      </c>
      <c r="Q136" s="123">
        <f t="shared" si="63"/>
        <v>4.4704491807883233</v>
      </c>
      <c r="R136" s="123">
        <f t="shared" si="63"/>
        <v>4.4704491807883233</v>
      </c>
      <c r="S136" s="123">
        <f t="shared" si="63"/>
        <v>4.4704491807883233</v>
      </c>
      <c r="T136" s="123">
        <f t="shared" si="63"/>
        <v>4.4704491807883233</v>
      </c>
      <c r="U136" s="123">
        <f t="shared" si="63"/>
        <v>4.4704491807883233</v>
      </c>
      <c r="V136" s="123">
        <f t="shared" si="63"/>
        <v>4.4704491807883233</v>
      </c>
      <c r="W136" s="124">
        <f t="shared" si="64"/>
        <v>4.4704491807883233</v>
      </c>
      <c r="X136" s="124">
        <f t="shared" si="65"/>
        <v>4.4704491807883233</v>
      </c>
      <c r="Y136" s="124">
        <f t="shared" si="66"/>
        <v>4.4704491807883233</v>
      </c>
      <c r="Z136" s="124">
        <f t="shared" si="67"/>
        <v>4.4704491807883233</v>
      </c>
      <c r="AA136" s="124">
        <f t="shared" si="68"/>
        <v>4.4704491807883233</v>
      </c>
      <c r="AB136" s="124">
        <f t="shared" si="69"/>
        <v>4.4704491807883233</v>
      </c>
      <c r="AD136" s="26" t="s">
        <v>29</v>
      </c>
      <c r="AF136" s="159"/>
      <c r="AG136" s="160"/>
      <c r="AH136" s="160"/>
      <c r="AI136" s="160"/>
      <c r="AJ136" s="160"/>
      <c r="AK136" s="160"/>
      <c r="AL136" s="160"/>
      <c r="AM136" s="160"/>
      <c r="AN136" s="160"/>
      <c r="AO136" s="161"/>
    </row>
    <row r="137" spans="1:42">
      <c r="B137" s="3" t="s">
        <v>27</v>
      </c>
      <c r="C137" s="121">
        <f xml:space="preserve"> INDEX( Inputs!F$4:F$146, MATCH($B137 &amp; $C$123,Inputs!$E$4:$E$146,0))</f>
        <v>2.3718575078542994</v>
      </c>
      <c r="D137" s="121">
        <f xml:space="preserve"> INDEX( Inputs!G$4:G$146, MATCH($B137 &amp; $C$123,Inputs!$E$4:$E$146,0))</f>
        <v>2.3641759368214461</v>
      </c>
      <c r="E137" s="121">
        <f xml:space="preserve"> INDEX( Inputs!H$4:H$146, MATCH($B137 &amp; $C$123,Inputs!$E$4:$E$146,0))</f>
        <v>2.4167476246071136</v>
      </c>
      <c r="F137" s="121">
        <f xml:space="preserve"> INDEX( Inputs!I$4:I$146, MATCH($B137 &amp; $C$123,Inputs!$E$4:$E$146,0))</f>
        <v>2.39965929046833</v>
      </c>
      <c r="G137" s="121">
        <f xml:space="preserve"> INDEX( Inputs!J$4:J$146, MATCH($B137 &amp; $C$123,Inputs!$E$4:$E$146,0))</f>
        <v>2.3590311631197118</v>
      </c>
      <c r="H137" s="121">
        <f xml:space="preserve"> INDEX( Inputs!K$4:K$146, MATCH($B137 &amp; $C$123,Inputs!$E$4:$E$146,0))</f>
        <v>2.3560742141875739</v>
      </c>
      <c r="I137" s="121">
        <f xml:space="preserve"> INDEX( Inputs!L$4:L$146, MATCH($B137 &amp; $C$123,Inputs!$E$4:$E$146,0))</f>
        <v>2.3833072496989232</v>
      </c>
      <c r="J137" s="121">
        <f xml:space="preserve"> INDEX( Inputs!M$4:M$146, MATCH($B137 &amp; $C$123,Inputs!$E$4:$E$146,0))</f>
        <v>2.5375356921344396</v>
      </c>
      <c r="K137" s="122">
        <f xml:space="preserve"> INDEX( Inputs!N$4:N$146, MATCH($B137 &amp; $C$123,Inputs!$E$4:$E$146,0))</f>
        <v>2.5350517733923938</v>
      </c>
      <c r="L137" s="122">
        <f xml:space="preserve"> INDEX( Inputs!O$4:O$146, MATCH($B137 &amp; $C$123,Inputs!$E$4:$E$146,0))</f>
        <v>2.531257452389875</v>
      </c>
      <c r="M137" s="122">
        <f xml:space="preserve"> INDEX( Inputs!P$4:P$146, MATCH($B137 &amp; $C$123,Inputs!$E$4:$E$146,0))</f>
        <v>2.4899974341550615</v>
      </c>
      <c r="N137" s="122">
        <f xml:space="preserve"> INDEX( Inputs!Q$4:Q$146, MATCH($B137 &amp; $C$123,Inputs!$E$4:$E$146,0))</f>
        <v>2.4561521403131512</v>
      </c>
      <c r="O137" s="122">
        <f xml:space="preserve"> INDEX( Inputs!R$4:R$146, MATCH($B137 &amp; $C$123,Inputs!$E$4:$E$146,0))</f>
        <v>2.4547879071035061</v>
      </c>
      <c r="P137" s="122">
        <f xml:space="preserve"> INDEX( Inputs!S$4:S$146, MATCH($B137 &amp; $C$123,Inputs!$E$4:$E$146,0))</f>
        <v>2.3629419123921886</v>
      </c>
      <c r="Q137" s="123">
        <f t="shared" si="63"/>
        <v>2.4089870797851622</v>
      </c>
      <c r="R137" s="123">
        <f t="shared" si="63"/>
        <v>2.4089870797851622</v>
      </c>
      <c r="S137" s="123">
        <f t="shared" si="63"/>
        <v>2.4089870797851622</v>
      </c>
      <c r="T137" s="123">
        <f t="shared" si="63"/>
        <v>2.4089870797851622</v>
      </c>
      <c r="U137" s="123">
        <f t="shared" si="63"/>
        <v>2.4089870797851622</v>
      </c>
      <c r="V137" s="123">
        <f t="shared" si="63"/>
        <v>2.4089870797851622</v>
      </c>
      <c r="W137" s="124">
        <f t="shared" si="64"/>
        <v>2.4089870797851622</v>
      </c>
      <c r="X137" s="124">
        <f t="shared" si="65"/>
        <v>2.4089870797851622</v>
      </c>
      <c r="Y137" s="124">
        <f t="shared" si="66"/>
        <v>2.4089870797851622</v>
      </c>
      <c r="Z137" s="124">
        <f t="shared" si="67"/>
        <v>2.4089870797851622</v>
      </c>
      <c r="AA137" s="124">
        <f t="shared" si="68"/>
        <v>2.4089870797851622</v>
      </c>
      <c r="AB137" s="124">
        <f t="shared" si="69"/>
        <v>2.4089870797851622</v>
      </c>
      <c r="AD137" s="26" t="s">
        <v>29</v>
      </c>
      <c r="AF137" s="159"/>
      <c r="AG137" s="160"/>
      <c r="AH137" s="160"/>
      <c r="AI137" s="160"/>
      <c r="AJ137" s="160"/>
      <c r="AK137" s="160"/>
      <c r="AL137" s="160"/>
      <c r="AM137" s="160"/>
      <c r="AN137" s="160"/>
      <c r="AO137" s="161"/>
    </row>
    <row r="138" spans="1:42" ht="13.5" thickBot="1">
      <c r="B138" s="63" t="s">
        <v>30</v>
      </c>
      <c r="C138" s="127">
        <f t="shared" ref="C138:V138" si="70">SUM(C128:C137)</f>
        <v>39.228856178282598</v>
      </c>
      <c r="D138" s="127">
        <f t="shared" si="70"/>
        <v>40.022348455431953</v>
      </c>
      <c r="E138" s="127">
        <f t="shared" si="70"/>
        <v>40.39054950284298</v>
      </c>
      <c r="F138" s="127">
        <f t="shared" si="70"/>
        <v>39.626370088306949</v>
      </c>
      <c r="G138" s="127">
        <f t="shared" si="70"/>
        <v>39.114179033208991</v>
      </c>
      <c r="H138" s="127">
        <f t="shared" si="70"/>
        <v>38.214690622019212</v>
      </c>
      <c r="I138" s="127">
        <f t="shared" ref="I138" si="71">SUM(I128:I137)</f>
        <v>38.268382624623065</v>
      </c>
      <c r="J138" s="127">
        <f t="shared" si="70"/>
        <v>37.591972197095629</v>
      </c>
      <c r="K138" s="128">
        <f t="shared" si="70"/>
        <v>38.070201505621625</v>
      </c>
      <c r="L138" s="128">
        <f t="shared" si="70"/>
        <v>37.816884929253128</v>
      </c>
      <c r="M138" s="128">
        <f t="shared" si="70"/>
        <v>37.618031106645667</v>
      </c>
      <c r="N138" s="128">
        <f t="shared" si="70"/>
        <v>37.2988433896179</v>
      </c>
      <c r="O138" s="128">
        <f t="shared" si="70"/>
        <v>37.260636414851454</v>
      </c>
      <c r="P138" s="128">
        <f t="shared" si="70"/>
        <v>36.94485971936723</v>
      </c>
      <c r="Q138" s="129">
        <f t="shared" si="70"/>
        <v>38.297306119236723</v>
      </c>
      <c r="R138" s="129">
        <f t="shared" si="70"/>
        <v>38.297306119236723</v>
      </c>
      <c r="S138" s="129">
        <f t="shared" si="70"/>
        <v>38.297306119236723</v>
      </c>
      <c r="T138" s="129">
        <f t="shared" si="70"/>
        <v>38.297306119236723</v>
      </c>
      <c r="U138" s="129">
        <f t="shared" si="70"/>
        <v>38.297306119236723</v>
      </c>
      <c r="V138" s="129">
        <f t="shared" si="70"/>
        <v>38.297306119236723</v>
      </c>
      <c r="W138" s="130">
        <f t="shared" ref="W138:AB138" si="72">SUM(W128:W137)</f>
        <v>38.297306119236723</v>
      </c>
      <c r="X138" s="130">
        <f t="shared" si="72"/>
        <v>38.297306119236723</v>
      </c>
      <c r="Y138" s="130">
        <f t="shared" si="72"/>
        <v>38.297306119236723</v>
      </c>
      <c r="Z138" s="130">
        <f t="shared" si="72"/>
        <v>38.297306119236723</v>
      </c>
      <c r="AA138" s="130">
        <f t="shared" si="72"/>
        <v>38.297306119236723</v>
      </c>
      <c r="AB138" s="130">
        <f t="shared" si="72"/>
        <v>38.297306119236723</v>
      </c>
      <c r="AD138" s="26" t="s">
        <v>29</v>
      </c>
      <c r="AF138" s="162"/>
      <c r="AG138" s="163"/>
      <c r="AH138" s="163"/>
      <c r="AI138" s="163"/>
      <c r="AJ138" s="163"/>
      <c r="AK138" s="163"/>
      <c r="AL138" s="163"/>
      <c r="AM138" s="163"/>
      <c r="AN138" s="163"/>
      <c r="AO138" s="164"/>
    </row>
    <row r="139" spans="1:42">
      <c r="B139" s="58"/>
    </row>
    <row r="140" spans="1:42" s="44" customFormat="1">
      <c r="A140" s="43" t="s">
        <v>52</v>
      </c>
      <c r="C140" s="45" t="s">
        <v>69</v>
      </c>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6"/>
    </row>
    <row r="141" spans="1:42">
      <c r="A141" s="53"/>
    </row>
    <row r="142" spans="1:42" ht="12.75" customHeight="1">
      <c r="B142" s="57" t="s">
        <v>50</v>
      </c>
      <c r="C142" s="11" t="s">
        <v>28</v>
      </c>
      <c r="D142" s="13"/>
      <c r="E142" s="13"/>
      <c r="F142" s="13"/>
      <c r="G142" s="13"/>
      <c r="H142" s="13"/>
      <c r="I142" s="14"/>
      <c r="J142" s="14"/>
      <c r="K142" s="133" t="s">
        <v>31</v>
      </c>
      <c r="L142" s="134"/>
      <c r="M142" s="134"/>
      <c r="N142" s="134"/>
      <c r="O142" s="134"/>
      <c r="P142" s="135"/>
      <c r="Q142" s="138" t="s">
        <v>60</v>
      </c>
      <c r="R142" s="138"/>
      <c r="S142" s="138"/>
      <c r="T142" s="138"/>
      <c r="U142" s="138"/>
      <c r="V142" s="139"/>
      <c r="W142" s="169"/>
      <c r="X142" s="169"/>
      <c r="Y142" s="169"/>
      <c r="Z142" s="169"/>
      <c r="AA142" s="169"/>
      <c r="AB142" s="170"/>
      <c r="AD142" s="171" t="s">
        <v>0</v>
      </c>
    </row>
    <row r="143" spans="1:42">
      <c r="B143" s="36"/>
      <c r="C143" s="16" t="s">
        <v>5</v>
      </c>
      <c r="D143" s="16" t="s">
        <v>6</v>
      </c>
      <c r="E143" s="16" t="s">
        <v>7</v>
      </c>
      <c r="F143" s="16" t="s">
        <v>8</v>
      </c>
      <c r="G143" s="16" t="s">
        <v>9</v>
      </c>
      <c r="H143" s="16" t="s">
        <v>10</v>
      </c>
      <c r="I143" s="16" t="s">
        <v>11</v>
      </c>
      <c r="J143" s="16" t="s">
        <v>12</v>
      </c>
      <c r="K143" s="22" t="s">
        <v>13</v>
      </c>
      <c r="L143" s="22" t="s">
        <v>14</v>
      </c>
      <c r="M143" s="22" t="s">
        <v>15</v>
      </c>
      <c r="N143" s="22" t="s">
        <v>16</v>
      </c>
      <c r="O143" s="22" t="s">
        <v>17</v>
      </c>
      <c r="P143" s="22" t="s">
        <v>18</v>
      </c>
      <c r="Q143" s="17" t="s">
        <v>13</v>
      </c>
      <c r="R143" s="17" t="s">
        <v>14</v>
      </c>
      <c r="S143" s="17" t="s">
        <v>15</v>
      </c>
      <c r="T143" s="17" t="s">
        <v>16</v>
      </c>
      <c r="U143" s="17" t="s">
        <v>17</v>
      </c>
      <c r="V143" s="17" t="s">
        <v>18</v>
      </c>
      <c r="W143" s="18" t="s">
        <v>13</v>
      </c>
      <c r="X143" s="18" t="s">
        <v>14</v>
      </c>
      <c r="Y143" s="18" t="s">
        <v>15</v>
      </c>
      <c r="Z143" s="18" t="s">
        <v>16</v>
      </c>
      <c r="AA143" s="18" t="s">
        <v>17</v>
      </c>
      <c r="AB143" s="18" t="s">
        <v>18</v>
      </c>
      <c r="AD143" s="171"/>
    </row>
    <row r="144" spans="1:42" ht="13.5" thickBot="1">
      <c r="B144" s="59"/>
      <c r="C144" s="19">
        <v>1</v>
      </c>
      <c r="D144" s="19">
        <v>2</v>
      </c>
      <c r="E144" s="19">
        <v>3</v>
      </c>
      <c r="F144" s="19">
        <v>4</v>
      </c>
      <c r="G144" s="19">
        <v>5</v>
      </c>
      <c r="H144" s="19">
        <v>6</v>
      </c>
      <c r="I144" s="19">
        <v>7</v>
      </c>
      <c r="J144" s="19">
        <v>8</v>
      </c>
      <c r="K144" s="23">
        <v>9</v>
      </c>
      <c r="L144" s="23">
        <v>10</v>
      </c>
      <c r="M144" s="23">
        <v>11</v>
      </c>
      <c r="N144" s="23">
        <v>12</v>
      </c>
      <c r="O144" s="23">
        <v>13</v>
      </c>
      <c r="P144" s="23">
        <v>14</v>
      </c>
      <c r="Q144" s="20">
        <v>9</v>
      </c>
      <c r="R144" s="20">
        <v>10</v>
      </c>
      <c r="S144" s="20">
        <v>11</v>
      </c>
      <c r="T144" s="20">
        <v>12</v>
      </c>
      <c r="U144" s="20">
        <v>13</v>
      </c>
      <c r="V144" s="20">
        <v>14</v>
      </c>
      <c r="W144" s="21">
        <v>9</v>
      </c>
      <c r="X144" s="21">
        <v>10</v>
      </c>
      <c r="Y144" s="21">
        <v>11</v>
      </c>
      <c r="Z144" s="21">
        <v>12</v>
      </c>
      <c r="AA144" s="21">
        <v>13</v>
      </c>
      <c r="AB144" s="21">
        <v>14</v>
      </c>
      <c r="AD144" s="49"/>
    </row>
    <row r="145" spans="1:42">
      <c r="B145" s="3" t="s">
        <v>4</v>
      </c>
      <c r="C145" s="121">
        <f xml:space="preserve"> INDEX( Inputs!F$4:F$146, MATCH($B145 &amp; $C$140,Inputs!$E$4:$E$146,0))</f>
        <v>7.7153665027336835</v>
      </c>
      <c r="D145" s="121">
        <f xml:space="preserve"> INDEX( Inputs!G$4:G$146, MATCH($B145 &amp; $C$140,Inputs!$E$4:$E$146,0))</f>
        <v>7.7063553485721386</v>
      </c>
      <c r="E145" s="121">
        <f xml:space="preserve"> INDEX( Inputs!H$4:H$146, MATCH($B145 &amp; $C$140,Inputs!$E$4:$E$146,0))</f>
        <v>7.5433925790974365</v>
      </c>
      <c r="F145" s="121">
        <f xml:space="preserve"> INDEX( Inputs!I$4:I$146, MATCH($B145 &amp; $C$140,Inputs!$E$4:$E$146,0))</f>
        <v>13.326994195760847</v>
      </c>
      <c r="G145" s="121">
        <f xml:space="preserve"> INDEX( Inputs!J$4:J$146, MATCH($B145 &amp; $C$140,Inputs!$E$4:$E$146,0))</f>
        <v>13.414296523584209</v>
      </c>
      <c r="H145" s="121">
        <f xml:space="preserve"> INDEX( Inputs!K$4:K$146, MATCH($B145 &amp; $C$140,Inputs!$E$4:$E$146,0))</f>
        <v>13.764628601957801</v>
      </c>
      <c r="I145" s="121">
        <f xml:space="preserve"> INDEX( Inputs!L$4:L$146, MATCH($B145 &amp; $C$140,Inputs!$E$4:$E$146,0))</f>
        <v>19.764977156524356</v>
      </c>
      <c r="J145" s="121">
        <f xml:space="preserve"> INDEX( Inputs!M$4:M$146, MATCH($B145 &amp; $C$140,Inputs!$E$4:$E$146,0))</f>
        <v>19.92139328348491</v>
      </c>
      <c r="K145" s="122">
        <f xml:space="preserve"> INDEX( Inputs!N$4:N$146, MATCH($B145 &amp; $C$140,Inputs!$E$4:$E$146,0))</f>
        <v>19.226653094549508</v>
      </c>
      <c r="L145" s="122">
        <f xml:space="preserve"> INDEX( Inputs!O$4:O$146, MATCH($B145 &amp; $C$140,Inputs!$E$4:$E$146,0))</f>
        <v>19.24617463266242</v>
      </c>
      <c r="M145" s="122">
        <f xml:space="preserve"> INDEX( Inputs!P$4:P$146, MATCH($B145 &amp; $C$140,Inputs!$E$4:$E$146,0))</f>
        <v>19.260939954623105</v>
      </c>
      <c r="N145" s="122">
        <f xml:space="preserve"> INDEX( Inputs!Q$4:Q$146, MATCH($B145 &amp; $C$140,Inputs!$E$4:$E$146,0))</f>
        <v>19.278547399078782</v>
      </c>
      <c r="O145" s="122">
        <f xml:space="preserve"> INDEX( Inputs!R$4:R$146, MATCH($B145 &amp; $C$140,Inputs!$E$4:$E$146,0))</f>
        <v>19.27295968690078</v>
      </c>
      <c r="P145" s="122">
        <f xml:space="preserve"> INDEX( Inputs!S$4:S$146, MATCH($B145 &amp; $C$140,Inputs!$E$4:$E$146,0))</f>
        <v>19.264597146817781</v>
      </c>
      <c r="Q145" s="123">
        <f t="shared" ref="Q145:V154" si="73">$J145</f>
        <v>19.92139328348491</v>
      </c>
      <c r="R145" s="123">
        <f t="shared" si="73"/>
        <v>19.92139328348491</v>
      </c>
      <c r="S145" s="123">
        <f t="shared" si="73"/>
        <v>19.92139328348491</v>
      </c>
      <c r="T145" s="123">
        <f t="shared" si="73"/>
        <v>19.92139328348491</v>
      </c>
      <c r="U145" s="123">
        <f t="shared" si="73"/>
        <v>19.92139328348491</v>
      </c>
      <c r="V145" s="123">
        <f t="shared" si="73"/>
        <v>19.92139328348491</v>
      </c>
      <c r="W145" s="124">
        <f t="shared" ref="W145:W154" si="74" xml:space="preserve"> IF($AD145="Company forecast",K145, IF($AD145="Ofwat forecast",Q145))</f>
        <v>19.92139328348491</v>
      </c>
      <c r="X145" s="124">
        <f t="shared" ref="X145:X154" si="75" xml:space="preserve"> IF($AD145="Company forecast",L145, IF($AD145="Ofwat forecast",R145))</f>
        <v>19.92139328348491</v>
      </c>
      <c r="Y145" s="124">
        <f t="shared" ref="Y145:Y154" si="76" xml:space="preserve"> IF($AD145="Company forecast",M145, IF($AD145="Ofwat forecast",S145))</f>
        <v>19.92139328348491</v>
      </c>
      <c r="Z145" s="124">
        <f t="shared" ref="Z145:Z154" si="77" xml:space="preserve"> IF($AD145="Company forecast",N145, IF($AD145="Ofwat forecast",T145))</f>
        <v>19.92139328348491</v>
      </c>
      <c r="AA145" s="124">
        <f t="shared" ref="AA145:AA154" si="78" xml:space="preserve"> IF($AD145="Company forecast",O145, IF($AD145="Ofwat forecast",U145))</f>
        <v>19.92139328348491</v>
      </c>
      <c r="AB145" s="124">
        <f t="shared" ref="AB145:AB154" si="79" xml:space="preserve"> IF($AD145="Company forecast",P145, IF($AD145="Ofwat forecast",V145))</f>
        <v>19.92139328348491</v>
      </c>
      <c r="AD145" s="26" t="s">
        <v>29</v>
      </c>
      <c r="AF145" s="156" t="s">
        <v>294</v>
      </c>
      <c r="AG145" s="157"/>
      <c r="AH145" s="157"/>
      <c r="AI145" s="157"/>
      <c r="AJ145" s="157"/>
      <c r="AK145" s="157"/>
      <c r="AL145" s="157"/>
      <c r="AM145" s="157"/>
      <c r="AN145" s="157"/>
      <c r="AO145" s="158"/>
    </row>
    <row r="146" spans="1:42">
      <c r="B146" s="3" t="s">
        <v>19</v>
      </c>
      <c r="C146" s="121">
        <f xml:space="preserve"> INDEX( Inputs!F$4:F$146, MATCH($B146 &amp; $C$140,Inputs!$E$4:$E$146,0))</f>
        <v>2.1852456426728448</v>
      </c>
      <c r="D146" s="121">
        <f xml:space="preserve"> INDEX( Inputs!G$4:G$146, MATCH($B146 &amp; $C$140,Inputs!$E$4:$E$146,0))</f>
        <v>1.834342004610573</v>
      </c>
      <c r="E146" s="121">
        <f xml:space="preserve"> INDEX( Inputs!H$4:H$146, MATCH($B146 &amp; $C$140,Inputs!$E$4:$E$146,0))</f>
        <v>2.1869424471960772</v>
      </c>
      <c r="F146" s="121">
        <f xml:space="preserve"> INDEX( Inputs!I$4:I$146, MATCH($B146 &amp; $C$140,Inputs!$E$4:$E$146,0))</f>
        <v>1.9695570231872759</v>
      </c>
      <c r="G146" s="121">
        <f xml:space="preserve"> INDEX( Inputs!J$4:J$146, MATCH($B146 &amp; $C$140,Inputs!$E$4:$E$146,0))</f>
        <v>2.5053358513336836</v>
      </c>
      <c r="H146" s="121">
        <f xml:space="preserve"> INDEX( Inputs!K$4:K$146, MATCH($B146 &amp; $C$140,Inputs!$E$4:$E$146,0))</f>
        <v>2.4094555519301522</v>
      </c>
      <c r="I146" s="121">
        <f xml:space="preserve"> INDEX( Inputs!L$4:L$146, MATCH($B146 &amp; $C$140,Inputs!$E$4:$E$146,0))</f>
        <v>3.4002170112047496</v>
      </c>
      <c r="J146" s="121">
        <f xml:space="preserve"> INDEX( Inputs!M$4:M$146, MATCH($B146 &amp; $C$140,Inputs!$E$4:$E$146,0))</f>
        <v>3.6596579758901036</v>
      </c>
      <c r="K146" s="122">
        <f xml:space="preserve"> INDEX( Inputs!N$4:N$146, MATCH($B146 &amp; $C$140,Inputs!$E$4:$E$146,0))</f>
        <v>3.3984442331537363</v>
      </c>
      <c r="L146" s="122">
        <f xml:space="preserve"> INDEX( Inputs!O$4:O$146, MATCH($B146 &amp; $C$140,Inputs!$E$4:$E$146,0))</f>
        <v>3.396893826341679</v>
      </c>
      <c r="M146" s="122">
        <f xml:space="preserve"> INDEX( Inputs!P$4:P$146, MATCH($B146 &amp; $C$140,Inputs!$E$4:$E$146,0))</f>
        <v>3.3957909775262376</v>
      </c>
      <c r="N146" s="122">
        <f xml:space="preserve"> INDEX( Inputs!Q$4:Q$146, MATCH($B146 &amp; $C$140,Inputs!$E$4:$E$146,0))</f>
        <v>3.394987545339335</v>
      </c>
      <c r="O146" s="122">
        <f xml:space="preserve"> INDEX( Inputs!R$4:R$146, MATCH($B146 &amp; $C$140,Inputs!$E$4:$E$146,0))</f>
        <v>3.3942771476991265</v>
      </c>
      <c r="P146" s="122">
        <f xml:space="preserve"> INDEX( Inputs!S$4:S$146, MATCH($B146 &amp; $C$140,Inputs!$E$4:$E$146,0))</f>
        <v>5.186281553345613</v>
      </c>
      <c r="Q146" s="123">
        <f t="shared" si="73"/>
        <v>3.6596579758901036</v>
      </c>
      <c r="R146" s="123">
        <f t="shared" si="73"/>
        <v>3.6596579758901036</v>
      </c>
      <c r="S146" s="123">
        <f t="shared" si="73"/>
        <v>3.6596579758901036</v>
      </c>
      <c r="T146" s="123">
        <f t="shared" si="73"/>
        <v>3.6596579758901036</v>
      </c>
      <c r="U146" s="123">
        <f t="shared" si="73"/>
        <v>3.6596579758901036</v>
      </c>
      <c r="V146" s="123">
        <f t="shared" si="73"/>
        <v>3.6596579758901036</v>
      </c>
      <c r="W146" s="124">
        <f t="shared" si="74"/>
        <v>3.6596579758901036</v>
      </c>
      <c r="X146" s="124">
        <f t="shared" si="75"/>
        <v>3.6596579758901036</v>
      </c>
      <c r="Y146" s="124">
        <f t="shared" si="76"/>
        <v>3.6596579758901036</v>
      </c>
      <c r="Z146" s="124">
        <f t="shared" si="77"/>
        <v>3.6596579758901036</v>
      </c>
      <c r="AA146" s="124">
        <f t="shared" si="78"/>
        <v>3.6596579758901036</v>
      </c>
      <c r="AB146" s="124">
        <f t="shared" si="79"/>
        <v>3.6596579758901036</v>
      </c>
      <c r="AD146" s="26" t="s">
        <v>29</v>
      </c>
      <c r="AF146" s="159"/>
      <c r="AG146" s="160"/>
      <c r="AH146" s="160"/>
      <c r="AI146" s="160"/>
      <c r="AJ146" s="160"/>
      <c r="AK146" s="160"/>
      <c r="AL146" s="160"/>
      <c r="AM146" s="160"/>
      <c r="AN146" s="160"/>
      <c r="AO146" s="161"/>
    </row>
    <row r="147" spans="1:42">
      <c r="B147" s="3" t="s">
        <v>20</v>
      </c>
      <c r="C147" s="121">
        <f xml:space="preserve"> INDEX( Inputs!F$4:F$146, MATCH($B147 &amp; $C$140,Inputs!$E$4:$E$146,0))</f>
        <v>40.190029378788353</v>
      </c>
      <c r="D147" s="121">
        <f xml:space="preserve"> INDEX( Inputs!G$4:G$146, MATCH($B147 &amp; $C$140,Inputs!$E$4:$E$146,0))</f>
        <v>39.789304494481122</v>
      </c>
      <c r="E147" s="121">
        <f xml:space="preserve"> INDEX( Inputs!H$4:H$146, MATCH($B147 &amp; $C$140,Inputs!$E$4:$E$146,0))</f>
        <v>42.650643528116753</v>
      </c>
      <c r="F147" s="121">
        <f xml:space="preserve"> INDEX( Inputs!I$4:I$146, MATCH($B147 &amp; $C$140,Inputs!$E$4:$E$146,0))</f>
        <v>44.590587945037626</v>
      </c>
      <c r="G147" s="121">
        <f xml:space="preserve"> INDEX( Inputs!J$4:J$146, MATCH($B147 &amp; $C$140,Inputs!$E$4:$E$146,0))</f>
        <v>43.807808260874971</v>
      </c>
      <c r="H147" s="121">
        <f xml:space="preserve"> INDEX( Inputs!K$4:K$146, MATCH($B147 &amp; $C$140,Inputs!$E$4:$E$146,0))</f>
        <v>44.540434961032297</v>
      </c>
      <c r="I147" s="121">
        <f xml:space="preserve"> INDEX( Inputs!L$4:L$146, MATCH($B147 &amp; $C$140,Inputs!$E$4:$E$146,0))</f>
        <v>45.452943070143789</v>
      </c>
      <c r="J147" s="121">
        <f xml:space="preserve"> INDEX( Inputs!M$4:M$146, MATCH($B147 &amp; $C$140,Inputs!$E$4:$E$146,0))</f>
        <v>46.538156165614851</v>
      </c>
      <c r="K147" s="122">
        <f xml:space="preserve"> INDEX( Inputs!N$4:N$146, MATCH($B147 &amp; $C$140,Inputs!$E$4:$E$146,0))</f>
        <v>46.513259292007248</v>
      </c>
      <c r="L147" s="122">
        <f xml:space="preserve"> INDEX( Inputs!O$4:O$146, MATCH($B147 &amp; $C$140,Inputs!$E$4:$E$146,0))</f>
        <v>46.389488355728069</v>
      </c>
      <c r="M147" s="122">
        <f xml:space="preserve"> INDEX( Inputs!P$4:P$146, MATCH($B147 &amp; $C$140,Inputs!$E$4:$E$146,0))</f>
        <v>47.138203758350649</v>
      </c>
      <c r="N147" s="122">
        <f xml:space="preserve"> INDEX( Inputs!Q$4:Q$146, MATCH($B147 &amp; $C$140,Inputs!$E$4:$E$146,0))</f>
        <v>47.156553370709084</v>
      </c>
      <c r="O147" s="122">
        <f xml:space="preserve"> INDEX( Inputs!R$4:R$146, MATCH($B147 &amp; $C$140,Inputs!$E$4:$E$146,0))</f>
        <v>47.173887474463974</v>
      </c>
      <c r="P147" s="122">
        <f xml:space="preserve"> INDEX( Inputs!S$4:S$146, MATCH($B147 &amp; $C$140,Inputs!$E$4:$E$146,0))</f>
        <v>50.38516252941988</v>
      </c>
      <c r="Q147" s="123">
        <f t="shared" si="73"/>
        <v>46.538156165614851</v>
      </c>
      <c r="R147" s="123">
        <f t="shared" si="73"/>
        <v>46.538156165614851</v>
      </c>
      <c r="S147" s="123">
        <f t="shared" si="73"/>
        <v>46.538156165614851</v>
      </c>
      <c r="T147" s="123">
        <f t="shared" si="73"/>
        <v>46.538156165614851</v>
      </c>
      <c r="U147" s="123">
        <f t="shared" si="73"/>
        <v>46.538156165614851</v>
      </c>
      <c r="V147" s="123">
        <f t="shared" si="73"/>
        <v>46.538156165614851</v>
      </c>
      <c r="W147" s="124">
        <f t="shared" si="74"/>
        <v>46.538156165614851</v>
      </c>
      <c r="X147" s="124">
        <f t="shared" si="75"/>
        <v>46.538156165614851</v>
      </c>
      <c r="Y147" s="124">
        <f t="shared" si="76"/>
        <v>46.538156165614851</v>
      </c>
      <c r="Z147" s="124">
        <f t="shared" si="77"/>
        <v>46.538156165614851</v>
      </c>
      <c r="AA147" s="124">
        <f t="shared" si="78"/>
        <v>46.538156165614851</v>
      </c>
      <c r="AB147" s="124">
        <f t="shared" si="79"/>
        <v>46.538156165614851</v>
      </c>
      <c r="AD147" s="26" t="s">
        <v>29</v>
      </c>
      <c r="AF147" s="159"/>
      <c r="AG147" s="160"/>
      <c r="AH147" s="160"/>
      <c r="AI147" s="160"/>
      <c r="AJ147" s="160"/>
      <c r="AK147" s="160"/>
      <c r="AL147" s="160"/>
      <c r="AM147" s="160"/>
      <c r="AN147" s="160"/>
      <c r="AO147" s="161"/>
    </row>
    <row r="148" spans="1:42">
      <c r="B148" s="3" t="s">
        <v>21</v>
      </c>
      <c r="C148" s="121">
        <f xml:space="preserve"> INDEX( Inputs!F$4:F$146, MATCH($B148 &amp; $C$140,Inputs!$E$4:$E$146,0))</f>
        <v>11.812449886633706</v>
      </c>
      <c r="D148" s="121">
        <f xml:space="preserve"> INDEX( Inputs!G$4:G$146, MATCH($B148 &amp; $C$140,Inputs!$E$4:$E$146,0))</f>
        <v>11.281823413053948</v>
      </c>
      <c r="E148" s="121">
        <f xml:space="preserve"> INDEX( Inputs!H$4:H$146, MATCH($B148 &amp; $C$140,Inputs!$E$4:$E$146,0))</f>
        <v>13.259651382404547</v>
      </c>
      <c r="F148" s="121">
        <f xml:space="preserve"> INDEX( Inputs!I$4:I$146, MATCH($B148 &amp; $C$140,Inputs!$E$4:$E$146,0))</f>
        <v>13.137828964708909</v>
      </c>
      <c r="G148" s="121">
        <f xml:space="preserve"> INDEX( Inputs!J$4:J$146, MATCH($B148 &amp; $C$140,Inputs!$E$4:$E$146,0))</f>
        <v>13.231639262720222</v>
      </c>
      <c r="H148" s="121">
        <f xml:space="preserve"> INDEX( Inputs!K$4:K$146, MATCH($B148 &amp; $C$140,Inputs!$E$4:$E$146,0))</f>
        <v>13.924192088772692</v>
      </c>
      <c r="I148" s="121">
        <f xml:space="preserve"> INDEX( Inputs!L$4:L$146, MATCH($B148 &amp; $C$140,Inputs!$E$4:$E$146,0))</f>
        <v>14.876343855834968</v>
      </c>
      <c r="J148" s="121">
        <f xml:space="preserve"> INDEX( Inputs!M$4:M$146, MATCH($B148 &amp; $C$140,Inputs!$E$4:$E$146,0))</f>
        <v>14.890246358327181</v>
      </c>
      <c r="K148" s="122">
        <f xml:space="preserve"> INDEX( Inputs!N$4:N$146, MATCH($B148 &amp; $C$140,Inputs!$E$4:$E$146,0))</f>
        <v>15.172237386229925</v>
      </c>
      <c r="L148" s="122">
        <f xml:space="preserve"> INDEX( Inputs!O$4:O$146, MATCH($B148 &amp; $C$140,Inputs!$E$4:$E$146,0))</f>
        <v>15.187780515780473</v>
      </c>
      <c r="M148" s="122">
        <f xml:space="preserve"> INDEX( Inputs!P$4:P$146, MATCH($B148 &amp; $C$140,Inputs!$E$4:$E$146,0))</f>
        <v>15.20776276145625</v>
      </c>
      <c r="N148" s="122">
        <f xml:space="preserve"> INDEX( Inputs!Q$4:Q$146, MATCH($B148 &amp; $C$140,Inputs!$E$4:$E$146,0))</f>
        <v>15.226124889676202</v>
      </c>
      <c r="O148" s="122">
        <f xml:space="preserve"> INDEX( Inputs!R$4:R$146, MATCH($B148 &amp; $C$140,Inputs!$E$4:$E$146,0))</f>
        <v>15.239988012582542</v>
      </c>
      <c r="P148" s="122">
        <f xml:space="preserve"> INDEX( Inputs!S$4:S$146, MATCH($B148 &amp; $C$140,Inputs!$E$4:$E$146,0))</f>
        <v>15.655774290949356</v>
      </c>
      <c r="Q148" s="123">
        <f t="shared" si="73"/>
        <v>14.890246358327181</v>
      </c>
      <c r="R148" s="123">
        <f t="shared" si="73"/>
        <v>14.890246358327181</v>
      </c>
      <c r="S148" s="123">
        <f t="shared" si="73"/>
        <v>14.890246358327181</v>
      </c>
      <c r="T148" s="123">
        <f t="shared" si="73"/>
        <v>14.890246358327181</v>
      </c>
      <c r="U148" s="123">
        <f t="shared" si="73"/>
        <v>14.890246358327181</v>
      </c>
      <c r="V148" s="123">
        <f t="shared" si="73"/>
        <v>14.890246358327181</v>
      </c>
      <c r="W148" s="124">
        <f t="shared" si="74"/>
        <v>14.890246358327181</v>
      </c>
      <c r="X148" s="124">
        <f t="shared" si="75"/>
        <v>14.890246358327181</v>
      </c>
      <c r="Y148" s="124">
        <f t="shared" si="76"/>
        <v>14.890246358327181</v>
      </c>
      <c r="Z148" s="124">
        <f t="shared" si="77"/>
        <v>14.890246358327181</v>
      </c>
      <c r="AA148" s="124">
        <f t="shared" si="78"/>
        <v>14.890246358327181</v>
      </c>
      <c r="AB148" s="124">
        <f t="shared" si="79"/>
        <v>14.890246358327181</v>
      </c>
      <c r="AD148" s="26" t="s">
        <v>29</v>
      </c>
      <c r="AF148" s="159"/>
      <c r="AG148" s="160"/>
      <c r="AH148" s="160"/>
      <c r="AI148" s="160"/>
      <c r="AJ148" s="160"/>
      <c r="AK148" s="160"/>
      <c r="AL148" s="160"/>
      <c r="AM148" s="160"/>
      <c r="AN148" s="160"/>
      <c r="AO148" s="161"/>
    </row>
    <row r="149" spans="1:42">
      <c r="B149" s="3" t="s">
        <v>61</v>
      </c>
      <c r="C149" s="125">
        <f xml:space="preserve"> INDEX( Inputs!F$4:F$146, MATCH($B149 &amp; $C$140,Inputs!$E$4:$E$146,0))</f>
        <v>44.60615036248619</v>
      </c>
      <c r="D149" s="125">
        <f xml:space="preserve"> INDEX( Inputs!G$4:G$146, MATCH($B149 &amp; $C$140,Inputs!$E$4:$E$146,0))</f>
        <v>44.914557928270071</v>
      </c>
      <c r="E149" s="125">
        <f xml:space="preserve"> INDEX( Inputs!H$4:H$146, MATCH($B149 &amp; $C$140,Inputs!$E$4:$E$146,0))</f>
        <v>46.419445396584877</v>
      </c>
      <c r="F149" s="125">
        <f xml:space="preserve"> INDEX( Inputs!I$4:I$146, MATCH($B149 &amp; $C$140,Inputs!$E$4:$E$146,0))</f>
        <v>46.601656255609356</v>
      </c>
      <c r="G149" s="125">
        <f xml:space="preserve"> INDEX( Inputs!J$4:J$146, MATCH($B149 &amp; $C$140,Inputs!$E$4:$E$146,0))</f>
        <v>46.150247064246983</v>
      </c>
      <c r="H149" s="125">
        <f xml:space="preserve"> INDEX( Inputs!K$4:K$146, MATCH($B149 &amp; $C$140,Inputs!$E$4:$E$146,0))</f>
        <v>45.852364067286558</v>
      </c>
      <c r="I149" s="125">
        <f xml:space="preserve"> INDEX( Inputs!L$4:L$146, MATCH($B149 &amp; $C$140,Inputs!$E$4:$E$146,0))</f>
        <v>46.342652136321803</v>
      </c>
      <c r="J149" s="125">
        <f xml:space="preserve"> INDEX( Inputs!M$4:M$146, MATCH($B149 &amp; $C$140,Inputs!$E$4:$E$146,0))</f>
        <v>46.885407640965312</v>
      </c>
      <c r="K149" s="122">
        <f xml:space="preserve"> INDEX( Inputs!N$4:N$146, MATCH($B149 &amp; $C$140,Inputs!$E$4:$E$146,0))</f>
        <v>47.516955776615838</v>
      </c>
      <c r="L149" s="122">
        <f xml:space="preserve"> INDEX( Inputs!O$4:O$146, MATCH($B149 &amp; $C$140,Inputs!$E$4:$E$146,0))</f>
        <v>47.505474726021987</v>
      </c>
      <c r="M149" s="122">
        <f xml:space="preserve"> INDEX( Inputs!P$4:P$146, MATCH($B149 &amp; $C$140,Inputs!$E$4:$E$146,0))</f>
        <v>47.493332991024005</v>
      </c>
      <c r="N149" s="122">
        <f xml:space="preserve"> INDEX( Inputs!Q$4:Q$146, MATCH($B149 &amp; $C$140,Inputs!$E$4:$E$146,0))</f>
        <v>47.815403688603162</v>
      </c>
      <c r="O149" s="122">
        <f xml:space="preserve"> INDEX( Inputs!R$4:R$146, MATCH($B149 &amp; $C$140,Inputs!$E$4:$E$146,0))</f>
        <v>47.80541424476408</v>
      </c>
      <c r="P149" s="122">
        <f xml:space="preserve"> INDEX( Inputs!S$4:S$146, MATCH($B149 &amp; $C$140,Inputs!$E$4:$E$146,0))</f>
        <v>51.773834866570368</v>
      </c>
      <c r="Q149" s="126">
        <f t="shared" si="73"/>
        <v>46.885407640965312</v>
      </c>
      <c r="R149" s="126">
        <f t="shared" si="73"/>
        <v>46.885407640965312</v>
      </c>
      <c r="S149" s="126">
        <f t="shared" si="73"/>
        <v>46.885407640965312</v>
      </c>
      <c r="T149" s="126">
        <f t="shared" si="73"/>
        <v>46.885407640965312</v>
      </c>
      <c r="U149" s="126">
        <f t="shared" si="73"/>
        <v>46.885407640965312</v>
      </c>
      <c r="V149" s="126">
        <f t="shared" si="73"/>
        <v>46.885407640965312</v>
      </c>
      <c r="W149" s="124">
        <f t="shared" si="74"/>
        <v>46.885407640965312</v>
      </c>
      <c r="X149" s="124">
        <f t="shared" si="75"/>
        <v>46.885407640965312</v>
      </c>
      <c r="Y149" s="124">
        <f t="shared" si="76"/>
        <v>46.885407640965312</v>
      </c>
      <c r="Z149" s="124">
        <f t="shared" si="77"/>
        <v>46.885407640965312</v>
      </c>
      <c r="AA149" s="124">
        <f t="shared" si="78"/>
        <v>46.885407640965312</v>
      </c>
      <c r="AB149" s="124">
        <f t="shared" si="79"/>
        <v>46.885407640965312</v>
      </c>
      <c r="AD149" s="26" t="s">
        <v>29</v>
      </c>
      <c r="AF149" s="159"/>
      <c r="AG149" s="160"/>
      <c r="AH149" s="160"/>
      <c r="AI149" s="160"/>
      <c r="AJ149" s="160"/>
      <c r="AK149" s="160"/>
      <c r="AL149" s="160"/>
      <c r="AM149" s="160"/>
      <c r="AN149" s="160"/>
      <c r="AO149" s="161"/>
    </row>
    <row r="150" spans="1:42">
      <c r="B150" s="3" t="s">
        <v>23</v>
      </c>
      <c r="C150" s="121">
        <f xml:space="preserve"> INDEX( Inputs!F$4:F$146, MATCH($B150 &amp; $C$140,Inputs!$E$4:$E$146,0))</f>
        <v>0.62075832116186391</v>
      </c>
      <c r="D150" s="121">
        <f xml:space="preserve"> INDEX( Inputs!G$4:G$146, MATCH($B150 &amp; $C$140,Inputs!$E$4:$E$146,0))</f>
        <v>0.73553653814264786</v>
      </c>
      <c r="E150" s="121">
        <f xml:space="preserve"> INDEX( Inputs!H$4:H$146, MATCH($B150 &amp; $C$140,Inputs!$E$4:$E$146,0))</f>
        <v>0.73432996882520263</v>
      </c>
      <c r="F150" s="121">
        <f xml:space="preserve"> INDEX( Inputs!I$4:I$146, MATCH($B150 &amp; $C$140,Inputs!$E$4:$E$146,0))</f>
        <v>0.97624599621633168</v>
      </c>
      <c r="G150" s="121">
        <f xml:space="preserve"> INDEX( Inputs!J$4:J$146, MATCH($B150 &amp; $C$140,Inputs!$E$4:$E$146,0))</f>
        <v>0.99179841932716795</v>
      </c>
      <c r="H150" s="121">
        <f xml:space="preserve"> INDEX( Inputs!K$4:K$146, MATCH($B150 &amp; $C$140,Inputs!$E$4:$E$146,0))</f>
        <v>0.9881464780202418</v>
      </c>
      <c r="I150" s="121">
        <f xml:space="preserve"> INDEX( Inputs!L$4:L$146, MATCH($B150 &amp; $C$140,Inputs!$E$4:$E$146,0))</f>
        <v>2.3329319686935581</v>
      </c>
      <c r="J150" s="121">
        <f xml:space="preserve"> INDEX( Inputs!M$4:M$146, MATCH($B150 &amp; $C$140,Inputs!$E$4:$E$146,0))</f>
        <v>2.2542386837587016</v>
      </c>
      <c r="K150" s="122">
        <f xml:space="preserve"> INDEX( Inputs!N$4:N$146, MATCH($B150 &amp; $C$140,Inputs!$E$4:$E$146,0))</f>
        <v>2.3239613230417699</v>
      </c>
      <c r="L150" s="122">
        <f xml:space="preserve"> INDEX( Inputs!O$4:O$146, MATCH($B150 &amp; $C$140,Inputs!$E$4:$E$146,0))</f>
        <v>2.3095732410611305</v>
      </c>
      <c r="M150" s="122">
        <f xml:space="preserve"> INDEX( Inputs!P$4:P$146, MATCH($B150 &amp; $C$140,Inputs!$E$4:$E$146,0))</f>
        <v>2.2926314824155165</v>
      </c>
      <c r="N150" s="122">
        <f xml:space="preserve"> INDEX( Inputs!Q$4:Q$146, MATCH($B150 &amp; $C$140,Inputs!$E$4:$E$146,0))</f>
        <v>2.2790231456169128</v>
      </c>
      <c r="O150" s="122">
        <f xml:space="preserve"> INDEX( Inputs!R$4:R$146, MATCH($B150 &amp; $C$140,Inputs!$E$4:$E$146,0))</f>
        <v>2.2651698424347857</v>
      </c>
      <c r="P150" s="122">
        <f xml:space="preserve"> INDEX( Inputs!S$4:S$146, MATCH($B150 &amp; $C$140,Inputs!$E$4:$E$146,0))</f>
        <v>2.5912053876904237</v>
      </c>
      <c r="Q150" s="123">
        <f t="shared" si="73"/>
        <v>2.2542386837587016</v>
      </c>
      <c r="R150" s="123">
        <f t="shared" si="73"/>
        <v>2.2542386837587016</v>
      </c>
      <c r="S150" s="123">
        <f t="shared" si="73"/>
        <v>2.2542386837587016</v>
      </c>
      <c r="T150" s="123">
        <f t="shared" si="73"/>
        <v>2.2542386837587016</v>
      </c>
      <c r="U150" s="123">
        <f t="shared" si="73"/>
        <v>2.2542386837587016</v>
      </c>
      <c r="V150" s="123">
        <f t="shared" si="73"/>
        <v>2.2542386837587016</v>
      </c>
      <c r="W150" s="124">
        <f t="shared" si="74"/>
        <v>2.2542386837587016</v>
      </c>
      <c r="X150" s="124">
        <f t="shared" si="75"/>
        <v>2.2542386837587016</v>
      </c>
      <c r="Y150" s="124">
        <f t="shared" si="76"/>
        <v>2.2542386837587016</v>
      </c>
      <c r="Z150" s="124">
        <f t="shared" si="77"/>
        <v>2.2542386837587016</v>
      </c>
      <c r="AA150" s="124">
        <f t="shared" si="78"/>
        <v>2.2542386837587016</v>
      </c>
      <c r="AB150" s="124">
        <f t="shared" si="79"/>
        <v>2.2542386837587016</v>
      </c>
      <c r="AD150" s="26" t="s">
        <v>29</v>
      </c>
      <c r="AF150" s="159"/>
      <c r="AG150" s="160"/>
      <c r="AH150" s="160"/>
      <c r="AI150" s="160"/>
      <c r="AJ150" s="160"/>
      <c r="AK150" s="160"/>
      <c r="AL150" s="160"/>
      <c r="AM150" s="160"/>
      <c r="AN150" s="160"/>
      <c r="AO150" s="161"/>
    </row>
    <row r="151" spans="1:42">
      <c r="B151" s="3" t="s">
        <v>24</v>
      </c>
      <c r="C151" s="121">
        <f xml:space="preserve"> INDEX( Inputs!F$4:F$146, MATCH($B151 &amp; $C$140,Inputs!$E$4:$E$146,0))</f>
        <v>35.668485187314694</v>
      </c>
      <c r="D151" s="121">
        <f xml:space="preserve"> INDEX( Inputs!G$4:G$146, MATCH($B151 &amp; $C$140,Inputs!$E$4:$E$146,0))</f>
        <v>37.913133077077831</v>
      </c>
      <c r="E151" s="121">
        <f xml:space="preserve"> INDEX( Inputs!H$4:H$146, MATCH($B151 &amp; $C$140,Inputs!$E$4:$E$146,0))</f>
        <v>62.849106897186623</v>
      </c>
      <c r="F151" s="121">
        <f xml:space="preserve"> INDEX( Inputs!I$4:I$146, MATCH($B151 &amp; $C$140,Inputs!$E$4:$E$146,0))</f>
        <v>85.600352061109504</v>
      </c>
      <c r="G151" s="121">
        <f xml:space="preserve"> INDEX( Inputs!J$4:J$146, MATCH($B151 &amp; $C$140,Inputs!$E$4:$E$146,0))</f>
        <v>85.542159034395155</v>
      </c>
      <c r="H151" s="121">
        <f xml:space="preserve"> INDEX( Inputs!K$4:K$146, MATCH($B151 &amp; $C$140,Inputs!$E$4:$E$146,0))</f>
        <v>85.629575984699116</v>
      </c>
      <c r="I151" s="121">
        <f xml:space="preserve"> INDEX( Inputs!L$4:L$146, MATCH($B151 &amp; $C$140,Inputs!$E$4:$E$146,0))</f>
        <v>85.849013088453347</v>
      </c>
      <c r="J151" s="121">
        <f xml:space="preserve"> INDEX( Inputs!M$4:M$146, MATCH($B151 &amp; $C$140,Inputs!$E$4:$E$146,0))</f>
        <v>86.136308884315184</v>
      </c>
      <c r="K151" s="122">
        <f xml:space="preserve"> INDEX( Inputs!N$4:N$146, MATCH($B151 &amp; $C$140,Inputs!$E$4:$E$146,0))</f>
        <v>86.430141959274238</v>
      </c>
      <c r="L151" s="122">
        <f xml:space="preserve"> INDEX( Inputs!O$4:O$146, MATCH($B151 &amp; $C$140,Inputs!$E$4:$E$146,0))</f>
        <v>86.845989618413185</v>
      </c>
      <c r="M151" s="122">
        <f xml:space="preserve"> INDEX( Inputs!P$4:P$146, MATCH($B151 &amp; $C$140,Inputs!$E$4:$E$146,0))</f>
        <v>86.845329175143604</v>
      </c>
      <c r="N151" s="122">
        <f xml:space="preserve"> INDEX( Inputs!Q$4:Q$146, MATCH($B151 &amp; $C$140,Inputs!$E$4:$E$146,0))</f>
        <v>86.842143892220008</v>
      </c>
      <c r="O151" s="122">
        <f xml:space="preserve"> INDEX( Inputs!R$4:R$146, MATCH($B151 &amp; $C$140,Inputs!$E$4:$E$146,0))</f>
        <v>86.834980687424547</v>
      </c>
      <c r="P151" s="122">
        <f xml:space="preserve"> INDEX( Inputs!S$4:S$146, MATCH($B151 &amp; $C$140,Inputs!$E$4:$E$146,0))</f>
        <v>86.913891942540516</v>
      </c>
      <c r="Q151" s="123">
        <f t="shared" si="73"/>
        <v>86.136308884315184</v>
      </c>
      <c r="R151" s="123">
        <f t="shared" si="73"/>
        <v>86.136308884315184</v>
      </c>
      <c r="S151" s="123">
        <f t="shared" si="73"/>
        <v>86.136308884315184</v>
      </c>
      <c r="T151" s="123">
        <f t="shared" si="73"/>
        <v>86.136308884315184</v>
      </c>
      <c r="U151" s="123">
        <f t="shared" si="73"/>
        <v>86.136308884315184</v>
      </c>
      <c r="V151" s="123">
        <f t="shared" si="73"/>
        <v>86.136308884315184</v>
      </c>
      <c r="W151" s="124">
        <f t="shared" si="74"/>
        <v>86.136308884315184</v>
      </c>
      <c r="X151" s="124">
        <f t="shared" si="75"/>
        <v>86.136308884315184</v>
      </c>
      <c r="Y151" s="124">
        <f t="shared" si="76"/>
        <v>86.136308884315184</v>
      </c>
      <c r="Z151" s="124">
        <f t="shared" si="77"/>
        <v>86.136308884315184</v>
      </c>
      <c r="AA151" s="124">
        <f t="shared" si="78"/>
        <v>86.136308884315184</v>
      </c>
      <c r="AB151" s="124">
        <f t="shared" si="79"/>
        <v>86.136308884315184</v>
      </c>
      <c r="AD151" s="26" t="s">
        <v>29</v>
      </c>
      <c r="AF151" s="159"/>
      <c r="AG151" s="160"/>
      <c r="AH151" s="160"/>
      <c r="AI151" s="160"/>
      <c r="AJ151" s="160"/>
      <c r="AK151" s="160"/>
      <c r="AL151" s="160"/>
      <c r="AM151" s="160"/>
      <c r="AN151" s="160"/>
      <c r="AO151" s="161"/>
    </row>
    <row r="152" spans="1:42">
      <c r="B152" s="3" t="s">
        <v>25</v>
      </c>
      <c r="C152" s="121">
        <f xml:space="preserve"> INDEX( Inputs!F$4:F$146, MATCH($B152 &amp; $C$140,Inputs!$E$4:$E$146,0))</f>
        <v>1.4630014630014629</v>
      </c>
      <c r="D152" s="121">
        <f xml:space="preserve"> INDEX( Inputs!G$4:G$146, MATCH($B152 &amp; $C$140,Inputs!$E$4:$E$146,0))</f>
        <v>1.491113701744371</v>
      </c>
      <c r="E152" s="121">
        <f xml:space="preserve"> INDEX( Inputs!H$4:H$146, MATCH($B152 &amp; $C$140,Inputs!$E$4:$E$146,0))</f>
        <v>1.5481131831243582</v>
      </c>
      <c r="F152" s="121">
        <f xml:space="preserve"> INDEX( Inputs!I$4:I$146, MATCH($B152 &amp; $C$140,Inputs!$E$4:$E$146,0))</f>
        <v>1.4454867592621887</v>
      </c>
      <c r="G152" s="121">
        <f xml:space="preserve"> INDEX( Inputs!J$4:J$146, MATCH($B152 &amp; $C$140,Inputs!$E$4:$E$146,0))</f>
        <v>1.8919776771544397</v>
      </c>
      <c r="H152" s="121">
        <f xml:space="preserve"> INDEX( Inputs!K$4:K$146, MATCH($B152 &amp; $C$140,Inputs!$E$4:$E$146,0))</f>
        <v>1.9704295815981443</v>
      </c>
      <c r="I152" s="121">
        <f xml:space="preserve"> INDEX( Inputs!L$4:L$146, MATCH($B152 &amp; $C$140,Inputs!$E$4:$E$146,0))</f>
        <v>2.0611453397868384</v>
      </c>
      <c r="J152" s="121">
        <f xml:space="preserve"> INDEX( Inputs!M$4:M$146, MATCH($B152 &amp; $C$140,Inputs!$E$4:$E$146,0))</f>
        <v>2.0416790300093894</v>
      </c>
      <c r="K152" s="122">
        <f xml:space="preserve"> INDEX( Inputs!N$4:N$146, MATCH($B152 &amp; $C$140,Inputs!$E$4:$E$146,0))</f>
        <v>2.1512724376952592</v>
      </c>
      <c r="L152" s="122">
        <f xml:space="preserve"> INDEX( Inputs!O$4:O$146, MATCH($B152 &amp; $C$140,Inputs!$E$4:$E$146,0))</f>
        <v>2.1444346717530753</v>
      </c>
      <c r="M152" s="122">
        <f xml:space="preserve"> INDEX( Inputs!P$4:P$146, MATCH($B152 &amp; $C$140,Inputs!$E$4:$E$146,0))</f>
        <v>2.1375970938212214</v>
      </c>
      <c r="N152" s="122">
        <f xml:space="preserve"> INDEX( Inputs!Q$4:Q$146, MATCH($B152 &amp; $C$140,Inputs!$E$4:$E$146,0))</f>
        <v>2.602636532157987</v>
      </c>
      <c r="O152" s="122">
        <f xml:space="preserve"> INDEX( Inputs!R$4:R$146, MATCH($B152 &amp; $C$140,Inputs!$E$4:$E$146,0))</f>
        <v>2.6079054203221261</v>
      </c>
      <c r="P152" s="122">
        <f xml:space="preserve"> INDEX( Inputs!S$4:S$146, MATCH($B152 &amp; $C$140,Inputs!$E$4:$E$146,0))</f>
        <v>2.6308667158702055</v>
      </c>
      <c r="Q152" s="123">
        <f t="shared" si="73"/>
        <v>2.0416790300093894</v>
      </c>
      <c r="R152" s="123">
        <f t="shared" si="73"/>
        <v>2.0416790300093894</v>
      </c>
      <c r="S152" s="123">
        <f t="shared" si="73"/>
        <v>2.0416790300093894</v>
      </c>
      <c r="T152" s="123">
        <f t="shared" si="73"/>
        <v>2.0416790300093894</v>
      </c>
      <c r="U152" s="123">
        <f t="shared" si="73"/>
        <v>2.0416790300093894</v>
      </c>
      <c r="V152" s="123">
        <f t="shared" si="73"/>
        <v>2.0416790300093894</v>
      </c>
      <c r="W152" s="124">
        <f t="shared" si="74"/>
        <v>2.0416790300093894</v>
      </c>
      <c r="X152" s="124">
        <f t="shared" si="75"/>
        <v>2.0416790300093894</v>
      </c>
      <c r="Y152" s="124">
        <f t="shared" si="76"/>
        <v>2.0416790300093894</v>
      </c>
      <c r="Z152" s="124">
        <f t="shared" si="77"/>
        <v>2.0416790300093894</v>
      </c>
      <c r="AA152" s="124">
        <f t="shared" si="78"/>
        <v>2.0416790300093894</v>
      </c>
      <c r="AB152" s="124">
        <f t="shared" si="79"/>
        <v>2.0416790300093894</v>
      </c>
      <c r="AD152" s="26" t="s">
        <v>29</v>
      </c>
      <c r="AF152" s="159"/>
      <c r="AG152" s="160"/>
      <c r="AH152" s="160"/>
      <c r="AI152" s="160"/>
      <c r="AJ152" s="160"/>
      <c r="AK152" s="160"/>
      <c r="AL152" s="160"/>
      <c r="AM152" s="160"/>
      <c r="AN152" s="160"/>
      <c r="AO152" s="161"/>
    </row>
    <row r="153" spans="1:42">
      <c r="B153" s="3" t="s">
        <v>26</v>
      </c>
      <c r="C153" s="121">
        <f xml:space="preserve"> INDEX( Inputs!F$4:F$146, MATCH($B153 &amp; $C$140,Inputs!$E$4:$E$146,0))</f>
        <v>1.4481349524800542</v>
      </c>
      <c r="D153" s="121">
        <f xml:space="preserve"> INDEX( Inputs!G$4:G$146, MATCH($B153 &amp; $C$140,Inputs!$E$4:$E$146,0))</f>
        <v>1.4565822052583139</v>
      </c>
      <c r="E153" s="121">
        <f xml:space="preserve"> INDEX( Inputs!H$4:H$146, MATCH($B153 &amp; $C$140,Inputs!$E$4:$E$146,0))</f>
        <v>1.5375410956388778</v>
      </c>
      <c r="F153" s="121">
        <f xml:space="preserve"> INDEX( Inputs!I$4:I$146, MATCH($B153 &amp; $C$140,Inputs!$E$4:$E$146,0))</f>
        <v>4.3743278186434882</v>
      </c>
      <c r="G153" s="121">
        <f xml:space="preserve"> INDEX( Inputs!J$4:J$146, MATCH($B153 &amp; $C$140,Inputs!$E$4:$E$146,0))</f>
        <v>4.2878191218899637</v>
      </c>
      <c r="H153" s="121">
        <f xml:space="preserve"> INDEX( Inputs!K$4:K$146, MATCH($B153 &amp; $C$140,Inputs!$E$4:$E$146,0))</f>
        <v>4.6103322576266192</v>
      </c>
      <c r="I153" s="121">
        <f xml:space="preserve"> INDEX( Inputs!L$4:L$146, MATCH($B153 &amp; $C$140,Inputs!$E$4:$E$146,0))</f>
        <v>6.1513487509809979</v>
      </c>
      <c r="J153" s="121">
        <f xml:space="preserve"> INDEX( Inputs!M$4:M$146, MATCH($B153 &amp; $C$140,Inputs!$E$4:$E$146,0))</f>
        <v>6.1696913799225053</v>
      </c>
      <c r="K153" s="122">
        <f xml:space="preserve"> INDEX( Inputs!N$4:N$146, MATCH($B153 &amp; $C$140,Inputs!$E$4:$E$146,0))</f>
        <v>7.3415589010723075</v>
      </c>
      <c r="L153" s="122">
        <f xml:space="preserve"> INDEX( Inputs!O$4:O$146, MATCH($B153 &amp; $C$140,Inputs!$E$4:$E$146,0))</f>
        <v>8.547617677450086</v>
      </c>
      <c r="M153" s="122">
        <f xml:space="preserve"> INDEX( Inputs!P$4:P$146, MATCH($B153 &amp; $C$140,Inputs!$E$4:$E$146,0))</f>
        <v>8.6296975604405972</v>
      </c>
      <c r="N153" s="122">
        <f xml:space="preserve"> INDEX( Inputs!Q$4:Q$146, MATCH($B153 &amp; $C$140,Inputs!$E$4:$E$146,0))</f>
        <v>8.7505451496231927</v>
      </c>
      <c r="O153" s="122">
        <f xml:space="preserve"> INDEX( Inputs!R$4:R$146, MATCH($B153 &amp; $C$140,Inputs!$E$4:$E$146,0))</f>
        <v>8.7073207601964615</v>
      </c>
      <c r="P153" s="122">
        <f xml:space="preserve"> INDEX( Inputs!S$4:S$146, MATCH($B153 &amp; $C$140,Inputs!$E$4:$E$146,0))</f>
        <v>8.7847287645606542</v>
      </c>
      <c r="Q153" s="123">
        <f t="shared" si="73"/>
        <v>6.1696913799225053</v>
      </c>
      <c r="R153" s="123">
        <f t="shared" si="73"/>
        <v>6.1696913799225053</v>
      </c>
      <c r="S153" s="123">
        <f t="shared" si="73"/>
        <v>6.1696913799225053</v>
      </c>
      <c r="T153" s="123">
        <f t="shared" si="73"/>
        <v>6.1696913799225053</v>
      </c>
      <c r="U153" s="123">
        <f t="shared" si="73"/>
        <v>6.1696913799225053</v>
      </c>
      <c r="V153" s="123">
        <f t="shared" si="73"/>
        <v>6.1696913799225053</v>
      </c>
      <c r="W153" s="124">
        <f t="shared" si="74"/>
        <v>6.1696913799225053</v>
      </c>
      <c r="X153" s="124">
        <f t="shared" si="75"/>
        <v>6.1696913799225053</v>
      </c>
      <c r="Y153" s="124">
        <f t="shared" si="76"/>
        <v>6.1696913799225053</v>
      </c>
      <c r="Z153" s="124">
        <f t="shared" si="77"/>
        <v>6.1696913799225053</v>
      </c>
      <c r="AA153" s="124">
        <f t="shared" si="78"/>
        <v>6.1696913799225053</v>
      </c>
      <c r="AB153" s="124">
        <f t="shared" si="79"/>
        <v>6.1696913799225053</v>
      </c>
      <c r="AD153" s="26" t="s">
        <v>29</v>
      </c>
      <c r="AF153" s="159"/>
      <c r="AG153" s="160"/>
      <c r="AH153" s="160"/>
      <c r="AI153" s="160"/>
      <c r="AJ153" s="160"/>
      <c r="AK153" s="160"/>
      <c r="AL153" s="160"/>
      <c r="AM153" s="160"/>
      <c r="AN153" s="160"/>
      <c r="AO153" s="161"/>
    </row>
    <row r="154" spans="1:42">
      <c r="B154" s="3" t="s">
        <v>27</v>
      </c>
      <c r="C154" s="121">
        <f xml:space="preserve"> INDEX( Inputs!F$4:F$146, MATCH($B154 &amp; $C$140,Inputs!$E$4:$E$146,0))</f>
        <v>42.06393728706265</v>
      </c>
      <c r="D154" s="121">
        <f xml:space="preserve"> INDEX( Inputs!G$4:G$146, MATCH($B154 &amp; $C$140,Inputs!$E$4:$E$146,0))</f>
        <v>41.259939353581359</v>
      </c>
      <c r="E154" s="121">
        <f xml:space="preserve"> INDEX( Inputs!H$4:H$146, MATCH($B154 &amp; $C$140,Inputs!$E$4:$E$146,0))</f>
        <v>41.388244917351031</v>
      </c>
      <c r="F154" s="121">
        <f xml:space="preserve"> INDEX( Inputs!I$4:I$146, MATCH($B154 &amp; $C$140,Inputs!$E$4:$E$146,0))</f>
        <v>40.798497838568295</v>
      </c>
      <c r="G154" s="121">
        <f xml:space="preserve"> INDEX( Inputs!J$4:J$146, MATCH($B154 &amp; $C$140,Inputs!$E$4:$E$146,0))</f>
        <v>40.484637782883588</v>
      </c>
      <c r="H154" s="121">
        <f xml:space="preserve"> INDEX( Inputs!K$4:K$146, MATCH($B154 &amp; $C$140,Inputs!$E$4:$E$146,0))</f>
        <v>40.130087019728876</v>
      </c>
      <c r="I154" s="121">
        <f xml:space="preserve"> INDEX( Inputs!L$4:L$146, MATCH($B154 &amp; $C$140,Inputs!$E$4:$E$146,0))</f>
        <v>40.959838960222946</v>
      </c>
      <c r="J154" s="121">
        <f xml:space="preserve"> INDEX( Inputs!M$4:M$146, MATCH($B154 &amp; $C$140,Inputs!$E$4:$E$146,0))</f>
        <v>40.11238556365705</v>
      </c>
      <c r="K154" s="122">
        <f xml:space="preserve"> INDEX( Inputs!N$4:N$146, MATCH($B154 &amp; $C$140,Inputs!$E$4:$E$146,0))</f>
        <v>35.193896430338263</v>
      </c>
      <c r="L154" s="122">
        <f xml:space="preserve"> INDEX( Inputs!O$4:O$146, MATCH($B154 &amp; $C$140,Inputs!$E$4:$E$146,0))</f>
        <v>35.2337637265924</v>
      </c>
      <c r="M154" s="122">
        <f xml:space="preserve"> INDEX( Inputs!P$4:P$146, MATCH($B154 &amp; $C$140,Inputs!$E$4:$E$146,0))</f>
        <v>35.286853005281124</v>
      </c>
      <c r="N154" s="122">
        <f xml:space="preserve"> INDEX( Inputs!Q$4:Q$146, MATCH($B154 &amp; $C$140,Inputs!$E$4:$E$146,0))</f>
        <v>35.549246242412025</v>
      </c>
      <c r="O154" s="122">
        <f xml:space="preserve"> INDEX( Inputs!R$4:R$146, MATCH($B154 &amp; $C$140,Inputs!$E$4:$E$146,0))</f>
        <v>36.165224718632416</v>
      </c>
      <c r="P154" s="122">
        <f xml:space="preserve"> INDEX( Inputs!S$4:S$146, MATCH($B154 &amp; $C$140,Inputs!$E$4:$E$146,0))</f>
        <v>36.541642846687708</v>
      </c>
      <c r="Q154" s="123">
        <f t="shared" si="73"/>
        <v>40.11238556365705</v>
      </c>
      <c r="R154" s="123">
        <f t="shared" si="73"/>
        <v>40.11238556365705</v>
      </c>
      <c r="S154" s="123">
        <f t="shared" si="73"/>
        <v>40.11238556365705</v>
      </c>
      <c r="T154" s="123">
        <f t="shared" si="73"/>
        <v>40.11238556365705</v>
      </c>
      <c r="U154" s="123">
        <f t="shared" si="73"/>
        <v>40.11238556365705</v>
      </c>
      <c r="V154" s="123">
        <f t="shared" si="73"/>
        <v>40.11238556365705</v>
      </c>
      <c r="W154" s="124">
        <f t="shared" si="74"/>
        <v>40.11238556365705</v>
      </c>
      <c r="X154" s="124">
        <f t="shared" si="75"/>
        <v>40.11238556365705</v>
      </c>
      <c r="Y154" s="124">
        <f t="shared" si="76"/>
        <v>40.11238556365705</v>
      </c>
      <c r="Z154" s="124">
        <f t="shared" si="77"/>
        <v>40.11238556365705</v>
      </c>
      <c r="AA154" s="124">
        <f t="shared" si="78"/>
        <v>40.11238556365705</v>
      </c>
      <c r="AB154" s="124">
        <f t="shared" si="79"/>
        <v>40.11238556365705</v>
      </c>
      <c r="AD154" s="26" t="s">
        <v>29</v>
      </c>
      <c r="AF154" s="159"/>
      <c r="AG154" s="160"/>
      <c r="AH154" s="160"/>
      <c r="AI154" s="160"/>
      <c r="AJ154" s="160"/>
      <c r="AK154" s="160"/>
      <c r="AL154" s="160"/>
      <c r="AM154" s="160"/>
      <c r="AN154" s="160"/>
      <c r="AO154" s="161"/>
    </row>
    <row r="155" spans="1:42" ht="13.5" thickBot="1">
      <c r="B155" s="63" t="s">
        <v>30</v>
      </c>
      <c r="C155" s="66">
        <f t="shared" ref="C155:V155" si="80">SUM(C145:C154)</f>
        <v>187.77355898433549</v>
      </c>
      <c r="D155" s="66">
        <f t="shared" si="80"/>
        <v>188.3826880647924</v>
      </c>
      <c r="E155" s="66">
        <f t="shared" si="80"/>
        <v>220.11741139552578</v>
      </c>
      <c r="F155" s="66">
        <f t="shared" si="80"/>
        <v>252.82153485810383</v>
      </c>
      <c r="G155" s="66">
        <f t="shared" si="80"/>
        <v>252.30771899841039</v>
      </c>
      <c r="H155" s="66">
        <f t="shared" si="80"/>
        <v>253.8196465926525</v>
      </c>
      <c r="I155" s="66">
        <f t="shared" ref="I155" si="81">SUM(I145:I154)</f>
        <v>267.19141133816737</v>
      </c>
      <c r="J155" s="66">
        <f t="shared" si="80"/>
        <v>268.60916496594518</v>
      </c>
      <c r="K155" s="30">
        <f t="shared" si="80"/>
        <v>265.26838083397809</v>
      </c>
      <c r="L155" s="30">
        <f t="shared" si="80"/>
        <v>266.80719099180453</v>
      </c>
      <c r="M155" s="30">
        <f t="shared" si="80"/>
        <v>267.68813876008232</v>
      </c>
      <c r="N155" s="30">
        <f t="shared" si="80"/>
        <v>268.89521185543668</v>
      </c>
      <c r="O155" s="30">
        <f t="shared" si="80"/>
        <v>269.46712799542087</v>
      </c>
      <c r="P155" s="30">
        <f t="shared" si="80"/>
        <v>279.72798604445251</v>
      </c>
      <c r="Q155" s="79">
        <f t="shared" si="80"/>
        <v>268.60916496594518</v>
      </c>
      <c r="R155" s="79">
        <f t="shared" si="80"/>
        <v>268.60916496594518</v>
      </c>
      <c r="S155" s="79">
        <f t="shared" si="80"/>
        <v>268.60916496594518</v>
      </c>
      <c r="T155" s="79">
        <f t="shared" si="80"/>
        <v>268.60916496594518</v>
      </c>
      <c r="U155" s="79">
        <f t="shared" si="80"/>
        <v>268.60916496594518</v>
      </c>
      <c r="V155" s="79">
        <f t="shared" si="80"/>
        <v>268.60916496594518</v>
      </c>
      <c r="W155" s="87">
        <f t="shared" ref="W155:AB155" si="82">SUM(W145:W154)</f>
        <v>268.60916496594518</v>
      </c>
      <c r="X155" s="87">
        <f t="shared" si="82"/>
        <v>268.60916496594518</v>
      </c>
      <c r="Y155" s="87">
        <f t="shared" si="82"/>
        <v>268.60916496594518</v>
      </c>
      <c r="Z155" s="87">
        <f t="shared" si="82"/>
        <v>268.60916496594518</v>
      </c>
      <c r="AA155" s="87">
        <f t="shared" si="82"/>
        <v>268.60916496594518</v>
      </c>
      <c r="AB155" s="87">
        <f t="shared" si="82"/>
        <v>268.60916496594518</v>
      </c>
      <c r="AD155" s="26" t="s">
        <v>29</v>
      </c>
      <c r="AF155" s="162"/>
      <c r="AG155" s="163"/>
      <c r="AH155" s="163"/>
      <c r="AI155" s="163"/>
      <c r="AJ155" s="163"/>
      <c r="AK155" s="163"/>
      <c r="AL155" s="163"/>
      <c r="AM155" s="163"/>
      <c r="AN155" s="163"/>
      <c r="AO155" s="164"/>
    </row>
    <row r="156" spans="1:42">
      <c r="B156" s="58"/>
    </row>
    <row r="157" spans="1:42" s="44" customFormat="1">
      <c r="A157" s="43" t="s">
        <v>47</v>
      </c>
      <c r="C157" s="45" t="s">
        <v>70</v>
      </c>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c r="AN157" s="45"/>
      <c r="AO157" s="45"/>
      <c r="AP157" s="46"/>
    </row>
    <row r="158" spans="1:42">
      <c r="A158" s="53"/>
    </row>
    <row r="159" spans="1:42" ht="12.75" customHeight="1">
      <c r="A159" s="53"/>
      <c r="B159" s="57" t="s">
        <v>56</v>
      </c>
      <c r="C159" s="11" t="s">
        <v>28</v>
      </c>
      <c r="D159" s="13"/>
      <c r="E159" s="13"/>
      <c r="F159" s="13"/>
      <c r="G159" s="13"/>
      <c r="H159" s="13"/>
      <c r="I159" s="14"/>
      <c r="J159" s="14"/>
      <c r="K159" s="133" t="s">
        <v>31</v>
      </c>
      <c r="L159" s="134"/>
      <c r="M159" s="134"/>
      <c r="N159" s="134"/>
      <c r="O159" s="134"/>
      <c r="P159" s="135"/>
      <c r="Q159" s="138" t="s">
        <v>291</v>
      </c>
      <c r="R159" s="138"/>
      <c r="S159" s="138"/>
      <c r="T159" s="138"/>
      <c r="U159" s="138"/>
      <c r="V159" s="139"/>
      <c r="W159" s="169"/>
      <c r="X159" s="169"/>
      <c r="Y159" s="169"/>
      <c r="Z159" s="169"/>
      <c r="AA159" s="169"/>
      <c r="AB159" s="170"/>
      <c r="AD159" s="171" t="s">
        <v>0</v>
      </c>
    </row>
    <row r="160" spans="1:42">
      <c r="A160" s="53"/>
      <c r="B160" s="36"/>
      <c r="C160" s="16" t="s">
        <v>5</v>
      </c>
      <c r="D160" s="16" t="s">
        <v>6</v>
      </c>
      <c r="E160" s="16" t="s">
        <v>7</v>
      </c>
      <c r="F160" s="16" t="s">
        <v>8</v>
      </c>
      <c r="G160" s="16" t="s">
        <v>9</v>
      </c>
      <c r="H160" s="16" t="s">
        <v>10</v>
      </c>
      <c r="I160" s="16" t="s">
        <v>11</v>
      </c>
      <c r="J160" s="16" t="s">
        <v>12</v>
      </c>
      <c r="K160" s="22" t="s">
        <v>13</v>
      </c>
      <c r="L160" s="22" t="s">
        <v>14</v>
      </c>
      <c r="M160" s="22" t="s">
        <v>15</v>
      </c>
      <c r="N160" s="22" t="s">
        <v>16</v>
      </c>
      <c r="O160" s="22" t="s">
        <v>17</v>
      </c>
      <c r="P160" s="22" t="s">
        <v>18</v>
      </c>
      <c r="Q160" s="17" t="s">
        <v>13</v>
      </c>
      <c r="R160" s="17" t="s">
        <v>14</v>
      </c>
      <c r="S160" s="17" t="s">
        <v>15</v>
      </c>
      <c r="T160" s="17" t="s">
        <v>16</v>
      </c>
      <c r="U160" s="17" t="s">
        <v>17</v>
      </c>
      <c r="V160" s="17" t="s">
        <v>18</v>
      </c>
      <c r="W160" s="18" t="s">
        <v>13</v>
      </c>
      <c r="X160" s="18" t="s">
        <v>14</v>
      </c>
      <c r="Y160" s="18" t="s">
        <v>15</v>
      </c>
      <c r="Z160" s="18" t="s">
        <v>16</v>
      </c>
      <c r="AA160" s="18" t="s">
        <v>17</v>
      </c>
      <c r="AB160" s="18" t="s">
        <v>18</v>
      </c>
      <c r="AD160" s="171"/>
    </row>
    <row r="161" spans="1:42" ht="13.5" thickBot="1">
      <c r="A161" s="53"/>
      <c r="B161" s="59"/>
      <c r="C161" s="19">
        <v>1</v>
      </c>
      <c r="D161" s="19">
        <v>2</v>
      </c>
      <c r="E161" s="19">
        <v>3</v>
      </c>
      <c r="F161" s="19">
        <v>4</v>
      </c>
      <c r="G161" s="19">
        <v>5</v>
      </c>
      <c r="H161" s="19">
        <v>6</v>
      </c>
      <c r="I161" s="19">
        <v>7</v>
      </c>
      <c r="J161" s="19">
        <v>8</v>
      </c>
      <c r="K161" s="23">
        <v>9</v>
      </c>
      <c r="L161" s="23">
        <v>10</v>
      </c>
      <c r="M161" s="23">
        <v>11</v>
      </c>
      <c r="N161" s="23">
        <v>12</v>
      </c>
      <c r="O161" s="23">
        <v>13</v>
      </c>
      <c r="P161" s="23">
        <v>14</v>
      </c>
      <c r="Q161" s="20">
        <v>9</v>
      </c>
      <c r="R161" s="20">
        <v>10</v>
      </c>
      <c r="S161" s="20">
        <v>11</v>
      </c>
      <c r="T161" s="20">
        <v>12</v>
      </c>
      <c r="U161" s="20">
        <v>13</v>
      </c>
      <c r="V161" s="20">
        <v>14</v>
      </c>
      <c r="W161" s="21">
        <v>9</v>
      </c>
      <c r="X161" s="21">
        <v>10</v>
      </c>
      <c r="Y161" s="21">
        <v>11</v>
      </c>
      <c r="Z161" s="21">
        <v>12</v>
      </c>
      <c r="AA161" s="21">
        <v>13</v>
      </c>
      <c r="AB161" s="21">
        <v>14</v>
      </c>
      <c r="AD161" s="49"/>
    </row>
    <row r="162" spans="1:42" ht="12.75" customHeight="1">
      <c r="A162" s="53"/>
      <c r="B162" s="3" t="s">
        <v>4</v>
      </c>
      <c r="C162" s="121">
        <f xml:space="preserve"> INDEX( Inputs!F$4:F$146, MATCH($B162 &amp; $C$157,Inputs!$E$4:$E$146,0))</f>
        <v>64.905157714130254</v>
      </c>
      <c r="D162" s="121">
        <f xml:space="preserve"> INDEX( Inputs!G$4:G$146, MATCH($B162 &amp; $C$157,Inputs!$E$4:$E$146,0))</f>
        <v>64.99910057593992</v>
      </c>
      <c r="E162" s="121">
        <f xml:space="preserve"> INDEX( Inputs!H$4:H$146, MATCH($B162 &amp; $C$157,Inputs!$E$4:$E$146,0))</f>
        <v>65.103459037713336</v>
      </c>
      <c r="F162" s="121">
        <f xml:space="preserve"> INDEX( Inputs!I$4:I$146, MATCH($B162 &amp; $C$157,Inputs!$E$4:$E$146,0))</f>
        <v>65.004008401748465</v>
      </c>
      <c r="G162" s="121">
        <f xml:space="preserve"> INDEX( Inputs!J$4:J$146, MATCH($B162 &amp; $C$157,Inputs!$E$4:$E$146,0))</f>
        <v>65.333217265467752</v>
      </c>
      <c r="H162" s="121">
        <f xml:space="preserve"> INDEX( Inputs!K$4:K$146, MATCH($B162 &amp; $C$157,Inputs!$E$4:$E$146,0))</f>
        <v>65.345035208707174</v>
      </c>
      <c r="I162" s="121">
        <f xml:space="preserve"> INDEX( Inputs!L$4:L$146, MATCH($B162 &amp; $C$157,Inputs!$E$4:$E$146,0))</f>
        <v>65.003413392912563</v>
      </c>
      <c r="J162" s="121">
        <f xml:space="preserve"> INDEX( Inputs!M$4:M$146, MATCH($B162 &amp; $C$157,Inputs!$E$4:$E$146,0))</f>
        <v>65.344218255179626</v>
      </c>
      <c r="K162" s="122">
        <f xml:space="preserve"> INDEX( Inputs!N$4:N$146, MATCH($B162 &amp; $C$157,Inputs!$E$4:$E$146,0))</f>
        <v>65.337727365800433</v>
      </c>
      <c r="L162" s="122">
        <f xml:space="preserve"> INDEX( Inputs!O$4:O$146, MATCH($B162 &amp; $C$157,Inputs!$E$4:$E$146,0))</f>
        <v>65.297438963329384</v>
      </c>
      <c r="M162" s="122">
        <f xml:space="preserve"> INDEX( Inputs!P$4:P$146, MATCH($B162 &amp; $C$157,Inputs!$E$4:$E$146,0))</f>
        <v>65.965622445639866</v>
      </c>
      <c r="N162" s="122">
        <f xml:space="preserve"> INDEX( Inputs!Q$4:Q$146, MATCH($B162 &amp; $C$157,Inputs!$E$4:$E$146,0))</f>
        <v>65.941786615525416</v>
      </c>
      <c r="O162" s="122">
        <f xml:space="preserve"> INDEX( Inputs!R$4:R$146, MATCH($B162 &amp; $C$157,Inputs!$E$4:$E$146,0))</f>
        <v>66.270376914276014</v>
      </c>
      <c r="P162" s="122">
        <f xml:space="preserve"> INDEX( Inputs!S$4:S$146, MATCH($B162 &amp; $C$157,Inputs!$E$4:$E$146,0))</f>
        <v>67.076598723693607</v>
      </c>
      <c r="Q162" s="123">
        <f t="shared" ref="Q162:V171" si="83">AVERAGE($G162:$J162)</f>
        <v>65.256471030566786</v>
      </c>
      <c r="R162" s="123">
        <f t="shared" si="83"/>
        <v>65.256471030566786</v>
      </c>
      <c r="S162" s="123">
        <f t="shared" si="83"/>
        <v>65.256471030566786</v>
      </c>
      <c r="T162" s="123">
        <f t="shared" si="83"/>
        <v>65.256471030566786</v>
      </c>
      <c r="U162" s="123">
        <f t="shared" si="83"/>
        <v>65.256471030566786</v>
      </c>
      <c r="V162" s="123">
        <f t="shared" si="83"/>
        <v>65.256471030566786</v>
      </c>
      <c r="W162" s="124">
        <f t="shared" ref="W162:W171" si="84" xml:space="preserve"> IF($AD162="Company forecast",K162, IF($AD162="Ofwat forecast",Q162))</f>
        <v>65.256471030566786</v>
      </c>
      <c r="X162" s="124">
        <f t="shared" ref="X162:X171" si="85" xml:space="preserve"> IF($AD162="Company forecast",L162, IF($AD162="Ofwat forecast",R162))</f>
        <v>65.256471030566786</v>
      </c>
      <c r="Y162" s="124">
        <f t="shared" ref="Y162:Y171" si="86" xml:space="preserve"> IF($AD162="Company forecast",M162, IF($AD162="Ofwat forecast",S162))</f>
        <v>65.256471030566786</v>
      </c>
      <c r="Z162" s="124">
        <f t="shared" ref="Z162:Z171" si="87" xml:space="preserve"> IF($AD162="Company forecast",N162, IF($AD162="Ofwat forecast",T162))</f>
        <v>65.256471030566786</v>
      </c>
      <c r="AA162" s="124">
        <f t="shared" ref="AA162:AA171" si="88" xml:space="preserve"> IF($AD162="Company forecast",O162, IF($AD162="Ofwat forecast",U162))</f>
        <v>65.256471030566786</v>
      </c>
      <c r="AB162" s="124">
        <f t="shared" ref="AB162:AB171" si="89" xml:space="preserve"> IF($AD162="Company forecast",P162, IF($AD162="Ofwat forecast",V162))</f>
        <v>65.256471030566786</v>
      </c>
      <c r="AD162" s="26" t="s">
        <v>29</v>
      </c>
      <c r="AF162" s="156" t="s">
        <v>125</v>
      </c>
      <c r="AG162" s="157"/>
      <c r="AH162" s="157"/>
      <c r="AI162" s="157"/>
      <c r="AJ162" s="157"/>
      <c r="AK162" s="157"/>
      <c r="AL162" s="157"/>
      <c r="AM162" s="157"/>
      <c r="AN162" s="157"/>
      <c r="AO162" s="158"/>
    </row>
    <row r="163" spans="1:42">
      <c r="A163" s="53"/>
      <c r="B163" s="3" t="s">
        <v>19</v>
      </c>
      <c r="C163" s="121">
        <f xml:space="preserve"> INDEX( Inputs!F$4:F$146, MATCH($B163 &amp; $C$157,Inputs!$E$4:$E$146,0))</f>
        <v>85.506292454320459</v>
      </c>
      <c r="D163" s="121">
        <f xml:space="preserve"> INDEX( Inputs!G$4:G$146, MATCH($B163 &amp; $C$157,Inputs!$E$4:$E$146,0))</f>
        <v>85.582852414826675</v>
      </c>
      <c r="E163" s="121">
        <f xml:space="preserve"> INDEX( Inputs!H$4:H$146, MATCH($B163 &amp; $C$157,Inputs!$E$4:$E$146,0))</f>
        <v>84.495357955577404</v>
      </c>
      <c r="F163" s="121">
        <f xml:space="preserve"> INDEX( Inputs!I$4:I$146, MATCH($B163 &amp; $C$157,Inputs!$E$4:$E$146,0))</f>
        <v>85.684539858302941</v>
      </c>
      <c r="G163" s="121">
        <f xml:space="preserve"> INDEX( Inputs!J$4:J$146, MATCH($B163 &amp; $C$157,Inputs!$E$4:$E$146,0))</f>
        <v>85.412173563231235</v>
      </c>
      <c r="H163" s="121">
        <f xml:space="preserve"> INDEX( Inputs!K$4:K$146, MATCH($B163 &amp; $C$157,Inputs!$E$4:$E$146,0))</f>
        <v>84.841751144814864</v>
      </c>
      <c r="I163" s="121">
        <f xml:space="preserve"> INDEX( Inputs!L$4:L$146, MATCH($B163 &amp; $C$157,Inputs!$E$4:$E$146,0))</f>
        <v>84.95257799191549</v>
      </c>
      <c r="J163" s="121">
        <f xml:space="preserve"> INDEX( Inputs!M$4:M$146, MATCH($B163 &amp; $C$157,Inputs!$E$4:$E$146,0))</f>
        <v>85.010933557611438</v>
      </c>
      <c r="K163" s="122">
        <f xml:space="preserve"> INDEX( Inputs!N$4:N$146, MATCH($B163 &amp; $C$157,Inputs!$E$4:$E$146,0))</f>
        <v>84.953877462509794</v>
      </c>
      <c r="L163" s="122">
        <f xml:space="preserve"> INDEX( Inputs!O$4:O$146, MATCH($B163 &amp; $C$157,Inputs!$E$4:$E$146,0))</f>
        <v>84.954402255015751</v>
      </c>
      <c r="M163" s="122">
        <f xml:space="preserve"> INDEX( Inputs!P$4:P$146, MATCH($B163 &amp; $C$157,Inputs!$E$4:$E$146,0))</f>
        <v>84.955217319632951</v>
      </c>
      <c r="N163" s="122">
        <f xml:space="preserve"> INDEX( Inputs!Q$4:Q$146, MATCH($B163 &amp; $C$157,Inputs!$E$4:$E$146,0))</f>
        <v>84.956080933444042</v>
      </c>
      <c r="O163" s="122">
        <f xml:space="preserve"> INDEX( Inputs!R$4:R$146, MATCH($B163 &amp; $C$157,Inputs!$E$4:$E$146,0))</f>
        <v>84.956329031417027</v>
      </c>
      <c r="P163" s="122">
        <f xml:space="preserve"> INDEX( Inputs!S$4:S$146, MATCH($B163 &amp; $C$157,Inputs!$E$4:$E$146,0))</f>
        <v>84.95702857019387</v>
      </c>
      <c r="Q163" s="123">
        <f t="shared" si="83"/>
        <v>85.054359064393253</v>
      </c>
      <c r="R163" s="123">
        <f t="shared" si="83"/>
        <v>85.054359064393253</v>
      </c>
      <c r="S163" s="123">
        <f t="shared" si="83"/>
        <v>85.054359064393253</v>
      </c>
      <c r="T163" s="123">
        <f t="shared" si="83"/>
        <v>85.054359064393253</v>
      </c>
      <c r="U163" s="123">
        <f t="shared" si="83"/>
        <v>85.054359064393253</v>
      </c>
      <c r="V163" s="123">
        <f t="shared" si="83"/>
        <v>85.054359064393253</v>
      </c>
      <c r="W163" s="124">
        <f t="shared" si="84"/>
        <v>85.054359064393253</v>
      </c>
      <c r="X163" s="124">
        <f t="shared" si="85"/>
        <v>85.054359064393253</v>
      </c>
      <c r="Y163" s="124">
        <f t="shared" si="86"/>
        <v>85.054359064393253</v>
      </c>
      <c r="Z163" s="124">
        <f t="shared" si="87"/>
        <v>85.054359064393253</v>
      </c>
      <c r="AA163" s="124">
        <f t="shared" si="88"/>
        <v>85.054359064393253</v>
      </c>
      <c r="AB163" s="124">
        <f t="shared" si="89"/>
        <v>85.054359064393253</v>
      </c>
      <c r="AD163" s="26" t="s">
        <v>29</v>
      </c>
      <c r="AF163" s="159"/>
      <c r="AG163" s="160"/>
      <c r="AH163" s="160"/>
      <c r="AI163" s="160"/>
      <c r="AJ163" s="160"/>
      <c r="AK163" s="160"/>
      <c r="AL163" s="160"/>
      <c r="AM163" s="160"/>
      <c r="AN163" s="160"/>
      <c r="AO163" s="161"/>
    </row>
    <row r="164" spans="1:42">
      <c r="A164" s="53"/>
      <c r="B164" s="3" t="s">
        <v>20</v>
      </c>
      <c r="C164" s="121">
        <f xml:space="preserve"> INDEX( Inputs!F$4:F$146, MATCH($B164 &amp; $C$157,Inputs!$E$4:$E$146,0))</f>
        <v>89.588213688066858</v>
      </c>
      <c r="D164" s="121">
        <f xml:space="preserve"> INDEX( Inputs!G$4:G$146, MATCH($B164 &amp; $C$157,Inputs!$E$4:$E$146,0))</f>
        <v>89.829506871112514</v>
      </c>
      <c r="E164" s="121">
        <f xml:space="preserve"> INDEX( Inputs!H$4:H$146, MATCH($B164 &amp; $C$157,Inputs!$E$4:$E$146,0))</f>
        <v>89.458539635967725</v>
      </c>
      <c r="F164" s="121">
        <f xml:space="preserve"> INDEX( Inputs!I$4:I$146, MATCH($B164 &amp; $C$157,Inputs!$E$4:$E$146,0))</f>
        <v>89.832921140475435</v>
      </c>
      <c r="G164" s="121">
        <f xml:space="preserve"> INDEX( Inputs!J$4:J$146, MATCH($B164 &amp; $C$157,Inputs!$E$4:$E$146,0))</f>
        <v>89.655302762258785</v>
      </c>
      <c r="H164" s="121">
        <f xml:space="preserve"> INDEX( Inputs!K$4:K$146, MATCH($B164 &amp; $C$157,Inputs!$E$4:$E$146,0))</f>
        <v>89.565314013525011</v>
      </c>
      <c r="I164" s="121">
        <f xml:space="preserve"> INDEX( Inputs!L$4:L$146, MATCH($B164 &amp; $C$157,Inputs!$E$4:$E$146,0))</f>
        <v>89.490361027472048</v>
      </c>
      <c r="J164" s="121">
        <f xml:space="preserve"> INDEX( Inputs!M$4:M$146, MATCH($B164 &amp; $C$157,Inputs!$E$4:$E$146,0))</f>
        <v>89.558952241014268</v>
      </c>
      <c r="K164" s="122">
        <f xml:space="preserve"> INDEX( Inputs!N$4:N$146, MATCH($B164 &amp; $C$157,Inputs!$E$4:$E$146,0))</f>
        <v>89.874322614770747</v>
      </c>
      <c r="L164" s="122">
        <f xml:space="preserve"> INDEX( Inputs!O$4:O$146, MATCH($B164 &amp; $C$157,Inputs!$E$4:$E$146,0))</f>
        <v>89.914317120377547</v>
      </c>
      <c r="M164" s="122">
        <f xml:space="preserve"> INDEX( Inputs!P$4:P$146, MATCH($B164 &amp; $C$157,Inputs!$E$4:$E$146,0))</f>
        <v>89.910517515354897</v>
      </c>
      <c r="N164" s="122">
        <f xml:space="preserve"> INDEX( Inputs!Q$4:Q$146, MATCH($B164 &amp; $C$157,Inputs!$E$4:$E$146,0))</f>
        <v>90.191293583872579</v>
      </c>
      <c r="O164" s="122">
        <f xml:space="preserve"> INDEX( Inputs!R$4:R$146, MATCH($B164 &amp; $C$157,Inputs!$E$4:$E$146,0))</f>
        <v>90.18556003778518</v>
      </c>
      <c r="P164" s="122">
        <f xml:space="preserve"> INDEX( Inputs!S$4:S$146, MATCH($B164 &amp; $C$157,Inputs!$E$4:$E$146,0))</f>
        <v>90.181954480034804</v>
      </c>
      <c r="Q164" s="123">
        <f t="shared" si="83"/>
        <v>89.567482511067524</v>
      </c>
      <c r="R164" s="123">
        <f t="shared" si="83"/>
        <v>89.567482511067524</v>
      </c>
      <c r="S164" s="123">
        <f t="shared" si="83"/>
        <v>89.567482511067524</v>
      </c>
      <c r="T164" s="123">
        <f t="shared" si="83"/>
        <v>89.567482511067524</v>
      </c>
      <c r="U164" s="123">
        <f t="shared" si="83"/>
        <v>89.567482511067524</v>
      </c>
      <c r="V164" s="123">
        <f t="shared" si="83"/>
        <v>89.567482511067524</v>
      </c>
      <c r="W164" s="124">
        <f t="shared" si="84"/>
        <v>89.567482511067524</v>
      </c>
      <c r="X164" s="124">
        <f t="shared" si="85"/>
        <v>89.567482511067524</v>
      </c>
      <c r="Y164" s="124">
        <f t="shared" si="86"/>
        <v>89.567482511067524</v>
      </c>
      <c r="Z164" s="124">
        <f t="shared" si="87"/>
        <v>89.567482511067524</v>
      </c>
      <c r="AA164" s="124">
        <f t="shared" si="88"/>
        <v>89.567482511067524</v>
      </c>
      <c r="AB164" s="124">
        <f t="shared" si="89"/>
        <v>89.567482511067524</v>
      </c>
      <c r="AD164" s="26" t="s">
        <v>29</v>
      </c>
      <c r="AF164" s="159"/>
      <c r="AG164" s="160"/>
      <c r="AH164" s="160"/>
      <c r="AI164" s="160"/>
      <c r="AJ164" s="160"/>
      <c r="AK164" s="160"/>
      <c r="AL164" s="160"/>
      <c r="AM164" s="160"/>
      <c r="AN164" s="160"/>
      <c r="AO164" s="161"/>
    </row>
    <row r="165" spans="1:42">
      <c r="A165" s="53"/>
      <c r="B165" s="3" t="s">
        <v>21</v>
      </c>
      <c r="C165" s="121">
        <f xml:space="preserve"> INDEX( Inputs!F$4:F$146, MATCH($B165 &amp; $C$157,Inputs!$E$4:$E$146,0))</f>
        <v>80.764031405469325</v>
      </c>
      <c r="D165" s="121">
        <f xml:space="preserve"> INDEX( Inputs!G$4:G$146, MATCH($B165 &amp; $C$157,Inputs!$E$4:$E$146,0))</f>
        <v>81.726009339741495</v>
      </c>
      <c r="E165" s="121">
        <f xml:space="preserve"> INDEX( Inputs!H$4:H$146, MATCH($B165 &amp; $C$157,Inputs!$E$4:$E$146,0))</f>
        <v>82.224461065464965</v>
      </c>
      <c r="F165" s="121">
        <f xml:space="preserve"> INDEX( Inputs!I$4:I$146, MATCH($B165 &amp; $C$157,Inputs!$E$4:$E$146,0))</f>
        <v>82.496970186028946</v>
      </c>
      <c r="G165" s="121">
        <f xml:space="preserve"> INDEX( Inputs!J$4:J$146, MATCH($B165 &amp; $C$157,Inputs!$E$4:$E$146,0))</f>
        <v>82.312524235252738</v>
      </c>
      <c r="H165" s="121">
        <f xml:space="preserve"> INDEX( Inputs!K$4:K$146, MATCH($B165 &amp; $C$157,Inputs!$E$4:$E$146,0))</f>
        <v>82.537156829371185</v>
      </c>
      <c r="I165" s="121">
        <f xml:space="preserve"> INDEX( Inputs!L$4:L$146, MATCH($B165 &amp; $C$157,Inputs!$E$4:$E$146,0))</f>
        <v>83.027751603216927</v>
      </c>
      <c r="J165" s="121">
        <f xml:space="preserve"> INDEX( Inputs!M$4:M$146, MATCH($B165 &amp; $C$157,Inputs!$E$4:$E$146,0))</f>
        <v>82.518963549707991</v>
      </c>
      <c r="K165" s="122">
        <f xml:space="preserve"> INDEX( Inputs!N$4:N$146, MATCH($B165 &amp; $C$157,Inputs!$E$4:$E$146,0))</f>
        <v>81.877979451470424</v>
      </c>
      <c r="L165" s="122">
        <f xml:space="preserve"> INDEX( Inputs!O$4:O$146, MATCH($B165 &amp; $C$157,Inputs!$E$4:$E$146,0))</f>
        <v>81.863002138358809</v>
      </c>
      <c r="M165" s="122">
        <f xml:space="preserve"> INDEX( Inputs!P$4:P$146, MATCH($B165 &amp; $C$157,Inputs!$E$4:$E$146,0))</f>
        <v>81.844880068301521</v>
      </c>
      <c r="N165" s="122">
        <f xml:space="preserve"> INDEX( Inputs!Q$4:Q$146, MATCH($B165 &amp; $C$157,Inputs!$E$4:$E$146,0))</f>
        <v>81.834838212466522</v>
      </c>
      <c r="O165" s="122">
        <f xml:space="preserve"> INDEX( Inputs!R$4:R$146, MATCH($B165 &amp; $C$157,Inputs!$E$4:$E$146,0))</f>
        <v>81.825475764345271</v>
      </c>
      <c r="P165" s="122">
        <f xml:space="preserve"> INDEX( Inputs!S$4:S$146, MATCH($B165 &amp; $C$157,Inputs!$E$4:$E$146,0))</f>
        <v>81.82076009125835</v>
      </c>
      <c r="Q165" s="123">
        <f t="shared" si="83"/>
        <v>82.59909905438721</v>
      </c>
      <c r="R165" s="123">
        <f t="shared" si="83"/>
        <v>82.59909905438721</v>
      </c>
      <c r="S165" s="123">
        <f t="shared" si="83"/>
        <v>82.59909905438721</v>
      </c>
      <c r="T165" s="123">
        <f t="shared" si="83"/>
        <v>82.59909905438721</v>
      </c>
      <c r="U165" s="123">
        <f t="shared" si="83"/>
        <v>82.59909905438721</v>
      </c>
      <c r="V165" s="123">
        <f t="shared" si="83"/>
        <v>82.59909905438721</v>
      </c>
      <c r="W165" s="124">
        <f t="shared" si="84"/>
        <v>82.59909905438721</v>
      </c>
      <c r="X165" s="124">
        <f t="shared" si="85"/>
        <v>82.59909905438721</v>
      </c>
      <c r="Y165" s="124">
        <f t="shared" si="86"/>
        <v>82.59909905438721</v>
      </c>
      <c r="Z165" s="124">
        <f t="shared" si="87"/>
        <v>82.59909905438721</v>
      </c>
      <c r="AA165" s="124">
        <f t="shared" si="88"/>
        <v>82.59909905438721</v>
      </c>
      <c r="AB165" s="124">
        <f t="shared" si="89"/>
        <v>82.59909905438721</v>
      </c>
      <c r="AD165" s="26" t="s">
        <v>29</v>
      </c>
      <c r="AF165" s="159"/>
      <c r="AG165" s="160"/>
      <c r="AH165" s="160"/>
      <c r="AI165" s="160"/>
      <c r="AJ165" s="160"/>
      <c r="AK165" s="160"/>
      <c r="AL165" s="160"/>
      <c r="AM165" s="160"/>
      <c r="AN165" s="160"/>
      <c r="AO165" s="161"/>
    </row>
    <row r="166" spans="1:42">
      <c r="A166" s="53"/>
      <c r="B166" s="3" t="s">
        <v>61</v>
      </c>
      <c r="C166" s="125">
        <f xml:space="preserve"> INDEX( Inputs!F$4:F$146, MATCH($B166 &amp; $C$157,Inputs!$E$4:$E$146,0))</f>
        <v>82.137514554284735</v>
      </c>
      <c r="D166" s="125">
        <f xml:space="preserve"> INDEX( Inputs!G$4:G$146, MATCH($B166 &amp; $C$157,Inputs!$E$4:$E$146,0))</f>
        <v>82.282902602441837</v>
      </c>
      <c r="E166" s="125">
        <f xml:space="preserve"> INDEX( Inputs!H$4:H$146, MATCH($B166 &amp; $C$157,Inputs!$E$4:$E$146,0))</f>
        <v>81.616376341067507</v>
      </c>
      <c r="F166" s="125">
        <f xml:space="preserve"> INDEX( Inputs!I$4:I$146, MATCH($B166 &amp; $C$157,Inputs!$E$4:$E$146,0))</f>
        <v>81.112640488814733</v>
      </c>
      <c r="G166" s="125">
        <f xml:space="preserve"> INDEX( Inputs!J$4:J$146, MATCH($B166 &amp; $C$157,Inputs!$E$4:$E$146,0))</f>
        <v>81.839755377435381</v>
      </c>
      <c r="H166" s="125">
        <f xml:space="preserve"> INDEX( Inputs!K$4:K$146, MATCH($B166 &amp; $C$157,Inputs!$E$4:$E$146,0))</f>
        <v>82.501994386874458</v>
      </c>
      <c r="I166" s="125">
        <f xml:space="preserve"> INDEX( Inputs!L$4:L$146, MATCH($B166 &amp; $C$157,Inputs!$E$4:$E$146,0))</f>
        <v>83.138590613295591</v>
      </c>
      <c r="J166" s="125">
        <f xml:space="preserve"> INDEX( Inputs!M$4:M$146, MATCH($B166 &amp; $C$157,Inputs!$E$4:$E$146,0))</f>
        <v>83.263958005205723</v>
      </c>
      <c r="K166" s="122">
        <f xml:space="preserve"> INDEX( Inputs!N$4:N$146, MATCH($B166 &amp; $C$157,Inputs!$E$4:$E$146,0))</f>
        <v>82.74936845699601</v>
      </c>
      <c r="L166" s="122">
        <f xml:space="preserve"> INDEX( Inputs!O$4:O$146, MATCH($B166 &amp; $C$157,Inputs!$E$4:$E$146,0))</f>
        <v>82.715979754390659</v>
      </c>
      <c r="M166" s="122">
        <f xml:space="preserve"> INDEX( Inputs!P$4:P$146, MATCH($B166 &amp; $C$157,Inputs!$E$4:$E$146,0))</f>
        <v>82.682785157039746</v>
      </c>
      <c r="N166" s="122">
        <f xml:space="preserve"> INDEX( Inputs!Q$4:Q$146, MATCH($B166 &amp; $C$157,Inputs!$E$4:$E$146,0))</f>
        <v>82.683152055827506</v>
      </c>
      <c r="O166" s="122">
        <f xml:space="preserve"> INDEX( Inputs!R$4:R$146, MATCH($B166 &amp; $C$157,Inputs!$E$4:$E$146,0))</f>
        <v>82.650269312386456</v>
      </c>
      <c r="P166" s="122">
        <f xml:space="preserve"> INDEX( Inputs!S$4:S$146, MATCH($B166 &amp; $C$157,Inputs!$E$4:$E$146,0))</f>
        <v>82.859898882384243</v>
      </c>
      <c r="Q166" s="126">
        <f t="shared" si="83"/>
        <v>82.686074595702792</v>
      </c>
      <c r="R166" s="126">
        <f t="shared" si="83"/>
        <v>82.686074595702792</v>
      </c>
      <c r="S166" s="126">
        <f t="shared" si="83"/>
        <v>82.686074595702792</v>
      </c>
      <c r="T166" s="126">
        <f t="shared" si="83"/>
        <v>82.686074595702792</v>
      </c>
      <c r="U166" s="126">
        <f t="shared" si="83"/>
        <v>82.686074595702792</v>
      </c>
      <c r="V166" s="126">
        <f t="shared" si="83"/>
        <v>82.686074595702792</v>
      </c>
      <c r="W166" s="124">
        <f t="shared" si="84"/>
        <v>82.686074595702792</v>
      </c>
      <c r="X166" s="124">
        <f t="shared" si="85"/>
        <v>82.686074595702792</v>
      </c>
      <c r="Y166" s="124">
        <f t="shared" si="86"/>
        <v>82.686074595702792</v>
      </c>
      <c r="Z166" s="124">
        <f t="shared" si="87"/>
        <v>82.686074595702792</v>
      </c>
      <c r="AA166" s="124">
        <f t="shared" si="88"/>
        <v>82.686074595702792</v>
      </c>
      <c r="AB166" s="124">
        <f t="shared" si="89"/>
        <v>82.686074595702792</v>
      </c>
      <c r="AD166" s="26" t="s">
        <v>29</v>
      </c>
      <c r="AF166" s="159"/>
      <c r="AG166" s="160"/>
      <c r="AH166" s="160"/>
      <c r="AI166" s="160"/>
      <c r="AJ166" s="160"/>
      <c r="AK166" s="160"/>
      <c r="AL166" s="160"/>
      <c r="AM166" s="160"/>
      <c r="AN166" s="160"/>
      <c r="AO166" s="161"/>
    </row>
    <row r="167" spans="1:42">
      <c r="A167" s="53"/>
      <c r="B167" s="3" t="s">
        <v>23</v>
      </c>
      <c r="C167" s="121">
        <f xml:space="preserve"> INDEX( Inputs!F$4:F$146, MATCH($B167 &amp; $C$157,Inputs!$E$4:$E$146,0))</f>
        <v>59.342143755467326</v>
      </c>
      <c r="D167" s="121">
        <f xml:space="preserve"> INDEX( Inputs!G$4:G$146, MATCH($B167 &amp; $C$157,Inputs!$E$4:$E$146,0))</f>
        <v>57.49919483599335</v>
      </c>
      <c r="E167" s="121">
        <f xml:space="preserve"> INDEX( Inputs!H$4:H$146, MATCH($B167 &amp; $C$157,Inputs!$E$4:$E$146,0))</f>
        <v>58.033843028124679</v>
      </c>
      <c r="F167" s="121">
        <f xml:space="preserve"> INDEX( Inputs!I$4:I$146, MATCH($B167 &amp; $C$157,Inputs!$E$4:$E$146,0))</f>
        <v>57.930848508910394</v>
      </c>
      <c r="G167" s="121">
        <f xml:space="preserve"> INDEX( Inputs!J$4:J$146, MATCH($B167 &amp; $C$157,Inputs!$E$4:$E$146,0))</f>
        <v>57.669750827267421</v>
      </c>
      <c r="H167" s="121">
        <f xml:space="preserve"> INDEX( Inputs!K$4:K$146, MATCH($B167 &amp; $C$157,Inputs!$E$4:$E$146,0))</f>
        <v>58.135504460583796</v>
      </c>
      <c r="I167" s="121">
        <f xml:space="preserve"> INDEX( Inputs!L$4:L$146, MATCH($B167 &amp; $C$157,Inputs!$E$4:$E$146,0))</f>
        <v>58.522727272727273</v>
      </c>
      <c r="J167" s="121">
        <f xml:space="preserve"> INDEX( Inputs!M$4:M$146, MATCH($B167 &amp; $C$157,Inputs!$E$4:$E$146,0))</f>
        <v>60.172457551951254</v>
      </c>
      <c r="K167" s="122">
        <f xml:space="preserve"> INDEX( Inputs!N$4:N$146, MATCH($B167 &amp; $C$157,Inputs!$E$4:$E$146,0))</f>
        <v>60.191712876529103</v>
      </c>
      <c r="L167" s="122">
        <f xml:space="preserve"> INDEX( Inputs!O$4:O$146, MATCH($B167 &amp; $C$157,Inputs!$E$4:$E$146,0))</f>
        <v>60.293425605536335</v>
      </c>
      <c r="M167" s="122">
        <f xml:space="preserve"> INDEX( Inputs!P$4:P$146, MATCH($B167 &amp; $C$157,Inputs!$E$4:$E$146,0))</f>
        <v>60.391581457196573</v>
      </c>
      <c r="N167" s="122">
        <f xml:space="preserve"> INDEX( Inputs!Q$4:Q$146, MATCH($B167 &amp; $C$157,Inputs!$E$4:$E$146,0))</f>
        <v>60.48295972298159</v>
      </c>
      <c r="O167" s="122">
        <f xml:space="preserve"> INDEX( Inputs!R$4:R$146, MATCH($B167 &amp; $C$157,Inputs!$E$4:$E$146,0))</f>
        <v>60.570641586706174</v>
      </c>
      <c r="P167" s="122">
        <f xml:space="preserve"> INDEX( Inputs!S$4:S$146, MATCH($B167 &amp; $C$157,Inputs!$E$4:$E$146,0))</f>
        <v>60.657435084812903</v>
      </c>
      <c r="Q167" s="123">
        <f t="shared" si="83"/>
        <v>58.62511002813244</v>
      </c>
      <c r="R167" s="123">
        <f t="shared" si="83"/>
        <v>58.62511002813244</v>
      </c>
      <c r="S167" s="123">
        <f t="shared" si="83"/>
        <v>58.62511002813244</v>
      </c>
      <c r="T167" s="123">
        <f t="shared" si="83"/>
        <v>58.62511002813244</v>
      </c>
      <c r="U167" s="123">
        <f t="shared" si="83"/>
        <v>58.62511002813244</v>
      </c>
      <c r="V167" s="123">
        <f t="shared" si="83"/>
        <v>58.62511002813244</v>
      </c>
      <c r="W167" s="124">
        <f t="shared" si="84"/>
        <v>58.62511002813244</v>
      </c>
      <c r="X167" s="124">
        <f t="shared" si="85"/>
        <v>58.62511002813244</v>
      </c>
      <c r="Y167" s="124">
        <f t="shared" si="86"/>
        <v>58.62511002813244</v>
      </c>
      <c r="Z167" s="124">
        <f t="shared" si="87"/>
        <v>58.62511002813244</v>
      </c>
      <c r="AA167" s="124">
        <f t="shared" si="88"/>
        <v>58.62511002813244</v>
      </c>
      <c r="AB167" s="124">
        <f t="shared" si="89"/>
        <v>58.62511002813244</v>
      </c>
      <c r="AD167" s="26" t="s">
        <v>29</v>
      </c>
      <c r="AF167" s="159"/>
      <c r="AG167" s="160"/>
      <c r="AH167" s="160"/>
      <c r="AI167" s="160"/>
      <c r="AJ167" s="160"/>
      <c r="AK167" s="160"/>
      <c r="AL167" s="160"/>
      <c r="AM167" s="160"/>
      <c r="AN167" s="160"/>
      <c r="AO167" s="161"/>
    </row>
    <row r="168" spans="1:42">
      <c r="A168" s="53"/>
      <c r="B168" s="3" t="s">
        <v>24</v>
      </c>
      <c r="C168" s="121">
        <f xml:space="preserve"> INDEX( Inputs!F$4:F$146, MATCH($B168 &amp; $C$157,Inputs!$E$4:$E$146,0))</f>
        <v>94.179320797110861</v>
      </c>
      <c r="D168" s="121">
        <f xml:space="preserve"> INDEX( Inputs!G$4:G$146, MATCH($B168 &amp; $C$157,Inputs!$E$4:$E$146,0))</f>
        <v>93.853305539834679</v>
      </c>
      <c r="E168" s="121">
        <f xml:space="preserve"> INDEX( Inputs!H$4:H$146, MATCH($B168 &amp; $C$157,Inputs!$E$4:$E$146,0))</f>
        <v>93.906340616600588</v>
      </c>
      <c r="F168" s="121">
        <f xml:space="preserve"> INDEX( Inputs!I$4:I$146, MATCH($B168 &amp; $C$157,Inputs!$E$4:$E$146,0))</f>
        <v>94.417806054223746</v>
      </c>
      <c r="G168" s="121">
        <f xml:space="preserve"> INDEX( Inputs!J$4:J$146, MATCH($B168 &amp; $C$157,Inputs!$E$4:$E$146,0))</f>
        <v>94.591475263122675</v>
      </c>
      <c r="H168" s="121">
        <f xml:space="preserve"> INDEX( Inputs!K$4:K$146, MATCH($B168 &amp; $C$157,Inputs!$E$4:$E$146,0))</f>
        <v>94.314056830784835</v>
      </c>
      <c r="I168" s="121">
        <f xml:space="preserve"> INDEX( Inputs!L$4:L$146, MATCH($B168 &amp; $C$157,Inputs!$E$4:$E$146,0))</f>
        <v>94.201053244804456</v>
      </c>
      <c r="J168" s="121">
        <f xml:space="preserve"> INDEX( Inputs!M$4:M$146, MATCH($B168 &amp; $C$157,Inputs!$E$4:$E$146,0))</f>
        <v>94.282603731139417</v>
      </c>
      <c r="K168" s="122">
        <f xml:space="preserve"> INDEX( Inputs!N$4:N$146, MATCH($B168 &amp; $C$157,Inputs!$E$4:$E$146,0))</f>
        <v>94.37702079154748</v>
      </c>
      <c r="L168" s="122">
        <f xml:space="preserve"> INDEX( Inputs!O$4:O$146, MATCH($B168 &amp; $C$157,Inputs!$E$4:$E$146,0))</f>
        <v>94.381573756298238</v>
      </c>
      <c r="M168" s="122">
        <f xml:space="preserve"> INDEX( Inputs!P$4:P$146, MATCH($B168 &amp; $C$157,Inputs!$E$4:$E$146,0))</f>
        <v>94.387902809119566</v>
      </c>
      <c r="N168" s="122">
        <f xml:space="preserve"> INDEX( Inputs!Q$4:Q$146, MATCH($B168 &amp; $C$157,Inputs!$E$4:$E$146,0))</f>
        <v>94.39409711500106</v>
      </c>
      <c r="O168" s="122">
        <f xml:space="preserve"> INDEX( Inputs!R$4:R$146, MATCH($B168 &amp; $C$157,Inputs!$E$4:$E$146,0))</f>
        <v>94.398827959195046</v>
      </c>
      <c r="P168" s="122">
        <f xml:space="preserve"> INDEX( Inputs!S$4:S$146, MATCH($B168 &amp; $C$157,Inputs!$E$4:$E$146,0))</f>
        <v>94.404054921461707</v>
      </c>
      <c r="Q168" s="123">
        <f t="shared" si="83"/>
        <v>94.347297267462849</v>
      </c>
      <c r="R168" s="123">
        <f t="shared" si="83"/>
        <v>94.347297267462849</v>
      </c>
      <c r="S168" s="123">
        <f t="shared" si="83"/>
        <v>94.347297267462849</v>
      </c>
      <c r="T168" s="123">
        <f t="shared" si="83"/>
        <v>94.347297267462849</v>
      </c>
      <c r="U168" s="123">
        <f t="shared" si="83"/>
        <v>94.347297267462849</v>
      </c>
      <c r="V168" s="123">
        <f t="shared" si="83"/>
        <v>94.347297267462849</v>
      </c>
      <c r="W168" s="124">
        <f t="shared" si="84"/>
        <v>94.347297267462849</v>
      </c>
      <c r="X168" s="124">
        <f t="shared" si="85"/>
        <v>94.347297267462849</v>
      </c>
      <c r="Y168" s="124">
        <f t="shared" si="86"/>
        <v>94.347297267462849</v>
      </c>
      <c r="Z168" s="124">
        <f t="shared" si="87"/>
        <v>94.347297267462849</v>
      </c>
      <c r="AA168" s="124">
        <f t="shared" si="88"/>
        <v>94.347297267462849</v>
      </c>
      <c r="AB168" s="124">
        <f t="shared" si="89"/>
        <v>94.347297267462849</v>
      </c>
      <c r="AD168" s="26" t="s">
        <v>29</v>
      </c>
      <c r="AF168" s="159"/>
      <c r="AG168" s="160"/>
      <c r="AH168" s="160"/>
      <c r="AI168" s="160"/>
      <c r="AJ168" s="160"/>
      <c r="AK168" s="160"/>
      <c r="AL168" s="160"/>
      <c r="AM168" s="160"/>
      <c r="AN168" s="160"/>
      <c r="AO168" s="161"/>
    </row>
    <row r="169" spans="1:42">
      <c r="A169" s="53"/>
      <c r="B169" s="3" t="s">
        <v>25</v>
      </c>
      <c r="C169" s="121">
        <f xml:space="preserve"> INDEX( Inputs!F$4:F$146, MATCH($B169 &amp; $C$157,Inputs!$E$4:$E$146,0))</f>
        <v>72.899822899822894</v>
      </c>
      <c r="D169" s="121">
        <f xml:space="preserve"> INDEX( Inputs!G$4:G$146, MATCH($B169 &amp; $C$157,Inputs!$E$4:$E$146,0))</f>
        <v>70.811091114297042</v>
      </c>
      <c r="E169" s="121">
        <f xml:space="preserve"> INDEX( Inputs!H$4:H$146, MATCH($B169 &amp; $C$157,Inputs!$E$4:$E$146,0))</f>
        <v>71.296480070415839</v>
      </c>
      <c r="F169" s="121">
        <f xml:space="preserve"> INDEX( Inputs!I$4:I$146, MATCH($B169 &amp; $C$157,Inputs!$E$4:$E$146,0))</f>
        <v>73.217562565254539</v>
      </c>
      <c r="G169" s="121">
        <f xml:space="preserve"> INDEX( Inputs!J$4:J$146, MATCH($B169 &amp; $C$157,Inputs!$E$4:$E$146,0))</f>
        <v>73.311824760037453</v>
      </c>
      <c r="H169" s="121">
        <f xml:space="preserve"> INDEX( Inputs!K$4:K$146, MATCH($B169 &amp; $C$157,Inputs!$E$4:$E$146,0))</f>
        <v>73.74397591564086</v>
      </c>
      <c r="I169" s="121">
        <f xml:space="preserve"> INDEX( Inputs!L$4:L$146, MATCH($B169 &amp; $C$157,Inputs!$E$4:$E$146,0))</f>
        <v>74.659585608483837</v>
      </c>
      <c r="J169" s="121">
        <f xml:space="preserve"> INDEX( Inputs!M$4:M$146, MATCH($B169 &amp; $C$157,Inputs!$E$4:$E$146,0))</f>
        <v>74.577986611007915</v>
      </c>
      <c r="K169" s="122">
        <f xml:space="preserve"> INDEX( Inputs!N$4:N$146, MATCH($B169 &amp; $C$157,Inputs!$E$4:$E$146,0))</f>
        <v>74.823211140036122</v>
      </c>
      <c r="L169" s="122">
        <f xml:space="preserve"> INDEX( Inputs!O$4:O$146, MATCH($B169 &amp; $C$157,Inputs!$E$4:$E$146,0))</f>
        <v>74.883484812236773</v>
      </c>
      <c r="M169" s="122">
        <f xml:space="preserve"> INDEX( Inputs!P$4:P$146, MATCH($B169 &amp; $C$157,Inputs!$E$4:$E$146,0))</f>
        <v>74.943878419853206</v>
      </c>
      <c r="N169" s="122">
        <f xml:space="preserve"> INDEX( Inputs!Q$4:Q$146, MATCH($B169 &amp; $C$157,Inputs!$E$4:$E$146,0))</f>
        <v>75.584182670728524</v>
      </c>
      <c r="O169" s="122">
        <f xml:space="preserve"> INDEX( Inputs!R$4:R$146, MATCH($B169 &amp; $C$157,Inputs!$E$4:$E$146,0))</f>
        <v>75.647433509516446</v>
      </c>
      <c r="P169" s="122">
        <f xml:space="preserve"> INDEX( Inputs!S$4:S$146, MATCH($B169 &amp; $C$157,Inputs!$E$4:$E$146,0))</f>
        <v>75.71073687647683</v>
      </c>
      <c r="Q169" s="123">
        <f t="shared" si="83"/>
        <v>74.07334322379252</v>
      </c>
      <c r="R169" s="123">
        <f t="shared" si="83"/>
        <v>74.07334322379252</v>
      </c>
      <c r="S169" s="123">
        <f t="shared" si="83"/>
        <v>74.07334322379252</v>
      </c>
      <c r="T169" s="123">
        <f t="shared" si="83"/>
        <v>74.07334322379252</v>
      </c>
      <c r="U169" s="123">
        <f t="shared" si="83"/>
        <v>74.07334322379252</v>
      </c>
      <c r="V169" s="123">
        <f t="shared" si="83"/>
        <v>74.07334322379252</v>
      </c>
      <c r="W169" s="124">
        <f t="shared" si="84"/>
        <v>74.07334322379252</v>
      </c>
      <c r="X169" s="124">
        <f t="shared" si="85"/>
        <v>74.07334322379252</v>
      </c>
      <c r="Y169" s="124">
        <f t="shared" si="86"/>
        <v>74.07334322379252</v>
      </c>
      <c r="Z169" s="124">
        <f t="shared" si="87"/>
        <v>74.07334322379252</v>
      </c>
      <c r="AA169" s="124">
        <f t="shared" si="88"/>
        <v>74.07334322379252</v>
      </c>
      <c r="AB169" s="124">
        <f t="shared" si="89"/>
        <v>74.07334322379252</v>
      </c>
      <c r="AD169" s="26" t="s">
        <v>29</v>
      </c>
      <c r="AF169" s="159"/>
      <c r="AG169" s="160"/>
      <c r="AH169" s="160"/>
      <c r="AI169" s="160"/>
      <c r="AJ169" s="160"/>
      <c r="AK169" s="160"/>
      <c r="AL169" s="160"/>
      <c r="AM169" s="160"/>
      <c r="AN169" s="160"/>
      <c r="AO169" s="161"/>
    </row>
    <row r="170" spans="1:42">
      <c r="A170" s="53"/>
      <c r="B170" s="3" t="s">
        <v>26</v>
      </c>
      <c r="C170" s="121">
        <f xml:space="preserve"> INDEX( Inputs!F$4:F$146, MATCH($B170 &amp; $C$157,Inputs!$E$4:$E$146,0))</f>
        <v>69.368778503447416</v>
      </c>
      <c r="D170" s="121">
        <f xml:space="preserve"> INDEX( Inputs!G$4:G$146, MATCH($B170 &amp; $C$157,Inputs!$E$4:$E$146,0))</f>
        <v>69.238135224911559</v>
      </c>
      <c r="E170" s="121">
        <f xml:space="preserve"> INDEX( Inputs!H$4:H$146, MATCH($B170 &amp; $C$157,Inputs!$E$4:$E$146,0))</f>
        <v>69.425892972905501</v>
      </c>
      <c r="F170" s="121">
        <f xml:space="preserve"> INDEX( Inputs!I$4:I$146, MATCH($B170 &amp; $C$157,Inputs!$E$4:$E$146,0))</f>
        <v>70.240015768779557</v>
      </c>
      <c r="G170" s="121">
        <f xml:space="preserve"> INDEX( Inputs!J$4:J$146, MATCH($B170 &amp; $C$157,Inputs!$E$4:$E$146,0))</f>
        <v>71.320365904570835</v>
      </c>
      <c r="H170" s="121">
        <f xml:space="preserve"> INDEX( Inputs!K$4:K$146, MATCH($B170 &amp; $C$157,Inputs!$E$4:$E$146,0))</f>
        <v>71.90699938332402</v>
      </c>
      <c r="I170" s="121">
        <f xml:space="preserve"> INDEX( Inputs!L$4:L$146, MATCH($B170 &amp; $C$157,Inputs!$E$4:$E$146,0))</f>
        <v>70.066806019407096</v>
      </c>
      <c r="J170" s="121">
        <f xml:space="preserve"> INDEX( Inputs!M$4:M$146, MATCH($B170 &amp; $C$157,Inputs!$E$4:$E$146,0))</f>
        <v>71.878152151322823</v>
      </c>
      <c r="K170" s="122">
        <f xml:space="preserve"> INDEX( Inputs!N$4:N$146, MATCH($B170 &amp; $C$157,Inputs!$E$4:$E$146,0))</f>
        <v>70.312487618248582</v>
      </c>
      <c r="L170" s="122">
        <f xml:space="preserve"> INDEX( Inputs!O$4:O$146, MATCH($B170 &amp; $C$157,Inputs!$E$4:$E$146,0))</f>
        <v>71.141654234318267</v>
      </c>
      <c r="M170" s="122">
        <f xml:space="preserve"> INDEX( Inputs!P$4:P$146, MATCH($B170 &amp; $C$157,Inputs!$E$4:$E$146,0))</f>
        <v>71.198573150594228</v>
      </c>
      <c r="N170" s="122">
        <f xml:space="preserve"> INDEX( Inputs!Q$4:Q$146, MATCH($B170 &amp; $C$157,Inputs!$E$4:$E$146,0))</f>
        <v>71.22872801937055</v>
      </c>
      <c r="O170" s="122">
        <f xml:space="preserve"> INDEX( Inputs!R$4:R$146, MATCH($B170 &amp; $C$157,Inputs!$E$4:$E$146,0))</f>
        <v>71.214289049738042</v>
      </c>
      <c r="P170" s="122">
        <f xml:space="preserve"> INDEX( Inputs!S$4:S$146, MATCH($B170 &amp; $C$157,Inputs!$E$4:$E$146,0))</f>
        <v>71.197641440946995</v>
      </c>
      <c r="Q170" s="123">
        <f t="shared" si="83"/>
        <v>71.29308086465619</v>
      </c>
      <c r="R170" s="123">
        <f t="shared" si="83"/>
        <v>71.29308086465619</v>
      </c>
      <c r="S170" s="123">
        <f t="shared" si="83"/>
        <v>71.29308086465619</v>
      </c>
      <c r="T170" s="123">
        <f t="shared" si="83"/>
        <v>71.29308086465619</v>
      </c>
      <c r="U170" s="123">
        <f t="shared" si="83"/>
        <v>71.29308086465619</v>
      </c>
      <c r="V170" s="123">
        <f t="shared" si="83"/>
        <v>71.29308086465619</v>
      </c>
      <c r="W170" s="124">
        <f t="shared" si="84"/>
        <v>71.29308086465619</v>
      </c>
      <c r="X170" s="124">
        <f t="shared" si="85"/>
        <v>71.29308086465619</v>
      </c>
      <c r="Y170" s="124">
        <f t="shared" si="86"/>
        <v>71.29308086465619</v>
      </c>
      <c r="Z170" s="124">
        <f t="shared" si="87"/>
        <v>71.29308086465619</v>
      </c>
      <c r="AA170" s="124">
        <f t="shared" si="88"/>
        <v>71.29308086465619</v>
      </c>
      <c r="AB170" s="124">
        <f t="shared" si="89"/>
        <v>71.29308086465619</v>
      </c>
      <c r="AD170" s="26" t="s">
        <v>29</v>
      </c>
      <c r="AF170" s="159"/>
      <c r="AG170" s="160"/>
      <c r="AH170" s="160"/>
      <c r="AI170" s="160"/>
      <c r="AJ170" s="160"/>
      <c r="AK170" s="160"/>
      <c r="AL170" s="160"/>
      <c r="AM170" s="160"/>
      <c r="AN170" s="160"/>
      <c r="AO170" s="161"/>
    </row>
    <row r="171" spans="1:42">
      <c r="B171" s="3" t="s">
        <v>27</v>
      </c>
      <c r="C171" s="121">
        <f xml:space="preserve"> INDEX( Inputs!F$4:F$146, MATCH($B171 &amp; $C$157,Inputs!$E$4:$E$146,0))</f>
        <v>79.979412582563384</v>
      </c>
      <c r="D171" s="121">
        <f xml:space="preserve"> INDEX( Inputs!G$4:G$146, MATCH($B171 &amp; $C$157,Inputs!$E$4:$E$146,0))</f>
        <v>79.994931726262237</v>
      </c>
      <c r="E171" s="121">
        <f xml:space="preserve"> INDEX( Inputs!H$4:H$146, MATCH($B171 &amp; $C$157,Inputs!$E$4:$E$146,0))</f>
        <v>79.817020145094304</v>
      </c>
      <c r="F171" s="121">
        <f xml:space="preserve"> INDEX( Inputs!I$4:I$146, MATCH($B171 &amp; $C$157,Inputs!$E$4:$E$146,0))</f>
        <v>80.004242215311805</v>
      </c>
      <c r="G171" s="121">
        <f xml:space="preserve"> INDEX( Inputs!J$4:J$146, MATCH($B171 &amp; $C$157,Inputs!$E$4:$E$146,0))</f>
        <v>79.447859489041079</v>
      </c>
      <c r="H171" s="121">
        <f xml:space="preserve"> INDEX( Inputs!K$4:K$146, MATCH($B171 &amp; $C$157,Inputs!$E$4:$E$146,0))</f>
        <v>80.285679393734583</v>
      </c>
      <c r="I171" s="121">
        <f xml:space="preserve"> INDEX( Inputs!L$4:L$146, MATCH($B171 &amp; $C$157,Inputs!$E$4:$E$146,0))</f>
        <v>79.554987986013742</v>
      </c>
      <c r="J171" s="121">
        <f xml:space="preserve"> INDEX( Inputs!M$4:M$146, MATCH($B171 &amp; $C$157,Inputs!$E$4:$E$146,0))</f>
        <v>78.884261733744538</v>
      </c>
      <c r="K171" s="122">
        <f xml:space="preserve"> INDEX( Inputs!N$4:N$146, MATCH($B171 &amp; $C$157,Inputs!$E$4:$E$146,0))</f>
        <v>79.404741819346455</v>
      </c>
      <c r="L171" s="122">
        <f xml:space="preserve"> INDEX( Inputs!O$4:O$146, MATCH($B171 &amp; $C$157,Inputs!$E$4:$E$146,0))</f>
        <v>79.394212970849082</v>
      </c>
      <c r="M171" s="122">
        <f xml:space="preserve"> INDEX( Inputs!P$4:P$146, MATCH($B171 &amp; $C$157,Inputs!$E$4:$E$146,0))</f>
        <v>79.807082295951886</v>
      </c>
      <c r="N171" s="122">
        <f xml:space="preserve"> INDEX( Inputs!Q$4:Q$146, MATCH($B171 &amp; $C$157,Inputs!$E$4:$E$146,0))</f>
        <v>80.224503281589506</v>
      </c>
      <c r="O171" s="122">
        <f xml:space="preserve"> INDEX( Inputs!R$4:R$146, MATCH($B171 &amp; $C$157,Inputs!$E$4:$E$146,0))</f>
        <v>80.637293754154115</v>
      </c>
      <c r="P171" s="122">
        <f xml:space="preserve"> INDEX( Inputs!S$4:S$146, MATCH($B171 &amp; $C$157,Inputs!$E$4:$E$146,0))</f>
        <v>80.608465827651059</v>
      </c>
      <c r="Q171" s="123">
        <f t="shared" si="83"/>
        <v>79.543197150633489</v>
      </c>
      <c r="R171" s="123">
        <f t="shared" si="83"/>
        <v>79.543197150633489</v>
      </c>
      <c r="S171" s="123">
        <f t="shared" si="83"/>
        <v>79.543197150633489</v>
      </c>
      <c r="T171" s="123">
        <f t="shared" si="83"/>
        <v>79.543197150633489</v>
      </c>
      <c r="U171" s="123">
        <f t="shared" si="83"/>
        <v>79.543197150633489</v>
      </c>
      <c r="V171" s="123">
        <f t="shared" si="83"/>
        <v>79.543197150633489</v>
      </c>
      <c r="W171" s="124">
        <f t="shared" si="84"/>
        <v>79.543197150633489</v>
      </c>
      <c r="X171" s="124">
        <f t="shared" si="85"/>
        <v>79.543197150633489</v>
      </c>
      <c r="Y171" s="124">
        <f t="shared" si="86"/>
        <v>79.543197150633489</v>
      </c>
      <c r="Z171" s="124">
        <f t="shared" si="87"/>
        <v>79.543197150633489</v>
      </c>
      <c r="AA171" s="124">
        <f t="shared" si="88"/>
        <v>79.543197150633489</v>
      </c>
      <c r="AB171" s="124">
        <f t="shared" si="89"/>
        <v>79.543197150633489</v>
      </c>
      <c r="AD171" s="26" t="s">
        <v>29</v>
      </c>
      <c r="AF171" s="159"/>
      <c r="AG171" s="160"/>
      <c r="AH171" s="160"/>
      <c r="AI171" s="160"/>
      <c r="AJ171" s="160"/>
      <c r="AK171" s="160"/>
      <c r="AL171" s="160"/>
      <c r="AM171" s="160"/>
      <c r="AN171" s="160"/>
      <c r="AO171" s="161"/>
    </row>
    <row r="172" spans="1:42" ht="13.5" thickBot="1">
      <c r="B172" s="67" t="s">
        <v>30</v>
      </c>
      <c r="C172" s="127">
        <f t="shared" ref="C172:V172" si="90">SUM(C162:C171)</f>
        <v>778.67068835468353</v>
      </c>
      <c r="D172" s="127">
        <f t="shared" si="90"/>
        <v>775.81703024536125</v>
      </c>
      <c r="E172" s="127">
        <f t="shared" si="90"/>
        <v>775.37777086893186</v>
      </c>
      <c r="F172" s="127">
        <f t="shared" si="90"/>
        <v>779.94155518785055</v>
      </c>
      <c r="G172" s="127">
        <f t="shared" si="90"/>
        <v>780.8942494476853</v>
      </c>
      <c r="H172" s="127">
        <f t="shared" si="90"/>
        <v>783.17746756736062</v>
      </c>
      <c r="I172" s="127">
        <f t="shared" ref="I172" si="91">SUM(I162:I171)</f>
        <v>782.61785476024909</v>
      </c>
      <c r="J172" s="127">
        <f t="shared" si="90"/>
        <v>785.49248738788503</v>
      </c>
      <c r="K172" s="128">
        <f t="shared" si="90"/>
        <v>783.90244959725521</v>
      </c>
      <c r="L172" s="128">
        <f t="shared" si="90"/>
        <v>784.83949161071087</v>
      </c>
      <c r="M172" s="128">
        <f t="shared" si="90"/>
        <v>786.08804063868456</v>
      </c>
      <c r="N172" s="128">
        <f t="shared" si="90"/>
        <v>787.52162221080732</v>
      </c>
      <c r="O172" s="128">
        <f t="shared" si="90"/>
        <v>788.35649691951983</v>
      </c>
      <c r="P172" s="128">
        <f t="shared" si="90"/>
        <v>789.4745748989144</v>
      </c>
      <c r="Q172" s="129">
        <f t="shared" si="90"/>
        <v>783.0455147907951</v>
      </c>
      <c r="R172" s="129">
        <f t="shared" si="90"/>
        <v>783.0455147907951</v>
      </c>
      <c r="S172" s="129">
        <f t="shared" si="90"/>
        <v>783.0455147907951</v>
      </c>
      <c r="T172" s="129">
        <f t="shared" si="90"/>
        <v>783.0455147907951</v>
      </c>
      <c r="U172" s="129">
        <f t="shared" si="90"/>
        <v>783.0455147907951</v>
      </c>
      <c r="V172" s="129">
        <f t="shared" si="90"/>
        <v>783.0455147907951</v>
      </c>
      <c r="W172" s="130">
        <f t="shared" ref="W172:AB172" si="92">SUM(W162:W171)</f>
        <v>783.0455147907951</v>
      </c>
      <c r="X172" s="130">
        <f t="shared" si="92"/>
        <v>783.0455147907951</v>
      </c>
      <c r="Y172" s="130">
        <f t="shared" si="92"/>
        <v>783.0455147907951</v>
      </c>
      <c r="Z172" s="130">
        <f t="shared" si="92"/>
        <v>783.0455147907951</v>
      </c>
      <c r="AA172" s="130">
        <f t="shared" si="92"/>
        <v>783.0455147907951</v>
      </c>
      <c r="AB172" s="130">
        <f t="shared" si="92"/>
        <v>783.0455147907951</v>
      </c>
      <c r="AD172" s="26" t="s">
        <v>29</v>
      </c>
      <c r="AF172" s="162"/>
      <c r="AG172" s="163"/>
      <c r="AH172" s="163"/>
      <c r="AI172" s="163"/>
      <c r="AJ172" s="163"/>
      <c r="AK172" s="163"/>
      <c r="AL172" s="163"/>
      <c r="AM172" s="163"/>
      <c r="AN172" s="163"/>
      <c r="AO172" s="164"/>
    </row>
    <row r="173" spans="1:42">
      <c r="B173" s="58"/>
    </row>
    <row r="174" spans="1:42" s="44" customFormat="1">
      <c r="A174" s="43" t="s">
        <v>44</v>
      </c>
      <c r="C174" s="45" t="s">
        <v>71</v>
      </c>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c r="AN174" s="45"/>
      <c r="AO174" s="45"/>
      <c r="AP174" s="46"/>
    </row>
    <row r="175" spans="1:42">
      <c r="A175" s="53"/>
    </row>
    <row r="176" spans="1:42" ht="25.5" customHeight="1">
      <c r="A176" s="55"/>
      <c r="B176" s="57" t="s">
        <v>40</v>
      </c>
      <c r="C176" s="11" t="s">
        <v>28</v>
      </c>
      <c r="D176" s="13"/>
      <c r="E176" s="13"/>
      <c r="F176" s="13"/>
      <c r="G176" s="13"/>
      <c r="H176" s="13"/>
      <c r="I176" s="14"/>
      <c r="J176" s="14"/>
      <c r="K176" s="133" t="s">
        <v>31</v>
      </c>
      <c r="L176" s="134"/>
      <c r="M176" s="134"/>
      <c r="N176" s="134"/>
      <c r="O176" s="134"/>
      <c r="P176" s="135"/>
      <c r="Q176" s="138" t="s">
        <v>292</v>
      </c>
      <c r="R176" s="138"/>
      <c r="S176" s="138"/>
      <c r="T176" s="138"/>
      <c r="U176" s="138"/>
      <c r="V176" s="139"/>
      <c r="W176" s="169"/>
      <c r="X176" s="169"/>
      <c r="Y176" s="169"/>
      <c r="Z176" s="169"/>
      <c r="AA176" s="169"/>
      <c r="AB176" s="170"/>
      <c r="AD176" s="171" t="s">
        <v>0</v>
      </c>
    </row>
    <row r="177" spans="1:42">
      <c r="A177" s="56"/>
      <c r="B177" s="37"/>
      <c r="C177" s="16" t="s">
        <v>5</v>
      </c>
      <c r="D177" s="16" t="s">
        <v>6</v>
      </c>
      <c r="E177" s="16" t="s">
        <v>7</v>
      </c>
      <c r="F177" s="16" t="s">
        <v>8</v>
      </c>
      <c r="G177" s="16" t="s">
        <v>9</v>
      </c>
      <c r="H177" s="16" t="s">
        <v>10</v>
      </c>
      <c r="I177" s="16" t="s">
        <v>11</v>
      </c>
      <c r="J177" s="16" t="s">
        <v>12</v>
      </c>
      <c r="K177" s="22" t="s">
        <v>13</v>
      </c>
      <c r="L177" s="22" t="s">
        <v>14</v>
      </c>
      <c r="M177" s="22" t="s">
        <v>15</v>
      </c>
      <c r="N177" s="22" t="s">
        <v>16</v>
      </c>
      <c r="O177" s="22" t="s">
        <v>17</v>
      </c>
      <c r="P177" s="22" t="s">
        <v>18</v>
      </c>
      <c r="Q177" s="17" t="s">
        <v>13</v>
      </c>
      <c r="R177" s="17" t="s">
        <v>14</v>
      </c>
      <c r="S177" s="17" t="s">
        <v>15</v>
      </c>
      <c r="T177" s="17" t="s">
        <v>16</v>
      </c>
      <c r="U177" s="17" t="s">
        <v>17</v>
      </c>
      <c r="V177" s="17" t="s">
        <v>18</v>
      </c>
      <c r="W177" s="18" t="s">
        <v>13</v>
      </c>
      <c r="X177" s="18" t="s">
        <v>14</v>
      </c>
      <c r="Y177" s="18" t="s">
        <v>15</v>
      </c>
      <c r="Z177" s="18" t="s">
        <v>16</v>
      </c>
      <c r="AA177" s="18" t="s">
        <v>17</v>
      </c>
      <c r="AB177" s="18" t="s">
        <v>18</v>
      </c>
      <c r="AD177" s="171"/>
    </row>
    <row r="178" spans="1:42" ht="13.5" thickBot="1">
      <c r="A178" s="55"/>
      <c r="B178" s="59"/>
      <c r="C178" s="19">
        <v>1</v>
      </c>
      <c r="D178" s="19">
        <v>2</v>
      </c>
      <c r="E178" s="19">
        <v>3</v>
      </c>
      <c r="F178" s="19">
        <v>4</v>
      </c>
      <c r="G178" s="19">
        <v>5</v>
      </c>
      <c r="H178" s="19">
        <v>6</v>
      </c>
      <c r="I178" s="19">
        <v>7</v>
      </c>
      <c r="J178" s="19">
        <v>8</v>
      </c>
      <c r="K178" s="23">
        <v>9</v>
      </c>
      <c r="L178" s="23">
        <v>10</v>
      </c>
      <c r="M178" s="23">
        <v>11</v>
      </c>
      <c r="N178" s="23">
        <v>12</v>
      </c>
      <c r="O178" s="23">
        <v>13</v>
      </c>
      <c r="P178" s="23">
        <v>14</v>
      </c>
      <c r="Q178" s="20">
        <v>9</v>
      </c>
      <c r="R178" s="20">
        <v>10</v>
      </c>
      <c r="S178" s="20">
        <v>11</v>
      </c>
      <c r="T178" s="20">
        <v>12</v>
      </c>
      <c r="U178" s="20">
        <v>13</v>
      </c>
      <c r="V178" s="20">
        <v>14</v>
      </c>
      <c r="W178" s="21">
        <v>9</v>
      </c>
      <c r="X178" s="21">
        <v>10</v>
      </c>
      <c r="Y178" s="21">
        <v>11</v>
      </c>
      <c r="Z178" s="21">
        <v>12</v>
      </c>
      <c r="AA178" s="21">
        <v>13</v>
      </c>
      <c r="AB178" s="21">
        <v>14</v>
      </c>
      <c r="AD178" s="49"/>
    </row>
    <row r="179" spans="1:42" ht="12.75" customHeight="1">
      <c r="A179" s="55"/>
      <c r="B179" s="3" t="s">
        <v>4</v>
      </c>
      <c r="C179" s="61">
        <f xml:space="preserve"> INDEX( Inputs!F$4:F$146, MATCH($B179 &amp; $C$174,Inputs!$E$4:$E$146,0))</f>
        <v>786.73559631655041</v>
      </c>
      <c r="D179" s="61">
        <f xml:space="preserve"> INDEX( Inputs!G$4:G$146, MATCH($B179 &amp; $C$174,Inputs!$E$4:$E$146,0))</f>
        <v>793.44440543136409</v>
      </c>
      <c r="E179" s="61">
        <f xml:space="preserve"> INDEX( Inputs!H$4:H$146, MATCH($B179 &amp; $C$174,Inputs!$E$4:$E$146,0))</f>
        <v>799.25017711333078</v>
      </c>
      <c r="F179" s="61">
        <f xml:space="preserve"> INDEX( Inputs!I$4:I$146, MATCH($B179 &amp; $C$174,Inputs!$E$4:$E$146,0))</f>
        <v>806.86085674409878</v>
      </c>
      <c r="G179" s="61">
        <f xml:space="preserve"> INDEX( Inputs!J$4:J$146, MATCH($B179 &amp; $C$174,Inputs!$E$4:$E$146,0))</f>
        <v>814.59760035986972</v>
      </c>
      <c r="H179" s="61">
        <f xml:space="preserve"> INDEX( Inputs!K$4:K$146, MATCH($B179 &amp; $C$174,Inputs!$E$4:$E$146,0))</f>
        <v>821.41301810284631</v>
      </c>
      <c r="I179" s="61">
        <f xml:space="preserve"> INDEX( Inputs!L$4:L$146, MATCH($B179 &amp; $C$174,Inputs!$E$4:$E$146,0))</f>
        <v>824.41540303587146</v>
      </c>
      <c r="J179" s="61">
        <f xml:space="preserve"> INDEX( Inputs!M$4:M$146, MATCH($B179 &amp; $C$174,Inputs!$E$4:$E$146,0))</f>
        <v>825.95479345149204</v>
      </c>
      <c r="K179" s="71"/>
      <c r="L179" s="71"/>
      <c r="M179" s="71"/>
      <c r="N179" s="71"/>
      <c r="O179" s="71"/>
      <c r="P179" s="71"/>
      <c r="Q179" s="12">
        <v>835.80453680788844</v>
      </c>
      <c r="R179" s="12">
        <v>840.73254484411063</v>
      </c>
      <c r="S179" s="12">
        <v>845.19634375546718</v>
      </c>
      <c r="T179" s="12">
        <v>850.01735663453962</v>
      </c>
      <c r="U179" s="12">
        <v>854.51777277412828</v>
      </c>
      <c r="V179" s="12">
        <v>859.34916553338451</v>
      </c>
      <c r="W179" s="83">
        <f t="shared" ref="W179:W188" si="93" xml:space="preserve"> IF($AD179="Company forecast",K179, IF($AD179="Ofwat forecast",Q179))</f>
        <v>835.80453680788844</v>
      </c>
      <c r="X179" s="83">
        <f t="shared" ref="X179:X188" si="94" xml:space="preserve"> IF($AD179="Company forecast",L179, IF($AD179="Ofwat forecast",R179))</f>
        <v>840.73254484411063</v>
      </c>
      <c r="Y179" s="83">
        <f t="shared" ref="Y179:Y188" si="95" xml:space="preserve"> IF($AD179="Company forecast",M179, IF($AD179="Ofwat forecast",S179))</f>
        <v>845.19634375546718</v>
      </c>
      <c r="Z179" s="83">
        <f t="shared" ref="Z179:Z188" si="96" xml:space="preserve"> IF($AD179="Company forecast",N179, IF($AD179="Ofwat forecast",T179))</f>
        <v>850.01735663453962</v>
      </c>
      <c r="AA179" s="83">
        <f t="shared" ref="AA179:AA188" si="97" xml:space="preserve"> IF($AD179="Company forecast",O179, IF($AD179="Ofwat forecast",U179))</f>
        <v>854.51777277412828</v>
      </c>
      <c r="AB179" s="83">
        <f t="shared" ref="AB179:AB188" si="98" xml:space="preserve"> IF($AD179="Company forecast",P179, IF($AD179="Ofwat forecast",V179))</f>
        <v>859.34916553338451</v>
      </c>
      <c r="AD179" s="26" t="s">
        <v>29</v>
      </c>
      <c r="AF179" s="156" t="s">
        <v>109</v>
      </c>
      <c r="AG179" s="157"/>
      <c r="AH179" s="157"/>
      <c r="AI179" s="157"/>
      <c r="AJ179" s="157"/>
      <c r="AK179" s="157"/>
      <c r="AL179" s="157"/>
      <c r="AM179" s="157"/>
      <c r="AN179" s="157"/>
      <c r="AO179" s="158"/>
      <c r="AP179" s="132"/>
    </row>
    <row r="180" spans="1:42" ht="12.75" customHeight="1">
      <c r="A180" s="55"/>
      <c r="B180" s="3" t="s">
        <v>19</v>
      </c>
      <c r="C180" s="61">
        <f xml:space="preserve"> INDEX( Inputs!F$4:F$146, MATCH($B180 &amp; $C$174,Inputs!$E$4:$E$146,0))</f>
        <v>1242.4975943264767</v>
      </c>
      <c r="D180" s="61">
        <f xml:space="preserve"> INDEX( Inputs!G$4:G$146, MATCH($B180 &amp; $C$174,Inputs!$E$4:$E$146,0))</f>
        <v>1247.7067459569651</v>
      </c>
      <c r="E180" s="61">
        <f xml:space="preserve"> INDEX( Inputs!H$4:H$146, MATCH($B180 &amp; $C$174,Inputs!$E$4:$E$146,0))</f>
        <v>1254.9164659739483</v>
      </c>
      <c r="F180" s="61">
        <f xml:space="preserve"> INDEX( Inputs!I$4:I$146, MATCH($B180 &amp; $C$174,Inputs!$E$4:$E$146,0))</f>
        <v>1260.4963342699773</v>
      </c>
      <c r="G180" s="61">
        <f xml:space="preserve"> INDEX( Inputs!J$4:J$146, MATCH($B180 &amp; $C$174,Inputs!$E$4:$E$146,0))</f>
        <v>1264.520791731215</v>
      </c>
      <c r="H180" s="61">
        <f xml:space="preserve"> INDEX( Inputs!K$4:K$146, MATCH($B180 &amp; $C$174,Inputs!$E$4:$E$146,0))</f>
        <v>1272.387598074846</v>
      </c>
      <c r="I180" s="61">
        <f xml:space="preserve"> INDEX( Inputs!L$4:L$146, MATCH($B180 &amp; $C$174,Inputs!$E$4:$E$146,0))</f>
        <v>1276.5977248011977</v>
      </c>
      <c r="J180" s="61">
        <f xml:space="preserve"> INDEX( Inputs!M$4:M$146, MATCH($B180 &amp; $C$174,Inputs!$E$4:$E$146,0))</f>
        <v>1284.7376736262786</v>
      </c>
      <c r="K180" s="71"/>
      <c r="L180" s="71"/>
      <c r="M180" s="71"/>
      <c r="N180" s="71"/>
      <c r="O180" s="71"/>
      <c r="P180" s="71"/>
      <c r="Q180" s="12">
        <v>1288.3354758216979</v>
      </c>
      <c r="R180" s="12">
        <v>1291.2292289135344</v>
      </c>
      <c r="S180" s="12">
        <v>1293.7265135274265</v>
      </c>
      <c r="T180" s="12">
        <v>1295.7701167977505</v>
      </c>
      <c r="U180" s="12">
        <v>1298.2733569387603</v>
      </c>
      <c r="V180" s="12">
        <v>1300.8012385874686</v>
      </c>
      <c r="W180" s="83">
        <f t="shared" si="93"/>
        <v>1288.3354758216979</v>
      </c>
      <c r="X180" s="83">
        <f t="shared" si="94"/>
        <v>1291.2292289135344</v>
      </c>
      <c r="Y180" s="83">
        <f t="shared" si="95"/>
        <v>1293.7265135274265</v>
      </c>
      <c r="Z180" s="83">
        <f t="shared" si="96"/>
        <v>1295.7701167977505</v>
      </c>
      <c r="AA180" s="83">
        <f t="shared" si="97"/>
        <v>1298.2733569387603</v>
      </c>
      <c r="AB180" s="83">
        <f t="shared" si="98"/>
        <v>1300.8012385874686</v>
      </c>
      <c r="AD180" s="26" t="s">
        <v>29</v>
      </c>
      <c r="AF180" s="159"/>
      <c r="AG180" s="160"/>
      <c r="AH180" s="160"/>
      <c r="AI180" s="160"/>
      <c r="AJ180" s="160"/>
      <c r="AK180" s="160"/>
      <c r="AL180" s="160"/>
      <c r="AM180" s="160"/>
      <c r="AN180" s="160"/>
      <c r="AO180" s="161"/>
      <c r="AP180" s="132"/>
    </row>
    <row r="181" spans="1:42" ht="12.75" customHeight="1">
      <c r="A181" s="55"/>
      <c r="B181" s="3" t="s">
        <v>20</v>
      </c>
      <c r="C181" s="61">
        <f xml:space="preserve"> INDEX( Inputs!F$4:F$146, MATCH($B181 &amp; $C$174,Inputs!$E$4:$E$146,0))</f>
        <v>1709.7936746011335</v>
      </c>
      <c r="D181" s="61">
        <f xml:space="preserve"> INDEX( Inputs!G$4:G$146, MATCH($B181 &amp; $C$174,Inputs!$E$4:$E$146,0))</f>
        <v>1723.7123543510804</v>
      </c>
      <c r="E181" s="61">
        <f xml:space="preserve"> INDEX( Inputs!H$4:H$146, MATCH($B181 &amp; $C$174,Inputs!$E$4:$E$146,0))</f>
        <v>1730.5644005843305</v>
      </c>
      <c r="F181" s="61">
        <f xml:space="preserve"> INDEX( Inputs!I$4:I$146, MATCH($B181 &amp; $C$174,Inputs!$E$4:$E$146,0))</f>
        <v>1741.2248704255971</v>
      </c>
      <c r="G181" s="61">
        <f xml:space="preserve"> INDEX( Inputs!J$4:J$146, MATCH($B181 &amp; $C$174,Inputs!$E$4:$E$146,0))</f>
        <v>1761.2371427305172</v>
      </c>
      <c r="H181" s="61">
        <f xml:space="preserve"> INDEX( Inputs!K$4:K$146, MATCH($B181 &amp; $C$174,Inputs!$E$4:$E$146,0))</f>
        <v>1783.728681245012</v>
      </c>
      <c r="I181" s="61">
        <f xml:space="preserve"> INDEX( Inputs!L$4:L$146, MATCH($B181 &amp; $C$174,Inputs!$E$4:$E$146,0))</f>
        <v>1795.2237713961256</v>
      </c>
      <c r="J181" s="61">
        <f xml:space="preserve"> INDEX( Inputs!M$4:M$146, MATCH($B181 &amp; $C$174,Inputs!$E$4:$E$146,0))</f>
        <v>1802.8150184616343</v>
      </c>
      <c r="K181" s="71"/>
      <c r="L181" s="71"/>
      <c r="M181" s="71"/>
      <c r="N181" s="71"/>
      <c r="O181" s="71"/>
      <c r="P181" s="71"/>
      <c r="Q181" s="12">
        <v>1820.5989814252944</v>
      </c>
      <c r="R181" s="12">
        <v>1831.5074273666755</v>
      </c>
      <c r="S181" s="12">
        <v>1841.1529286124019</v>
      </c>
      <c r="T181" s="12">
        <v>1850.7477327169054</v>
      </c>
      <c r="U181" s="12">
        <v>1859.764072059349</v>
      </c>
      <c r="V181" s="12">
        <v>1869.0393968371159</v>
      </c>
      <c r="W181" s="83">
        <f t="shared" si="93"/>
        <v>1820.5989814252944</v>
      </c>
      <c r="X181" s="83">
        <f t="shared" si="94"/>
        <v>1831.5074273666755</v>
      </c>
      <c r="Y181" s="83">
        <f t="shared" si="95"/>
        <v>1841.1529286124019</v>
      </c>
      <c r="Z181" s="83">
        <f t="shared" si="96"/>
        <v>1850.7477327169054</v>
      </c>
      <c r="AA181" s="83">
        <f t="shared" si="97"/>
        <v>1859.764072059349</v>
      </c>
      <c r="AB181" s="83">
        <f t="shared" si="98"/>
        <v>1869.0393968371159</v>
      </c>
      <c r="AD181" s="26" t="s">
        <v>29</v>
      </c>
      <c r="AF181" s="159"/>
      <c r="AG181" s="160"/>
      <c r="AH181" s="160"/>
      <c r="AI181" s="160"/>
      <c r="AJ181" s="160"/>
      <c r="AK181" s="160"/>
      <c r="AL181" s="160"/>
      <c r="AM181" s="160"/>
      <c r="AN181" s="160"/>
      <c r="AO181" s="161"/>
      <c r="AP181" s="132"/>
    </row>
    <row r="182" spans="1:42" ht="12.75" customHeight="1">
      <c r="A182" s="55"/>
      <c r="B182" s="3" t="s">
        <v>21</v>
      </c>
      <c r="C182" s="61">
        <f xml:space="preserve"> INDEX( Inputs!F$4:F$146, MATCH($B182 &amp; $C$174,Inputs!$E$4:$E$146,0))</f>
        <v>1405.2834524479917</v>
      </c>
      <c r="D182" s="61">
        <f xml:space="preserve"> INDEX( Inputs!G$4:G$146, MATCH($B182 &amp; $C$174,Inputs!$E$4:$E$146,0))</f>
        <v>1416.817593414155</v>
      </c>
      <c r="E182" s="61">
        <f xml:space="preserve"> INDEX( Inputs!H$4:H$146, MATCH($B182 &amp; $C$174,Inputs!$E$4:$E$146,0))</f>
        <v>1423.0690351400897</v>
      </c>
      <c r="F182" s="61">
        <f xml:space="preserve"> INDEX( Inputs!I$4:I$146, MATCH($B182 &amp; $C$174,Inputs!$E$4:$E$146,0))</f>
        <v>1434.8893920857392</v>
      </c>
      <c r="G182" s="61">
        <f xml:space="preserve"> INDEX( Inputs!J$4:J$146, MATCH($B182 &amp; $C$174,Inputs!$E$4:$E$146,0))</f>
        <v>1451.5443932369533</v>
      </c>
      <c r="H182" s="61">
        <f xml:space="preserve"> INDEX( Inputs!K$4:K$146, MATCH($B182 &amp; $C$174,Inputs!$E$4:$E$146,0))</f>
        <v>1469.33869533656</v>
      </c>
      <c r="I182" s="61">
        <f xml:space="preserve"> INDEX( Inputs!L$4:L$146, MATCH($B182 &amp; $C$174,Inputs!$E$4:$E$146,0))</f>
        <v>1475.5619619485908</v>
      </c>
      <c r="J182" s="61">
        <f xml:space="preserve"> INDEX( Inputs!M$4:M$146, MATCH($B182 &amp; $C$174,Inputs!$E$4:$E$146,0))</f>
        <v>1478.0726056099243</v>
      </c>
      <c r="K182" s="71"/>
      <c r="L182" s="71"/>
      <c r="M182" s="71"/>
      <c r="N182" s="71"/>
      <c r="O182" s="71"/>
      <c r="P182" s="71"/>
      <c r="Q182" s="12">
        <v>1498.6411091415393</v>
      </c>
      <c r="R182" s="12">
        <v>1505.8977195763903</v>
      </c>
      <c r="S182" s="12">
        <v>1512.3688086665284</v>
      </c>
      <c r="T182" s="12">
        <v>1518.9590884617717</v>
      </c>
      <c r="U182" s="12">
        <v>1525.8247021392649</v>
      </c>
      <c r="V182" s="12">
        <v>1533.1636862935106</v>
      </c>
      <c r="W182" s="83">
        <f t="shared" si="93"/>
        <v>1498.6411091415393</v>
      </c>
      <c r="X182" s="83">
        <f t="shared" si="94"/>
        <v>1505.8977195763903</v>
      </c>
      <c r="Y182" s="83">
        <f t="shared" si="95"/>
        <v>1512.3688086665284</v>
      </c>
      <c r="Z182" s="83">
        <f t="shared" si="96"/>
        <v>1518.9590884617717</v>
      </c>
      <c r="AA182" s="83">
        <f t="shared" si="97"/>
        <v>1525.8247021392649</v>
      </c>
      <c r="AB182" s="83">
        <f t="shared" si="98"/>
        <v>1533.1636862935106</v>
      </c>
      <c r="AD182" s="26" t="s">
        <v>29</v>
      </c>
      <c r="AF182" s="159"/>
      <c r="AG182" s="160"/>
      <c r="AH182" s="160"/>
      <c r="AI182" s="160"/>
      <c r="AJ182" s="160"/>
      <c r="AK182" s="160"/>
      <c r="AL182" s="160"/>
      <c r="AM182" s="160"/>
      <c r="AN182" s="160"/>
      <c r="AO182" s="161"/>
      <c r="AP182" s="132"/>
    </row>
    <row r="183" spans="1:42" ht="12.75" customHeight="1">
      <c r="A183" s="55"/>
      <c r="B183" s="3" t="s">
        <v>61</v>
      </c>
      <c r="C183" s="61">
        <f xml:space="preserve"> INDEX( Inputs!F$4:F$146, MATCH($B183 &amp; $C$174,Inputs!$E$4:$E$146,0))</f>
        <v>1897.4560843604286</v>
      </c>
      <c r="D183" s="61">
        <f xml:space="preserve"> INDEX( Inputs!G$4:G$146, MATCH($B183 &amp; $C$174,Inputs!$E$4:$E$146,0))</f>
        <v>1916.0221267527581</v>
      </c>
      <c r="E183" s="61">
        <f xml:space="preserve"> INDEX( Inputs!H$4:H$146, MATCH($B183 &amp; $C$174,Inputs!$E$4:$E$146,0))</f>
        <v>1929.0127014763198</v>
      </c>
      <c r="F183" s="61">
        <f xml:space="preserve"> INDEX( Inputs!I$4:I$146, MATCH($B183 &amp; $C$174,Inputs!$E$4:$E$146,0))</f>
        <v>1946.3401854859544</v>
      </c>
      <c r="G183" s="61">
        <f xml:space="preserve"> INDEX( Inputs!J$4:J$146, MATCH($B183 &amp; $C$174,Inputs!$E$4:$E$146,0))</f>
        <v>1969.5856861499876</v>
      </c>
      <c r="H183" s="61">
        <f xml:space="preserve"> INDEX( Inputs!K$4:K$146, MATCH($B183 &amp; $C$174,Inputs!$E$4:$E$146,0))</f>
        <v>1998.2548781748403</v>
      </c>
      <c r="I183" s="61">
        <f xml:space="preserve"> INDEX( Inputs!L$4:L$146, MATCH($B183 &amp; $C$174,Inputs!$E$4:$E$146,0))</f>
        <v>2015.9453113437005</v>
      </c>
      <c r="J183" s="61">
        <f xml:space="preserve"> INDEX( Inputs!M$4:M$146, MATCH($B183 &amp; $C$174,Inputs!$E$4:$E$146,0))</f>
        <v>2024.1004474416698</v>
      </c>
      <c r="K183" s="71"/>
      <c r="L183" s="71"/>
      <c r="M183" s="71"/>
      <c r="N183" s="71"/>
      <c r="O183" s="71"/>
      <c r="P183" s="71"/>
      <c r="Q183" s="119">
        <v>2048.1423325337064</v>
      </c>
      <c r="R183" s="119">
        <v>2062.4698944381225</v>
      </c>
      <c r="S183" s="119">
        <v>2075.3539192680873</v>
      </c>
      <c r="T183" s="119">
        <v>2088.0400300980918</v>
      </c>
      <c r="U183" s="119">
        <v>2100.5449959327616</v>
      </c>
      <c r="V183" s="119">
        <v>2113.3711037260032</v>
      </c>
      <c r="W183" s="83">
        <f t="shared" si="93"/>
        <v>2048.1423325337064</v>
      </c>
      <c r="X183" s="83">
        <f t="shared" si="94"/>
        <v>2062.4698944381225</v>
      </c>
      <c r="Y183" s="83">
        <f t="shared" si="95"/>
        <v>2075.3539192680873</v>
      </c>
      <c r="Z183" s="83">
        <f t="shared" si="96"/>
        <v>2088.0400300980918</v>
      </c>
      <c r="AA183" s="83">
        <f t="shared" si="97"/>
        <v>2100.5449959327616</v>
      </c>
      <c r="AB183" s="83">
        <f t="shared" si="98"/>
        <v>2113.3711037260032</v>
      </c>
      <c r="AD183" s="26" t="s">
        <v>29</v>
      </c>
      <c r="AF183" s="159"/>
      <c r="AG183" s="160"/>
      <c r="AH183" s="160"/>
      <c r="AI183" s="160"/>
      <c r="AJ183" s="160"/>
      <c r="AK183" s="160"/>
      <c r="AL183" s="160"/>
      <c r="AM183" s="160"/>
      <c r="AN183" s="160"/>
      <c r="AO183" s="161"/>
      <c r="AP183" s="132"/>
    </row>
    <row r="184" spans="1:42" ht="12.75" customHeight="1">
      <c r="A184" s="55"/>
      <c r="B184" s="3" t="s">
        <v>23</v>
      </c>
      <c r="C184" s="61">
        <f xml:space="preserve"> INDEX( Inputs!F$4:F$146, MATCH($B184 &amp; $C$174,Inputs!$E$4:$E$146,0))</f>
        <v>917.05889283816191</v>
      </c>
      <c r="D184" s="61">
        <f xml:space="preserve"> INDEX( Inputs!G$4:G$146, MATCH($B184 &amp; $C$174,Inputs!$E$4:$E$146,0))</f>
        <v>923.17221141536334</v>
      </c>
      <c r="E184" s="61">
        <f xml:space="preserve"> INDEX( Inputs!H$4:H$146, MATCH($B184 &amp; $C$174,Inputs!$E$4:$E$146,0))</f>
        <v>929.75074841291826</v>
      </c>
      <c r="F184" s="61">
        <f xml:space="preserve"> INDEX( Inputs!I$4:I$146, MATCH($B184 &amp; $C$174,Inputs!$E$4:$E$146,0))</f>
        <v>939.50499736992765</v>
      </c>
      <c r="G184" s="61">
        <f xml:space="preserve"> INDEX( Inputs!J$4:J$146, MATCH($B184 &amp; $C$174,Inputs!$E$4:$E$146,0))</f>
        <v>946.37368467140459</v>
      </c>
      <c r="H184" s="61">
        <f xml:space="preserve"> INDEX( Inputs!K$4:K$146, MATCH($B184 &amp; $C$174,Inputs!$E$4:$E$146,0))</f>
        <v>952.03679875577291</v>
      </c>
      <c r="I184" s="61">
        <f xml:space="preserve"> INDEX( Inputs!L$4:L$146, MATCH($B184 &amp; $C$174,Inputs!$E$4:$E$146,0))</f>
        <v>954.14311286906036</v>
      </c>
      <c r="J184" s="61">
        <f xml:space="preserve"> INDEX( Inputs!M$4:M$146, MATCH($B184 &amp; $C$174,Inputs!$E$4:$E$146,0))</f>
        <v>955.23787094666659</v>
      </c>
      <c r="K184" s="71"/>
      <c r="L184" s="71"/>
      <c r="M184" s="71"/>
      <c r="N184" s="71"/>
      <c r="O184" s="71"/>
      <c r="P184" s="71"/>
      <c r="Q184" s="12">
        <v>964.46916214953876</v>
      </c>
      <c r="R184" s="12">
        <v>967.12522604413061</v>
      </c>
      <c r="S184" s="12">
        <v>968.74371815607265</v>
      </c>
      <c r="T184" s="12">
        <v>970.3941476584921</v>
      </c>
      <c r="U184" s="12">
        <v>972.64577858234168</v>
      </c>
      <c r="V184" s="12">
        <v>976.09069737285165</v>
      </c>
      <c r="W184" s="83">
        <f t="shared" si="93"/>
        <v>964.46916214953876</v>
      </c>
      <c r="X184" s="83">
        <f t="shared" si="94"/>
        <v>967.12522604413061</v>
      </c>
      <c r="Y184" s="83">
        <f t="shared" si="95"/>
        <v>968.74371815607265</v>
      </c>
      <c r="Z184" s="83">
        <f t="shared" si="96"/>
        <v>970.3941476584921</v>
      </c>
      <c r="AA184" s="83">
        <f t="shared" si="97"/>
        <v>972.64577858234168</v>
      </c>
      <c r="AB184" s="83">
        <f t="shared" si="98"/>
        <v>976.09069737285165</v>
      </c>
      <c r="AD184" s="26" t="s">
        <v>29</v>
      </c>
      <c r="AF184" s="159"/>
      <c r="AG184" s="160"/>
      <c r="AH184" s="160"/>
      <c r="AI184" s="160"/>
      <c r="AJ184" s="160"/>
      <c r="AK184" s="160"/>
      <c r="AL184" s="160"/>
      <c r="AM184" s="160"/>
      <c r="AN184" s="160"/>
      <c r="AO184" s="161"/>
      <c r="AP184" s="132"/>
    </row>
    <row r="185" spans="1:42" ht="12.75" customHeight="1">
      <c r="A185" s="55"/>
      <c r="B185" s="3" t="s">
        <v>24</v>
      </c>
      <c r="C185" s="61">
        <f xml:space="preserve"> INDEX( Inputs!F$4:F$146, MATCH($B185 &amp; $C$174,Inputs!$E$4:$E$146,0))</f>
        <v>4609.7449978559252</v>
      </c>
      <c r="D185" s="61">
        <f xml:space="preserve"> INDEX( Inputs!G$4:G$146, MATCH($B185 &amp; $C$174,Inputs!$E$4:$E$146,0))</f>
        <v>4679.6101617260947</v>
      </c>
      <c r="E185" s="61">
        <f xml:space="preserve"> INDEX( Inputs!H$4:H$146, MATCH($B185 &amp; $C$174,Inputs!$E$4:$E$146,0))</f>
        <v>4754.674060172385</v>
      </c>
      <c r="F185" s="61">
        <f xml:space="preserve"> INDEX( Inputs!I$4:I$146, MATCH($B185 &amp; $C$174,Inputs!$E$4:$E$146,0))</f>
        <v>4841.8042734400315</v>
      </c>
      <c r="G185" s="61">
        <f xml:space="preserve"> INDEX( Inputs!J$4:J$146, MATCH($B185 &amp; $C$174,Inputs!$E$4:$E$146,0))</f>
        <v>4938.003429481143</v>
      </c>
      <c r="H185" s="61">
        <f xml:space="preserve"> INDEX( Inputs!K$4:K$146, MATCH($B185 &amp; $C$174,Inputs!$E$4:$E$146,0))</f>
        <v>5006.23452751268</v>
      </c>
      <c r="I185" s="61">
        <f xml:space="preserve"> INDEX( Inputs!L$4:L$146, MATCH($B185 &amp; $C$174,Inputs!$E$4:$E$146,0))</f>
        <v>5047.5615430639709</v>
      </c>
      <c r="J185" s="61">
        <f xml:space="preserve"> INDEX( Inputs!M$4:M$146, MATCH($B185 &amp; $C$174,Inputs!$E$4:$E$146,0))</f>
        <v>5120.7452369006569</v>
      </c>
      <c r="K185" s="71"/>
      <c r="L185" s="71"/>
      <c r="M185" s="71"/>
      <c r="N185" s="71"/>
      <c r="O185" s="71"/>
      <c r="P185" s="71"/>
      <c r="Q185" s="12">
        <v>5203.0472310451178</v>
      </c>
      <c r="R185" s="12">
        <v>5256.2379790689884</v>
      </c>
      <c r="S185" s="12">
        <v>5304.5168870337366</v>
      </c>
      <c r="T185" s="12">
        <v>5348.1074522519875</v>
      </c>
      <c r="U185" s="12">
        <v>5386.8944370716272</v>
      </c>
      <c r="V185" s="12">
        <v>5424.3775721638922</v>
      </c>
      <c r="W185" s="83">
        <f t="shared" si="93"/>
        <v>5203.0472310451178</v>
      </c>
      <c r="X185" s="83">
        <f t="shared" si="94"/>
        <v>5256.2379790689884</v>
      </c>
      <c r="Y185" s="83">
        <f t="shared" si="95"/>
        <v>5304.5168870337366</v>
      </c>
      <c r="Z185" s="83">
        <f t="shared" si="96"/>
        <v>5348.1074522519875</v>
      </c>
      <c r="AA185" s="83">
        <f t="shared" si="97"/>
        <v>5386.8944370716272</v>
      </c>
      <c r="AB185" s="83">
        <f t="shared" si="98"/>
        <v>5424.3775721638922</v>
      </c>
      <c r="AD185" s="26" t="s">
        <v>29</v>
      </c>
      <c r="AF185" s="159"/>
      <c r="AG185" s="160"/>
      <c r="AH185" s="160"/>
      <c r="AI185" s="160"/>
      <c r="AJ185" s="160"/>
      <c r="AK185" s="160"/>
      <c r="AL185" s="160"/>
      <c r="AM185" s="160"/>
      <c r="AN185" s="160"/>
      <c r="AO185" s="161"/>
      <c r="AP185" s="132"/>
    </row>
    <row r="186" spans="1:42" ht="12.75" customHeight="1">
      <c r="A186" s="55"/>
      <c r="B186" s="3" t="s">
        <v>25</v>
      </c>
      <c r="C186" s="61">
        <f xml:space="preserve"> INDEX( Inputs!F$4:F$146, MATCH($B186 &amp; $C$174,Inputs!$E$4:$E$146,0))</f>
        <v>561.82693698951221</v>
      </c>
      <c r="D186" s="61">
        <f xml:space="preserve"> INDEX( Inputs!G$4:G$146, MATCH($B186 &amp; $C$174,Inputs!$E$4:$E$146,0))</f>
        <v>566.04930699626811</v>
      </c>
      <c r="E186" s="61">
        <f xml:space="preserve"> INDEX( Inputs!H$4:H$146, MATCH($B186 &amp; $C$174,Inputs!$E$4:$E$146,0))</f>
        <v>570.74830535113153</v>
      </c>
      <c r="F186" s="61">
        <f xml:space="preserve"> INDEX( Inputs!I$4:I$146, MATCH($B186 &amp; $C$174,Inputs!$E$4:$E$146,0))</f>
        <v>574.61171636283746</v>
      </c>
      <c r="G186" s="61">
        <f xml:space="preserve"> INDEX( Inputs!J$4:J$146, MATCH($B186 &amp; $C$174,Inputs!$E$4:$E$146,0))</f>
        <v>578.82464537014823</v>
      </c>
      <c r="H186" s="61">
        <f xml:space="preserve"> INDEX( Inputs!K$4:K$146, MATCH($B186 &amp; $C$174,Inputs!$E$4:$E$146,0))</f>
        <v>584.83372015973669</v>
      </c>
      <c r="I186" s="61">
        <f xml:space="preserve"> INDEX( Inputs!L$4:L$146, MATCH($B186 &amp; $C$174,Inputs!$E$4:$E$146,0))</f>
        <v>588.02500255155906</v>
      </c>
      <c r="J186" s="61">
        <f xml:space="preserve"> INDEX( Inputs!M$4:M$146, MATCH($B186 &amp; $C$174,Inputs!$E$4:$E$146,0))</f>
        <v>590.7287431212925</v>
      </c>
      <c r="K186" s="71"/>
      <c r="L186" s="71"/>
      <c r="M186" s="71"/>
      <c r="N186" s="71"/>
      <c r="O186" s="71"/>
      <c r="P186" s="71"/>
      <c r="Q186" s="12">
        <v>595.83232181183166</v>
      </c>
      <c r="R186" s="12">
        <v>600.64525714551667</v>
      </c>
      <c r="S186" s="12">
        <v>605.59382417043776</v>
      </c>
      <c r="T186" s="12">
        <v>610.68365500714197</v>
      </c>
      <c r="U186" s="12">
        <v>615.9023564309872</v>
      </c>
      <c r="V186" s="12">
        <v>621.19794760998286</v>
      </c>
      <c r="W186" s="83">
        <f t="shared" si="93"/>
        <v>595.83232181183166</v>
      </c>
      <c r="X186" s="83">
        <f t="shared" si="94"/>
        <v>600.64525714551667</v>
      </c>
      <c r="Y186" s="83">
        <f t="shared" si="95"/>
        <v>605.59382417043776</v>
      </c>
      <c r="Z186" s="83">
        <f t="shared" si="96"/>
        <v>610.68365500714197</v>
      </c>
      <c r="AA186" s="83">
        <f t="shared" si="97"/>
        <v>615.9023564309872</v>
      </c>
      <c r="AB186" s="83">
        <f t="shared" si="98"/>
        <v>621.19794760998286</v>
      </c>
      <c r="AD186" s="26" t="s">
        <v>29</v>
      </c>
      <c r="AF186" s="159"/>
      <c r="AG186" s="160"/>
      <c r="AH186" s="160"/>
      <c r="AI186" s="160"/>
      <c r="AJ186" s="160"/>
      <c r="AK186" s="160"/>
      <c r="AL186" s="160"/>
      <c r="AM186" s="160"/>
      <c r="AN186" s="160"/>
      <c r="AO186" s="161"/>
      <c r="AP186" s="132"/>
    </row>
    <row r="187" spans="1:42" ht="12.75" customHeight="1">
      <c r="A187" s="55"/>
      <c r="B187" s="3" t="s">
        <v>26</v>
      </c>
      <c r="C187" s="61">
        <f xml:space="preserve"> INDEX( Inputs!F$4:F$146, MATCH($B187 &amp; $C$174,Inputs!$E$4:$E$146,0))</f>
        <v>1247.9769968982184</v>
      </c>
      <c r="D187" s="61">
        <f xml:space="preserve"> INDEX( Inputs!G$4:G$146, MATCH($B187 &amp; $C$174,Inputs!$E$4:$E$146,0))</f>
        <v>1264.7990065911358</v>
      </c>
      <c r="E187" s="61">
        <f xml:space="preserve"> INDEX( Inputs!H$4:H$146, MATCH($B187 &amp; $C$174,Inputs!$E$4:$E$146,0))</f>
        <v>1278.9059792592977</v>
      </c>
      <c r="F187" s="61">
        <f xml:space="preserve"> INDEX( Inputs!I$4:I$146, MATCH($B187 &amp; $C$174,Inputs!$E$4:$E$146,0))</f>
        <v>1293.9369351694966</v>
      </c>
      <c r="G187" s="61">
        <f xml:space="preserve"> INDEX( Inputs!J$4:J$146, MATCH($B187 &amp; $C$174,Inputs!$E$4:$E$146,0))</f>
        <v>1312.1582552244508</v>
      </c>
      <c r="H187" s="61">
        <f xml:space="preserve"> INDEX( Inputs!K$4:K$146, MATCH($B187 &amp; $C$174,Inputs!$E$4:$E$146,0))</f>
        <v>1327.3215659508639</v>
      </c>
      <c r="I187" s="61">
        <f xml:space="preserve"> INDEX( Inputs!L$4:L$146, MATCH($B187 &amp; $C$174,Inputs!$E$4:$E$146,0))</f>
        <v>1335.3100998155378</v>
      </c>
      <c r="J187" s="61">
        <f xml:space="preserve"> INDEX( Inputs!M$4:M$146, MATCH($B187 &amp; $C$174,Inputs!$E$4:$E$146,0))</f>
        <v>1341.7996954974142</v>
      </c>
      <c r="K187" s="71"/>
      <c r="L187" s="71"/>
      <c r="M187" s="71"/>
      <c r="N187" s="71"/>
      <c r="O187" s="71"/>
      <c r="P187" s="71"/>
      <c r="Q187" s="12">
        <v>1366.539380266029</v>
      </c>
      <c r="R187" s="12">
        <v>1376.5771025666932</v>
      </c>
      <c r="S187" s="12">
        <v>1386.8423825831203</v>
      </c>
      <c r="T187" s="12">
        <v>1397.1235892825493</v>
      </c>
      <c r="U187" s="12">
        <v>1407.1829786979897</v>
      </c>
      <c r="V187" s="12">
        <v>1417.9304408039566</v>
      </c>
      <c r="W187" s="83">
        <f t="shared" si="93"/>
        <v>1366.539380266029</v>
      </c>
      <c r="X187" s="83">
        <f t="shared" si="94"/>
        <v>1376.5771025666932</v>
      </c>
      <c r="Y187" s="83">
        <f t="shared" si="95"/>
        <v>1386.8423825831203</v>
      </c>
      <c r="Z187" s="83">
        <f t="shared" si="96"/>
        <v>1397.1235892825493</v>
      </c>
      <c r="AA187" s="83">
        <f t="shared" si="97"/>
        <v>1407.1829786979897</v>
      </c>
      <c r="AB187" s="83">
        <f t="shared" si="98"/>
        <v>1417.9304408039566</v>
      </c>
      <c r="AD187" s="26" t="s">
        <v>29</v>
      </c>
      <c r="AF187" s="159"/>
      <c r="AG187" s="160"/>
      <c r="AH187" s="160"/>
      <c r="AI187" s="160"/>
      <c r="AJ187" s="160"/>
      <c r="AK187" s="160"/>
      <c r="AL187" s="160"/>
      <c r="AM187" s="160"/>
      <c r="AN187" s="160"/>
      <c r="AO187" s="161"/>
      <c r="AP187" s="132"/>
    </row>
    <row r="188" spans="1:42" ht="12.75" customHeight="1">
      <c r="A188" s="55"/>
      <c r="B188" s="3" t="s">
        <v>27</v>
      </c>
      <c r="C188" s="61">
        <f xml:space="preserve"> INDEX( Inputs!F$4:F$146, MATCH($B188 &amp; $C$174,Inputs!$E$4:$E$146,0))</f>
        <v>1051.1886592753342</v>
      </c>
      <c r="D188" s="61">
        <f xml:space="preserve"> INDEX( Inputs!G$4:G$146, MATCH($B188 &amp; $C$174,Inputs!$E$4:$E$146,0))</f>
        <v>1057.5039630751555</v>
      </c>
      <c r="E188" s="61">
        <f xml:space="preserve"> INDEX( Inputs!H$4:H$146, MATCH($B188 &amp; $C$174,Inputs!$E$4:$E$146,0))</f>
        <v>1061.6783929481103</v>
      </c>
      <c r="F188" s="61">
        <f xml:space="preserve"> INDEX( Inputs!I$4:I$146, MATCH($B188 &amp; $C$174,Inputs!$E$4:$E$146,0))</f>
        <v>1066.3293461168851</v>
      </c>
      <c r="G188" s="61">
        <f xml:space="preserve"> INDEX( Inputs!J$4:J$146, MATCH($B188 &amp; $C$174,Inputs!$E$4:$E$146,0))</f>
        <v>1074.605892885598</v>
      </c>
      <c r="H188" s="61">
        <f xml:space="preserve"> INDEX( Inputs!K$4:K$146, MATCH($B188 &amp; $C$174,Inputs!$E$4:$E$146,0))</f>
        <v>1082.3798205288765</v>
      </c>
      <c r="I188" s="61">
        <f xml:space="preserve"> INDEX( Inputs!L$4:L$146, MATCH($B188 &amp; $C$174,Inputs!$E$4:$E$146,0))</f>
        <v>1087.8231191464645</v>
      </c>
      <c r="J188" s="61">
        <f xml:space="preserve"> INDEX( Inputs!M$4:M$146, MATCH($B188 &amp; $C$174,Inputs!$E$4:$E$146,0))</f>
        <v>1092.6275494067836</v>
      </c>
      <c r="K188" s="71"/>
      <c r="L188" s="71"/>
      <c r="M188" s="71"/>
      <c r="N188" s="71"/>
      <c r="O188" s="71"/>
      <c r="P188" s="71"/>
      <c r="Q188" s="12">
        <v>1098.7200547007799</v>
      </c>
      <c r="R188" s="12">
        <v>1102.8751252784677</v>
      </c>
      <c r="S188" s="12">
        <v>1106.4940375008885</v>
      </c>
      <c r="T188" s="12">
        <v>1109.9479463639955</v>
      </c>
      <c r="U188" s="12">
        <v>1113.4891256422713</v>
      </c>
      <c r="V188" s="12">
        <v>1117.0770294119213</v>
      </c>
      <c r="W188" s="83">
        <f t="shared" si="93"/>
        <v>1098.7200547007799</v>
      </c>
      <c r="X188" s="83">
        <f t="shared" si="94"/>
        <v>1102.8751252784677</v>
      </c>
      <c r="Y188" s="83">
        <f t="shared" si="95"/>
        <v>1106.4940375008885</v>
      </c>
      <c r="Z188" s="83">
        <f t="shared" si="96"/>
        <v>1109.9479463639955</v>
      </c>
      <c r="AA188" s="83">
        <f t="shared" si="97"/>
        <v>1113.4891256422713</v>
      </c>
      <c r="AB188" s="83">
        <f t="shared" si="98"/>
        <v>1117.0770294119213</v>
      </c>
      <c r="AD188" s="26" t="s">
        <v>29</v>
      </c>
      <c r="AF188" s="159"/>
      <c r="AG188" s="160"/>
      <c r="AH188" s="160"/>
      <c r="AI188" s="160"/>
      <c r="AJ188" s="160"/>
      <c r="AK188" s="160"/>
      <c r="AL188" s="160"/>
      <c r="AM188" s="160"/>
      <c r="AN188" s="160"/>
      <c r="AO188" s="161"/>
      <c r="AP188" s="132"/>
    </row>
    <row r="189" spans="1:42" ht="13.5" customHeight="1" thickBot="1">
      <c r="A189" s="53"/>
      <c r="B189" s="67" t="s">
        <v>30</v>
      </c>
      <c r="C189" s="34">
        <f t="shared" ref="C189:J189" si="99">SUM(C179:C188)</f>
        <v>15429.562885909732</v>
      </c>
      <c r="D189" s="34">
        <f t="shared" si="99"/>
        <v>15588.837875710342</v>
      </c>
      <c r="E189" s="34">
        <f t="shared" si="99"/>
        <v>15732.570266431861</v>
      </c>
      <c r="F189" s="34">
        <f t="shared" si="99"/>
        <v>15905.998907470545</v>
      </c>
      <c r="G189" s="34">
        <f t="shared" si="99"/>
        <v>16111.451521841289</v>
      </c>
      <c r="H189" s="34">
        <f t="shared" si="99"/>
        <v>16297.929303842035</v>
      </c>
      <c r="I189" s="34">
        <f t="shared" ref="I189" si="100">SUM(I179:I188)</f>
        <v>16400.607049972081</v>
      </c>
      <c r="J189" s="34">
        <f t="shared" si="99"/>
        <v>16516.819634463813</v>
      </c>
      <c r="K189" s="71"/>
      <c r="L189" s="71"/>
      <c r="M189" s="71"/>
      <c r="N189" s="71"/>
      <c r="O189" s="71"/>
      <c r="P189" s="71"/>
      <c r="Q189" s="35">
        <f t="shared" ref="Q189:V189" si="101">SUM(Q179:Q188)</f>
        <v>16720.130585703424</v>
      </c>
      <c r="R189" s="35">
        <f t="shared" si="101"/>
        <v>16835.29750524263</v>
      </c>
      <c r="S189" s="35">
        <f t="shared" si="101"/>
        <v>16939.989363274166</v>
      </c>
      <c r="T189" s="35">
        <f t="shared" si="101"/>
        <v>17039.791115273223</v>
      </c>
      <c r="U189" s="35">
        <f t="shared" si="101"/>
        <v>17135.039576269479</v>
      </c>
      <c r="V189" s="35">
        <f t="shared" si="101"/>
        <v>17232.39827834009</v>
      </c>
      <c r="W189" s="87">
        <f t="shared" ref="W189:AB189" si="102">SUM(W179:W188)</f>
        <v>16720.130585703424</v>
      </c>
      <c r="X189" s="87">
        <f t="shared" si="102"/>
        <v>16835.29750524263</v>
      </c>
      <c r="Y189" s="87">
        <f t="shared" si="102"/>
        <v>16939.989363274166</v>
      </c>
      <c r="Z189" s="87">
        <f t="shared" si="102"/>
        <v>17039.791115273223</v>
      </c>
      <c r="AA189" s="87">
        <f t="shared" si="102"/>
        <v>17135.039576269479</v>
      </c>
      <c r="AB189" s="87">
        <f t="shared" si="102"/>
        <v>17232.39827834009</v>
      </c>
      <c r="AD189" s="26" t="s">
        <v>29</v>
      </c>
      <c r="AF189" s="162"/>
      <c r="AG189" s="163"/>
      <c r="AH189" s="163"/>
      <c r="AI189" s="163"/>
      <c r="AJ189" s="163"/>
      <c r="AK189" s="163"/>
      <c r="AL189" s="163"/>
      <c r="AM189" s="163"/>
      <c r="AN189" s="163"/>
      <c r="AO189" s="164"/>
      <c r="AP189" s="132"/>
    </row>
    <row r="190" spans="1:42">
      <c r="A190" s="53"/>
      <c r="B190" s="58"/>
    </row>
    <row r="191" spans="1:42" s="44" customFormat="1">
      <c r="A191" s="43" t="s">
        <v>45</v>
      </c>
      <c r="C191" s="45" t="s">
        <v>72</v>
      </c>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c r="AN191" s="45"/>
      <c r="AO191" s="45"/>
      <c r="AP191" s="46"/>
    </row>
    <row r="192" spans="1:42">
      <c r="A192" s="53"/>
    </row>
    <row r="193" spans="1:42" ht="23.65" customHeight="1">
      <c r="A193" s="53"/>
      <c r="B193" s="57" t="s">
        <v>41</v>
      </c>
      <c r="C193" s="11" t="s">
        <v>28</v>
      </c>
      <c r="D193" s="13"/>
      <c r="E193" s="13"/>
      <c r="F193" s="13"/>
      <c r="G193" s="13"/>
      <c r="H193" s="13"/>
      <c r="I193" s="14"/>
      <c r="J193" s="14"/>
      <c r="K193" s="133" t="s">
        <v>31</v>
      </c>
      <c r="L193" s="134"/>
      <c r="M193" s="134"/>
      <c r="N193" s="134"/>
      <c r="O193" s="134"/>
      <c r="P193" s="135"/>
      <c r="Q193" s="136" t="s">
        <v>59</v>
      </c>
      <c r="R193" s="136"/>
      <c r="S193" s="136"/>
      <c r="T193" s="136"/>
      <c r="U193" s="136"/>
      <c r="V193" s="137"/>
      <c r="W193" s="169"/>
      <c r="X193" s="169"/>
      <c r="Y193" s="169"/>
      <c r="Z193" s="169"/>
      <c r="AA193" s="169"/>
      <c r="AB193" s="170"/>
      <c r="AD193" s="171" t="s">
        <v>0</v>
      </c>
    </row>
    <row r="194" spans="1:42">
      <c r="A194" s="54"/>
      <c r="B194" s="36"/>
      <c r="C194" s="16" t="s">
        <v>5</v>
      </c>
      <c r="D194" s="16" t="s">
        <v>6</v>
      </c>
      <c r="E194" s="16" t="s">
        <v>7</v>
      </c>
      <c r="F194" s="16" t="s">
        <v>8</v>
      </c>
      <c r="G194" s="16" t="s">
        <v>9</v>
      </c>
      <c r="H194" s="16" t="s">
        <v>10</v>
      </c>
      <c r="I194" s="16" t="s">
        <v>11</v>
      </c>
      <c r="J194" s="16" t="s">
        <v>12</v>
      </c>
      <c r="K194" s="22" t="s">
        <v>13</v>
      </c>
      <c r="L194" s="22" t="s">
        <v>14</v>
      </c>
      <c r="M194" s="22" t="s">
        <v>15</v>
      </c>
      <c r="N194" s="22" t="s">
        <v>16</v>
      </c>
      <c r="O194" s="22" t="s">
        <v>17</v>
      </c>
      <c r="P194" s="22" t="s">
        <v>18</v>
      </c>
      <c r="Q194" s="17" t="s">
        <v>13</v>
      </c>
      <c r="R194" s="17" t="s">
        <v>14</v>
      </c>
      <c r="S194" s="17" t="s">
        <v>15</v>
      </c>
      <c r="T194" s="17" t="s">
        <v>16</v>
      </c>
      <c r="U194" s="17" t="s">
        <v>17</v>
      </c>
      <c r="V194" s="17" t="s">
        <v>18</v>
      </c>
      <c r="W194" s="18" t="s">
        <v>13</v>
      </c>
      <c r="X194" s="18" t="s">
        <v>14</v>
      </c>
      <c r="Y194" s="18" t="s">
        <v>15</v>
      </c>
      <c r="Z194" s="18" t="s">
        <v>16</v>
      </c>
      <c r="AA194" s="18" t="s">
        <v>17</v>
      </c>
      <c r="AB194" s="18" t="s">
        <v>18</v>
      </c>
      <c r="AD194" s="171"/>
    </row>
    <row r="195" spans="1:42" ht="13.5" thickBot="1">
      <c r="A195" s="53"/>
      <c r="B195" s="59"/>
      <c r="C195" s="93">
        <v>1</v>
      </c>
      <c r="D195" s="93">
        <v>2</v>
      </c>
      <c r="E195" s="93">
        <v>3</v>
      </c>
      <c r="F195" s="93">
        <v>4</v>
      </c>
      <c r="G195" s="93">
        <v>5</v>
      </c>
      <c r="H195" s="93">
        <v>6</v>
      </c>
      <c r="I195" s="93">
        <v>7</v>
      </c>
      <c r="J195" s="93">
        <v>8</v>
      </c>
      <c r="K195" s="94">
        <v>9</v>
      </c>
      <c r="L195" s="94">
        <v>10</v>
      </c>
      <c r="M195" s="94">
        <v>11</v>
      </c>
      <c r="N195" s="94">
        <v>12</v>
      </c>
      <c r="O195" s="94">
        <v>13</v>
      </c>
      <c r="P195" s="94">
        <v>14</v>
      </c>
      <c r="Q195" s="95">
        <v>9</v>
      </c>
      <c r="R195" s="95">
        <v>10</v>
      </c>
      <c r="S195" s="95">
        <v>11</v>
      </c>
      <c r="T195" s="95">
        <v>12</v>
      </c>
      <c r="U195" s="95">
        <v>13</v>
      </c>
      <c r="V195" s="95">
        <v>14</v>
      </c>
      <c r="W195" s="96">
        <v>9</v>
      </c>
      <c r="X195" s="96">
        <v>10</v>
      </c>
      <c r="Y195" s="96">
        <v>11</v>
      </c>
      <c r="Z195" s="96">
        <v>12</v>
      </c>
      <c r="AA195" s="96">
        <v>13</v>
      </c>
      <c r="AB195" s="96">
        <v>14</v>
      </c>
      <c r="AD195" s="49"/>
    </row>
    <row r="196" spans="1:42" ht="12.75" customHeight="1">
      <c r="A196" s="53"/>
      <c r="B196" s="3" t="s">
        <v>4</v>
      </c>
      <c r="C196" s="97">
        <f xml:space="preserve"> INDEX( Inputs!F$4:F$146, MATCH($B196 &amp; $C$191,Inputs!$E$4:$E$146,0))</f>
        <v>1138</v>
      </c>
      <c r="D196" s="97">
        <f xml:space="preserve"> INDEX( Inputs!G$4:G$146, MATCH($B196 &amp; $C$191,Inputs!$E$4:$E$146,0))</f>
        <v>1133</v>
      </c>
      <c r="E196" s="97">
        <f xml:space="preserve"> INDEX( Inputs!H$4:H$146, MATCH($B196 &amp; $C$191,Inputs!$E$4:$E$146,0))</f>
        <v>1134</v>
      </c>
      <c r="F196" s="97">
        <f xml:space="preserve"> INDEX( Inputs!I$4:I$146, MATCH($B196 &amp; $C$191,Inputs!$E$4:$E$146,0))</f>
        <v>1133</v>
      </c>
      <c r="G196" s="97">
        <f xml:space="preserve"> INDEX( Inputs!J$4:J$146, MATCH($B196 &amp; $C$191,Inputs!$E$4:$E$146,0))</f>
        <v>1140</v>
      </c>
      <c r="H196" s="97">
        <f xml:space="preserve"> INDEX( Inputs!K$4:K$146, MATCH($B196 &amp; $C$191,Inputs!$E$4:$E$146,0))</f>
        <v>1138</v>
      </c>
      <c r="I196" s="97">
        <f xml:space="preserve"> INDEX( Inputs!L$4:L$146, MATCH($B196 &amp; $C$191,Inputs!$E$4:$E$146,0))</f>
        <v>1138</v>
      </c>
      <c r="J196" s="97">
        <f xml:space="preserve"> INDEX( Inputs!M$4:M$146, MATCH($B196 &amp; $C$191,Inputs!$E$4:$E$146,0))</f>
        <v>1135</v>
      </c>
      <c r="K196" s="98">
        <f xml:space="preserve"> INDEX( Inputs!N$4:N$146, MATCH($B196 &amp; $C$191,Inputs!$E$4:$E$146,0))</f>
        <v>1138</v>
      </c>
      <c r="L196" s="98">
        <f xml:space="preserve"> INDEX( Inputs!O$4:O$146, MATCH($B196 &amp; $C$191,Inputs!$E$4:$E$146,0))</f>
        <v>1138</v>
      </c>
      <c r="M196" s="98">
        <f xml:space="preserve"> INDEX( Inputs!P$4:P$146, MATCH($B196 &amp; $C$191,Inputs!$E$4:$E$146,0))</f>
        <v>1138</v>
      </c>
      <c r="N196" s="98">
        <f xml:space="preserve"> INDEX( Inputs!Q$4:Q$146, MATCH($B196 &amp; $C$191,Inputs!$E$4:$E$146,0))</f>
        <v>1138</v>
      </c>
      <c r="O196" s="98">
        <f xml:space="preserve"> INDEX( Inputs!R$4:R$146, MATCH($B196 &amp; $C$191,Inputs!$E$4:$E$146,0))</f>
        <v>1138</v>
      </c>
      <c r="P196" s="98">
        <f xml:space="preserve"> INDEX( Inputs!S$4:S$146, MATCH($B196 &amp; $C$191,Inputs!$E$4:$E$146,0))</f>
        <v>1138</v>
      </c>
      <c r="Q196" s="99">
        <f t="shared" ref="Q196:Q205" si="103">K196</f>
        <v>1138</v>
      </c>
      <c r="R196" s="99">
        <f t="shared" ref="R196:R205" si="104">L196</f>
        <v>1138</v>
      </c>
      <c r="S196" s="99">
        <f t="shared" ref="S196:S205" si="105">M196</f>
        <v>1138</v>
      </c>
      <c r="T196" s="99">
        <f t="shared" ref="T196:T205" si="106">N196</f>
        <v>1138</v>
      </c>
      <c r="U196" s="99">
        <f t="shared" ref="U196:U205" si="107">O196</f>
        <v>1138</v>
      </c>
      <c r="V196" s="99">
        <f t="shared" ref="V196:V205" si="108">P196</f>
        <v>1138</v>
      </c>
      <c r="W196" s="100">
        <f t="shared" ref="W196:W205" si="109" xml:space="preserve"> IF($AD196="Company forecast",K196, IF($AD196="Ofwat forecast",Q196))</f>
        <v>1138</v>
      </c>
      <c r="X196" s="100">
        <f t="shared" ref="X196:X205" si="110" xml:space="preserve"> IF($AD196="Company forecast",L196, IF($AD196="Ofwat forecast",R196))</f>
        <v>1138</v>
      </c>
      <c r="Y196" s="100">
        <f t="shared" ref="Y196:Y205" si="111" xml:space="preserve"> IF($AD196="Company forecast",M196, IF($AD196="Ofwat forecast",S196))</f>
        <v>1138</v>
      </c>
      <c r="Z196" s="100">
        <f t="shared" ref="Z196:Z205" si="112" xml:space="preserve"> IF($AD196="Company forecast",N196, IF($AD196="Ofwat forecast",T196))</f>
        <v>1138</v>
      </c>
      <c r="AA196" s="100">
        <f t="shared" ref="AA196:AA205" si="113" xml:space="preserve"> IF($AD196="Company forecast",O196, IF($AD196="Ofwat forecast",U196))</f>
        <v>1138</v>
      </c>
      <c r="AB196" s="100">
        <f t="shared" ref="AB196:AB205" si="114" xml:space="preserve"> IF($AD196="Company forecast",P196, IF($AD196="Ofwat forecast",V196))</f>
        <v>1138</v>
      </c>
      <c r="AD196" s="26" t="s">
        <v>31</v>
      </c>
      <c r="AF196" s="156" t="s">
        <v>110</v>
      </c>
      <c r="AG196" s="157"/>
      <c r="AH196" s="157"/>
      <c r="AI196" s="157"/>
      <c r="AJ196" s="157"/>
      <c r="AK196" s="157"/>
      <c r="AL196" s="157"/>
      <c r="AM196" s="157"/>
      <c r="AN196" s="157"/>
      <c r="AO196" s="158"/>
      <c r="AP196" s="132"/>
    </row>
    <row r="197" spans="1:42" ht="12.75" customHeight="1">
      <c r="A197" s="53"/>
      <c r="B197" s="3" t="s">
        <v>19</v>
      </c>
      <c r="C197" s="97">
        <f xml:space="preserve"> INDEX( Inputs!F$4:F$146, MATCH($B197 &amp; $C$191,Inputs!$E$4:$E$146,0))</f>
        <v>414</v>
      </c>
      <c r="D197" s="97">
        <f xml:space="preserve"> INDEX( Inputs!G$4:G$146, MATCH($B197 &amp; $C$191,Inputs!$E$4:$E$146,0))</f>
        <v>414</v>
      </c>
      <c r="E197" s="97">
        <f xml:space="preserve"> INDEX( Inputs!H$4:H$146, MATCH($B197 &amp; $C$191,Inputs!$E$4:$E$146,0))</f>
        <v>412</v>
      </c>
      <c r="F197" s="97">
        <f xml:space="preserve"> INDEX( Inputs!I$4:I$146, MATCH($B197 &amp; $C$191,Inputs!$E$4:$E$146,0))</f>
        <v>413</v>
      </c>
      <c r="G197" s="97">
        <f xml:space="preserve"> INDEX( Inputs!J$4:J$146, MATCH($B197 &amp; $C$191,Inputs!$E$4:$E$146,0))</f>
        <v>412</v>
      </c>
      <c r="H197" s="97">
        <f xml:space="preserve"> INDEX( Inputs!K$4:K$146, MATCH($B197 &amp; $C$191,Inputs!$E$4:$E$146,0))</f>
        <v>412</v>
      </c>
      <c r="I197" s="97">
        <f xml:space="preserve"> INDEX( Inputs!L$4:L$146, MATCH($B197 &amp; $C$191,Inputs!$E$4:$E$146,0))</f>
        <v>413</v>
      </c>
      <c r="J197" s="97">
        <f xml:space="preserve"> INDEX( Inputs!M$4:M$146, MATCH($B197 &amp; $C$191,Inputs!$E$4:$E$146,0))</f>
        <v>411</v>
      </c>
      <c r="K197" s="98">
        <f xml:space="preserve"> INDEX( Inputs!N$4:N$146, MATCH($B197 &amp; $C$191,Inputs!$E$4:$E$146,0))</f>
        <v>413</v>
      </c>
      <c r="L197" s="98">
        <f xml:space="preserve"> INDEX( Inputs!O$4:O$146, MATCH($B197 &amp; $C$191,Inputs!$E$4:$E$146,0))</f>
        <v>413</v>
      </c>
      <c r="M197" s="98">
        <f xml:space="preserve"> INDEX( Inputs!P$4:P$146, MATCH($B197 &amp; $C$191,Inputs!$E$4:$E$146,0))</f>
        <v>413</v>
      </c>
      <c r="N197" s="98">
        <f xml:space="preserve"> INDEX( Inputs!Q$4:Q$146, MATCH($B197 &amp; $C$191,Inputs!$E$4:$E$146,0))</f>
        <v>413</v>
      </c>
      <c r="O197" s="98">
        <f xml:space="preserve"> INDEX( Inputs!R$4:R$146, MATCH($B197 &amp; $C$191,Inputs!$E$4:$E$146,0))</f>
        <v>413</v>
      </c>
      <c r="P197" s="98">
        <f xml:space="preserve"> INDEX( Inputs!S$4:S$146, MATCH($B197 &amp; $C$191,Inputs!$E$4:$E$146,0))</f>
        <v>413</v>
      </c>
      <c r="Q197" s="99">
        <f t="shared" si="103"/>
        <v>413</v>
      </c>
      <c r="R197" s="99">
        <f t="shared" si="104"/>
        <v>413</v>
      </c>
      <c r="S197" s="99">
        <f t="shared" si="105"/>
        <v>413</v>
      </c>
      <c r="T197" s="99">
        <f t="shared" si="106"/>
        <v>413</v>
      </c>
      <c r="U197" s="99">
        <f t="shared" si="107"/>
        <v>413</v>
      </c>
      <c r="V197" s="99">
        <f t="shared" si="108"/>
        <v>413</v>
      </c>
      <c r="W197" s="100">
        <f t="shared" si="109"/>
        <v>413</v>
      </c>
      <c r="X197" s="100">
        <f t="shared" si="110"/>
        <v>413</v>
      </c>
      <c r="Y197" s="100">
        <f t="shared" si="111"/>
        <v>413</v>
      </c>
      <c r="Z197" s="100">
        <f t="shared" si="112"/>
        <v>413</v>
      </c>
      <c r="AA197" s="100">
        <f t="shared" si="113"/>
        <v>413</v>
      </c>
      <c r="AB197" s="100">
        <f t="shared" si="114"/>
        <v>413</v>
      </c>
      <c r="AD197" s="26" t="s">
        <v>31</v>
      </c>
      <c r="AF197" s="159"/>
      <c r="AG197" s="160"/>
      <c r="AH197" s="160"/>
      <c r="AI197" s="160"/>
      <c r="AJ197" s="160"/>
      <c r="AK197" s="160"/>
      <c r="AL197" s="160"/>
      <c r="AM197" s="160"/>
      <c r="AN197" s="160"/>
      <c r="AO197" s="161"/>
      <c r="AP197" s="132"/>
    </row>
    <row r="198" spans="1:42" ht="12.75" customHeight="1">
      <c r="A198" s="53"/>
      <c r="B198" s="3" t="s">
        <v>20</v>
      </c>
      <c r="C198" s="97">
        <f xml:space="preserve"> INDEX( Inputs!F$4:F$146, MATCH($B198 &amp; $C$191,Inputs!$E$4:$E$146,0))</f>
        <v>571</v>
      </c>
      <c r="D198" s="97">
        <f xml:space="preserve"> INDEX( Inputs!G$4:G$146, MATCH($B198 &amp; $C$191,Inputs!$E$4:$E$146,0))</f>
        <v>570</v>
      </c>
      <c r="E198" s="97">
        <f xml:space="preserve"> INDEX( Inputs!H$4:H$146, MATCH($B198 &amp; $C$191,Inputs!$E$4:$E$146,0))</f>
        <v>570</v>
      </c>
      <c r="F198" s="97">
        <f xml:space="preserve"> INDEX( Inputs!I$4:I$146, MATCH($B198 &amp; $C$191,Inputs!$E$4:$E$146,0))</f>
        <v>567</v>
      </c>
      <c r="G198" s="97">
        <f xml:space="preserve"> INDEX( Inputs!J$4:J$146, MATCH($B198 &amp; $C$191,Inputs!$E$4:$E$146,0))</f>
        <v>568</v>
      </c>
      <c r="H198" s="97">
        <f xml:space="preserve"> INDEX( Inputs!K$4:K$146, MATCH($B198 &amp; $C$191,Inputs!$E$4:$E$146,0))</f>
        <v>567</v>
      </c>
      <c r="I198" s="97">
        <f xml:space="preserve"> INDEX( Inputs!L$4:L$146, MATCH($B198 &amp; $C$191,Inputs!$E$4:$E$146,0))</f>
        <v>568</v>
      </c>
      <c r="J198" s="97">
        <f xml:space="preserve"> INDEX( Inputs!M$4:M$146, MATCH($B198 &amp; $C$191,Inputs!$E$4:$E$146,0))</f>
        <v>569</v>
      </c>
      <c r="K198" s="98">
        <f xml:space="preserve"> INDEX( Inputs!N$4:N$146, MATCH($B198 &amp; $C$191,Inputs!$E$4:$E$146,0))</f>
        <v>563</v>
      </c>
      <c r="L198" s="98">
        <f xml:space="preserve"> INDEX( Inputs!O$4:O$146, MATCH($B198 &amp; $C$191,Inputs!$E$4:$E$146,0))</f>
        <v>560</v>
      </c>
      <c r="M198" s="98">
        <f xml:space="preserve"> INDEX( Inputs!P$4:P$146, MATCH($B198 &amp; $C$191,Inputs!$E$4:$E$146,0))</f>
        <v>559</v>
      </c>
      <c r="N198" s="98">
        <f xml:space="preserve"> INDEX( Inputs!Q$4:Q$146, MATCH($B198 &amp; $C$191,Inputs!$E$4:$E$146,0))</f>
        <v>559</v>
      </c>
      <c r="O198" s="98">
        <f xml:space="preserve"> INDEX( Inputs!R$4:R$146, MATCH($B198 &amp; $C$191,Inputs!$E$4:$E$146,0))</f>
        <v>559</v>
      </c>
      <c r="P198" s="98">
        <f xml:space="preserve"> INDEX( Inputs!S$4:S$146, MATCH($B198 &amp; $C$191,Inputs!$E$4:$E$146,0))</f>
        <v>559</v>
      </c>
      <c r="Q198" s="99">
        <f t="shared" si="103"/>
        <v>563</v>
      </c>
      <c r="R198" s="99">
        <f t="shared" si="104"/>
        <v>560</v>
      </c>
      <c r="S198" s="99">
        <f t="shared" si="105"/>
        <v>559</v>
      </c>
      <c r="T198" s="99">
        <f t="shared" si="106"/>
        <v>559</v>
      </c>
      <c r="U198" s="99">
        <f t="shared" si="107"/>
        <v>559</v>
      </c>
      <c r="V198" s="99">
        <f t="shared" si="108"/>
        <v>559</v>
      </c>
      <c r="W198" s="100">
        <f t="shared" si="109"/>
        <v>563</v>
      </c>
      <c r="X198" s="100">
        <f t="shared" si="110"/>
        <v>560</v>
      </c>
      <c r="Y198" s="100">
        <f t="shared" si="111"/>
        <v>559</v>
      </c>
      <c r="Z198" s="100">
        <f t="shared" si="112"/>
        <v>559</v>
      </c>
      <c r="AA198" s="100">
        <f t="shared" si="113"/>
        <v>559</v>
      </c>
      <c r="AB198" s="100">
        <f t="shared" si="114"/>
        <v>559</v>
      </c>
      <c r="AD198" s="26" t="s">
        <v>31</v>
      </c>
      <c r="AF198" s="159"/>
      <c r="AG198" s="160"/>
      <c r="AH198" s="160"/>
      <c r="AI198" s="160"/>
      <c r="AJ198" s="160"/>
      <c r="AK198" s="160"/>
      <c r="AL198" s="160"/>
      <c r="AM198" s="160"/>
      <c r="AN198" s="160"/>
      <c r="AO198" s="161"/>
      <c r="AP198" s="132"/>
    </row>
    <row r="199" spans="1:42" ht="12.75" customHeight="1">
      <c r="A199" s="53"/>
      <c r="B199" s="3" t="s">
        <v>21</v>
      </c>
      <c r="C199" s="97">
        <f xml:space="preserve"> INDEX( Inputs!F$4:F$146, MATCH($B199 &amp; $C$191,Inputs!$E$4:$E$146,0))</f>
        <v>369</v>
      </c>
      <c r="D199" s="97">
        <f xml:space="preserve"> INDEX( Inputs!G$4:G$146, MATCH($B199 &amp; $C$191,Inputs!$E$4:$E$146,0))</f>
        <v>368</v>
      </c>
      <c r="E199" s="97">
        <f xml:space="preserve"> INDEX( Inputs!H$4:H$146, MATCH($B199 &amp; $C$191,Inputs!$E$4:$E$146,0))</f>
        <v>368</v>
      </c>
      <c r="F199" s="97">
        <f xml:space="preserve"> INDEX( Inputs!I$4:I$146, MATCH($B199 &amp; $C$191,Inputs!$E$4:$E$146,0))</f>
        <v>366</v>
      </c>
      <c r="G199" s="97">
        <f xml:space="preserve"> INDEX( Inputs!J$4:J$146, MATCH($B199 &amp; $C$191,Inputs!$E$4:$E$146,0))</f>
        <v>365</v>
      </c>
      <c r="H199" s="97">
        <f xml:space="preserve"> INDEX( Inputs!K$4:K$146, MATCH($B199 &amp; $C$191,Inputs!$E$4:$E$146,0))</f>
        <v>365</v>
      </c>
      <c r="I199" s="97">
        <f xml:space="preserve"> INDEX( Inputs!L$4:L$146, MATCH($B199 &amp; $C$191,Inputs!$E$4:$E$146,0))</f>
        <v>365</v>
      </c>
      <c r="J199" s="97">
        <f xml:space="preserve"> INDEX( Inputs!M$4:M$146, MATCH($B199 &amp; $C$191,Inputs!$E$4:$E$146,0))</f>
        <v>365</v>
      </c>
      <c r="K199" s="98">
        <f xml:space="preserve"> INDEX( Inputs!N$4:N$146, MATCH($B199 &amp; $C$191,Inputs!$E$4:$E$146,0))</f>
        <v>365</v>
      </c>
      <c r="L199" s="98">
        <f xml:space="preserve"> INDEX( Inputs!O$4:O$146, MATCH($B199 &amp; $C$191,Inputs!$E$4:$E$146,0))</f>
        <v>365</v>
      </c>
      <c r="M199" s="98">
        <f xml:space="preserve"> INDEX( Inputs!P$4:P$146, MATCH($B199 &amp; $C$191,Inputs!$E$4:$E$146,0))</f>
        <v>365</v>
      </c>
      <c r="N199" s="98">
        <f xml:space="preserve"> INDEX( Inputs!Q$4:Q$146, MATCH($B199 &amp; $C$191,Inputs!$E$4:$E$146,0))</f>
        <v>365</v>
      </c>
      <c r="O199" s="98">
        <f xml:space="preserve"> INDEX( Inputs!R$4:R$146, MATCH($B199 &amp; $C$191,Inputs!$E$4:$E$146,0))</f>
        <v>365</v>
      </c>
      <c r="P199" s="98">
        <f xml:space="preserve"> INDEX( Inputs!S$4:S$146, MATCH($B199 &amp; $C$191,Inputs!$E$4:$E$146,0))</f>
        <v>361</v>
      </c>
      <c r="Q199" s="99">
        <f t="shared" si="103"/>
        <v>365</v>
      </c>
      <c r="R199" s="99">
        <f t="shared" si="104"/>
        <v>365</v>
      </c>
      <c r="S199" s="99">
        <f t="shared" si="105"/>
        <v>365</v>
      </c>
      <c r="T199" s="99">
        <f t="shared" si="106"/>
        <v>365</v>
      </c>
      <c r="U199" s="99">
        <f t="shared" si="107"/>
        <v>365</v>
      </c>
      <c r="V199" s="99">
        <f t="shared" si="108"/>
        <v>361</v>
      </c>
      <c r="W199" s="100">
        <f t="shared" si="109"/>
        <v>365</v>
      </c>
      <c r="X199" s="100">
        <f t="shared" si="110"/>
        <v>365</v>
      </c>
      <c r="Y199" s="100">
        <f t="shared" si="111"/>
        <v>365</v>
      </c>
      <c r="Z199" s="100">
        <f t="shared" si="112"/>
        <v>365</v>
      </c>
      <c r="AA199" s="100">
        <f t="shared" si="113"/>
        <v>365</v>
      </c>
      <c r="AB199" s="100">
        <f t="shared" si="114"/>
        <v>361</v>
      </c>
      <c r="AD199" s="26" t="s">
        <v>31</v>
      </c>
      <c r="AF199" s="159"/>
      <c r="AG199" s="160"/>
      <c r="AH199" s="160"/>
      <c r="AI199" s="160"/>
      <c r="AJ199" s="160"/>
      <c r="AK199" s="160"/>
      <c r="AL199" s="160"/>
      <c r="AM199" s="160"/>
      <c r="AN199" s="160"/>
      <c r="AO199" s="161"/>
      <c r="AP199" s="132"/>
    </row>
    <row r="200" spans="1:42" ht="12.75" customHeight="1">
      <c r="A200" s="53"/>
      <c r="B200" s="3" t="s">
        <v>61</v>
      </c>
      <c r="C200" s="101">
        <f xml:space="preserve"> INDEX( Inputs!F$4:F$146, MATCH($B200 &amp; $C$191,Inputs!$E$4:$E$146,0))</f>
        <v>1023</v>
      </c>
      <c r="D200" s="101">
        <f xml:space="preserve"> INDEX( Inputs!G$4:G$146, MATCH($B200 &amp; $C$191,Inputs!$E$4:$E$146,0))</f>
        <v>1023</v>
      </c>
      <c r="E200" s="101">
        <f xml:space="preserve"> INDEX( Inputs!H$4:H$146, MATCH($B200 &amp; $C$191,Inputs!$E$4:$E$146,0))</f>
        <v>1019</v>
      </c>
      <c r="F200" s="101">
        <f xml:space="preserve"> INDEX( Inputs!I$4:I$146, MATCH($B200 &amp; $C$191,Inputs!$E$4:$E$146,0))</f>
        <v>1019</v>
      </c>
      <c r="G200" s="101">
        <f xml:space="preserve"> INDEX( Inputs!J$4:J$146, MATCH($B200 &amp; $C$191,Inputs!$E$4:$E$146,0))</f>
        <v>1015</v>
      </c>
      <c r="H200" s="101">
        <f xml:space="preserve"> INDEX( Inputs!K$4:K$146, MATCH($B200 &amp; $C$191,Inputs!$E$4:$E$146,0))</f>
        <v>1013</v>
      </c>
      <c r="I200" s="101">
        <f xml:space="preserve"> INDEX( Inputs!L$4:L$146, MATCH($B200 &amp; $C$191,Inputs!$E$4:$E$146,0))</f>
        <v>1010</v>
      </c>
      <c r="J200" s="101">
        <f xml:space="preserve"> INDEX( Inputs!M$4:M$146, MATCH($B200 &amp; $C$191,Inputs!$E$4:$E$146,0))</f>
        <v>1011</v>
      </c>
      <c r="K200" s="98">
        <f xml:space="preserve"> INDEX( Inputs!N$4:N$146, MATCH($B200 &amp; $C$191,Inputs!$E$4:$E$146,0))</f>
        <v>1005</v>
      </c>
      <c r="L200" s="98">
        <f xml:space="preserve"> INDEX( Inputs!O$4:O$146, MATCH($B200 &amp; $C$191,Inputs!$E$4:$E$146,0))</f>
        <v>1005</v>
      </c>
      <c r="M200" s="98">
        <f xml:space="preserve"> INDEX( Inputs!P$4:P$146, MATCH($B200 &amp; $C$191,Inputs!$E$4:$E$146,0))</f>
        <v>1005</v>
      </c>
      <c r="N200" s="98">
        <f xml:space="preserve"> INDEX( Inputs!Q$4:Q$146, MATCH($B200 &amp; $C$191,Inputs!$E$4:$E$146,0))</f>
        <v>1003</v>
      </c>
      <c r="O200" s="98">
        <f xml:space="preserve"> INDEX( Inputs!R$4:R$146, MATCH($B200 &amp; $C$191,Inputs!$E$4:$E$146,0))</f>
        <v>1003</v>
      </c>
      <c r="P200" s="98">
        <f xml:space="preserve"> INDEX( Inputs!S$4:S$146, MATCH($B200 &amp; $C$191,Inputs!$E$4:$E$146,0))</f>
        <v>996</v>
      </c>
      <c r="Q200" s="99">
        <f t="shared" si="103"/>
        <v>1005</v>
      </c>
      <c r="R200" s="99">
        <f t="shared" si="104"/>
        <v>1005</v>
      </c>
      <c r="S200" s="99">
        <f t="shared" si="105"/>
        <v>1005</v>
      </c>
      <c r="T200" s="99">
        <f t="shared" si="106"/>
        <v>1003</v>
      </c>
      <c r="U200" s="99">
        <f t="shared" si="107"/>
        <v>1003</v>
      </c>
      <c r="V200" s="99">
        <f t="shared" si="108"/>
        <v>996</v>
      </c>
      <c r="W200" s="100">
        <f t="shared" si="109"/>
        <v>1005</v>
      </c>
      <c r="X200" s="100">
        <f t="shared" si="110"/>
        <v>1005</v>
      </c>
      <c r="Y200" s="100">
        <f t="shared" si="111"/>
        <v>1005</v>
      </c>
      <c r="Z200" s="100">
        <f t="shared" si="112"/>
        <v>1003</v>
      </c>
      <c r="AA200" s="100">
        <f t="shared" si="113"/>
        <v>1003</v>
      </c>
      <c r="AB200" s="100">
        <f t="shared" si="114"/>
        <v>996</v>
      </c>
      <c r="AD200" s="26" t="s">
        <v>31</v>
      </c>
      <c r="AF200" s="159"/>
      <c r="AG200" s="160"/>
      <c r="AH200" s="160"/>
      <c r="AI200" s="160"/>
      <c r="AJ200" s="160"/>
      <c r="AK200" s="160"/>
      <c r="AL200" s="160"/>
      <c r="AM200" s="160"/>
      <c r="AN200" s="160"/>
      <c r="AO200" s="161"/>
      <c r="AP200" s="132"/>
    </row>
    <row r="201" spans="1:42" ht="12.75" customHeight="1">
      <c r="A201" s="53"/>
      <c r="B201" s="3" t="s">
        <v>23</v>
      </c>
      <c r="C201" s="97">
        <f xml:space="preserve"> INDEX( Inputs!F$4:F$146, MATCH($B201 &amp; $C$191,Inputs!$E$4:$E$146,0))</f>
        <v>635</v>
      </c>
      <c r="D201" s="97">
        <f xml:space="preserve"> INDEX( Inputs!G$4:G$146, MATCH($B201 &amp; $C$191,Inputs!$E$4:$E$146,0))</f>
        <v>637</v>
      </c>
      <c r="E201" s="97">
        <f xml:space="preserve"> INDEX( Inputs!H$4:H$146, MATCH($B201 &amp; $C$191,Inputs!$E$4:$E$146,0))</f>
        <v>638</v>
      </c>
      <c r="F201" s="97">
        <f xml:space="preserve"> INDEX( Inputs!I$4:I$146, MATCH($B201 &amp; $C$191,Inputs!$E$4:$E$146,0))</f>
        <v>651</v>
      </c>
      <c r="G201" s="97">
        <f xml:space="preserve"> INDEX( Inputs!J$4:J$146, MATCH($B201 &amp; $C$191,Inputs!$E$4:$E$146,0))</f>
        <v>649</v>
      </c>
      <c r="H201" s="97">
        <f xml:space="preserve"> INDEX( Inputs!K$4:K$146, MATCH($B201 &amp; $C$191,Inputs!$E$4:$E$146,0))</f>
        <v>648</v>
      </c>
      <c r="I201" s="97">
        <f xml:space="preserve"> INDEX( Inputs!L$4:L$146, MATCH($B201 &amp; $C$191,Inputs!$E$4:$E$146,0))</f>
        <v>651</v>
      </c>
      <c r="J201" s="97">
        <f xml:space="preserve"> INDEX( Inputs!M$4:M$146, MATCH($B201 &amp; $C$191,Inputs!$E$4:$E$146,0))</f>
        <v>650</v>
      </c>
      <c r="K201" s="98">
        <f xml:space="preserve"> INDEX( Inputs!N$4:N$146, MATCH($B201 &amp; $C$191,Inputs!$E$4:$E$146,0))</f>
        <v>651</v>
      </c>
      <c r="L201" s="98">
        <f xml:space="preserve"> INDEX( Inputs!O$4:O$146, MATCH($B201 &amp; $C$191,Inputs!$E$4:$E$146,0))</f>
        <v>651</v>
      </c>
      <c r="M201" s="98">
        <f xml:space="preserve"> INDEX( Inputs!P$4:P$146, MATCH($B201 &amp; $C$191,Inputs!$E$4:$E$146,0))</f>
        <v>651</v>
      </c>
      <c r="N201" s="98">
        <f xml:space="preserve"> INDEX( Inputs!Q$4:Q$146, MATCH($B201 &amp; $C$191,Inputs!$E$4:$E$146,0))</f>
        <v>651</v>
      </c>
      <c r="O201" s="98">
        <f xml:space="preserve"> INDEX( Inputs!R$4:R$146, MATCH($B201 &amp; $C$191,Inputs!$E$4:$E$146,0))</f>
        <v>651</v>
      </c>
      <c r="P201" s="98">
        <f xml:space="preserve"> INDEX( Inputs!S$4:S$146, MATCH($B201 &amp; $C$191,Inputs!$E$4:$E$146,0))</f>
        <v>651</v>
      </c>
      <c r="Q201" s="99">
        <f t="shared" si="103"/>
        <v>651</v>
      </c>
      <c r="R201" s="99">
        <f t="shared" si="104"/>
        <v>651</v>
      </c>
      <c r="S201" s="99">
        <f t="shared" si="105"/>
        <v>651</v>
      </c>
      <c r="T201" s="99">
        <f t="shared" si="106"/>
        <v>651</v>
      </c>
      <c r="U201" s="99">
        <f t="shared" si="107"/>
        <v>651</v>
      </c>
      <c r="V201" s="99">
        <f t="shared" si="108"/>
        <v>651</v>
      </c>
      <c r="W201" s="100">
        <f t="shared" si="109"/>
        <v>651</v>
      </c>
      <c r="X201" s="100">
        <f t="shared" si="110"/>
        <v>651</v>
      </c>
      <c r="Y201" s="100">
        <f t="shared" si="111"/>
        <v>651</v>
      </c>
      <c r="Z201" s="100">
        <f t="shared" si="112"/>
        <v>651</v>
      </c>
      <c r="AA201" s="100">
        <f t="shared" si="113"/>
        <v>651</v>
      </c>
      <c r="AB201" s="100">
        <f t="shared" si="114"/>
        <v>651</v>
      </c>
      <c r="AD201" s="26" t="s">
        <v>31</v>
      </c>
      <c r="AF201" s="159"/>
      <c r="AG201" s="160"/>
      <c r="AH201" s="160"/>
      <c r="AI201" s="160"/>
      <c r="AJ201" s="160"/>
      <c r="AK201" s="160"/>
      <c r="AL201" s="160"/>
      <c r="AM201" s="160"/>
      <c r="AN201" s="160"/>
      <c r="AO201" s="161"/>
      <c r="AP201" s="132"/>
    </row>
    <row r="202" spans="1:42" ht="12.75" customHeight="1">
      <c r="A202" s="53"/>
      <c r="B202" s="3" t="s">
        <v>24</v>
      </c>
      <c r="C202" s="97">
        <f xml:space="preserve"> INDEX( Inputs!F$4:F$146, MATCH($B202 &amp; $C$191,Inputs!$E$4:$E$146,0))</f>
        <v>350</v>
      </c>
      <c r="D202" s="97">
        <f xml:space="preserve"> INDEX( Inputs!G$4:G$146, MATCH($B202 &amp; $C$191,Inputs!$E$4:$E$146,0))</f>
        <v>350</v>
      </c>
      <c r="E202" s="97">
        <f xml:space="preserve"> INDEX( Inputs!H$4:H$146, MATCH($B202 &amp; $C$191,Inputs!$E$4:$E$146,0))</f>
        <v>350</v>
      </c>
      <c r="F202" s="97">
        <f xml:space="preserve"> INDEX( Inputs!I$4:I$146, MATCH($B202 &amp; $C$191,Inputs!$E$4:$E$146,0))</f>
        <v>348</v>
      </c>
      <c r="G202" s="97">
        <f xml:space="preserve"> INDEX( Inputs!J$4:J$146, MATCH($B202 &amp; $C$191,Inputs!$E$4:$E$146,0))</f>
        <v>350</v>
      </c>
      <c r="H202" s="97">
        <f xml:space="preserve"> INDEX( Inputs!K$4:K$146, MATCH($B202 &amp; $C$191,Inputs!$E$4:$E$146,0))</f>
        <v>351</v>
      </c>
      <c r="I202" s="97">
        <f xml:space="preserve"> INDEX( Inputs!L$4:L$146, MATCH($B202 &amp; $C$191,Inputs!$E$4:$E$146,0))</f>
        <v>351</v>
      </c>
      <c r="J202" s="97">
        <f xml:space="preserve"> INDEX( Inputs!M$4:M$146, MATCH($B202 &amp; $C$191,Inputs!$E$4:$E$146,0))</f>
        <v>354</v>
      </c>
      <c r="K202" s="98">
        <f xml:space="preserve"> INDEX( Inputs!N$4:N$146, MATCH($B202 &amp; $C$191,Inputs!$E$4:$E$146,0))</f>
        <v>359</v>
      </c>
      <c r="L202" s="98">
        <f xml:space="preserve"> INDEX( Inputs!O$4:O$146, MATCH($B202 &amp; $C$191,Inputs!$E$4:$E$146,0))</f>
        <v>362</v>
      </c>
      <c r="M202" s="98">
        <f xml:space="preserve"> INDEX( Inputs!P$4:P$146, MATCH($B202 &amp; $C$191,Inputs!$E$4:$E$146,0))</f>
        <v>364</v>
      </c>
      <c r="N202" s="98">
        <f xml:space="preserve"> INDEX( Inputs!Q$4:Q$146, MATCH($B202 &amp; $C$191,Inputs!$E$4:$E$146,0))</f>
        <v>366</v>
      </c>
      <c r="O202" s="98">
        <f xml:space="preserve"> INDEX( Inputs!R$4:R$146, MATCH($B202 &amp; $C$191,Inputs!$E$4:$E$146,0))</f>
        <v>368</v>
      </c>
      <c r="P202" s="98">
        <f xml:space="preserve"> INDEX( Inputs!S$4:S$146, MATCH($B202 &amp; $C$191,Inputs!$E$4:$E$146,0))</f>
        <v>370</v>
      </c>
      <c r="Q202" s="99">
        <f t="shared" si="103"/>
        <v>359</v>
      </c>
      <c r="R202" s="99">
        <f t="shared" si="104"/>
        <v>362</v>
      </c>
      <c r="S202" s="99">
        <f t="shared" si="105"/>
        <v>364</v>
      </c>
      <c r="T202" s="99">
        <f t="shared" si="106"/>
        <v>366</v>
      </c>
      <c r="U202" s="99">
        <f t="shared" si="107"/>
        <v>368</v>
      </c>
      <c r="V202" s="99">
        <f t="shared" si="108"/>
        <v>370</v>
      </c>
      <c r="W202" s="100">
        <f t="shared" si="109"/>
        <v>359</v>
      </c>
      <c r="X202" s="100">
        <f t="shared" si="110"/>
        <v>362</v>
      </c>
      <c r="Y202" s="100">
        <f t="shared" si="111"/>
        <v>364</v>
      </c>
      <c r="Z202" s="100">
        <f t="shared" si="112"/>
        <v>366</v>
      </c>
      <c r="AA202" s="100">
        <f t="shared" si="113"/>
        <v>368</v>
      </c>
      <c r="AB202" s="100">
        <f t="shared" si="114"/>
        <v>370</v>
      </c>
      <c r="AD202" s="26" t="s">
        <v>31</v>
      </c>
      <c r="AF202" s="159"/>
      <c r="AG202" s="160"/>
      <c r="AH202" s="160"/>
      <c r="AI202" s="160"/>
      <c r="AJ202" s="160"/>
      <c r="AK202" s="160"/>
      <c r="AL202" s="160"/>
      <c r="AM202" s="160"/>
      <c r="AN202" s="160"/>
      <c r="AO202" s="161"/>
      <c r="AP202" s="132"/>
    </row>
    <row r="203" spans="1:42" ht="12.75" customHeight="1">
      <c r="A203" s="53"/>
      <c r="B203" s="3" t="s">
        <v>25</v>
      </c>
      <c r="C203" s="97">
        <f xml:space="preserve"> INDEX( Inputs!F$4:F$146, MATCH($B203 &amp; $C$191,Inputs!$E$4:$E$146,0))</f>
        <v>836</v>
      </c>
      <c r="D203" s="97">
        <f xml:space="preserve"> INDEX( Inputs!G$4:G$146, MATCH($B203 &amp; $C$191,Inputs!$E$4:$E$146,0))</f>
        <v>838</v>
      </c>
      <c r="E203" s="97">
        <f xml:space="preserve"> INDEX( Inputs!H$4:H$146, MATCH($B203 &amp; $C$191,Inputs!$E$4:$E$146,0))</f>
        <v>834</v>
      </c>
      <c r="F203" s="97">
        <f xml:space="preserve"> INDEX( Inputs!I$4:I$146, MATCH($B203 &amp; $C$191,Inputs!$E$4:$E$146,0))</f>
        <v>833</v>
      </c>
      <c r="G203" s="97">
        <f xml:space="preserve"> INDEX( Inputs!J$4:J$146, MATCH($B203 &amp; $C$191,Inputs!$E$4:$E$146,0))</f>
        <v>835</v>
      </c>
      <c r="H203" s="97">
        <f xml:space="preserve"> INDEX( Inputs!K$4:K$146, MATCH($B203 &amp; $C$191,Inputs!$E$4:$E$146,0))</f>
        <v>835</v>
      </c>
      <c r="I203" s="97">
        <f xml:space="preserve"> INDEX( Inputs!L$4:L$146, MATCH($B203 &amp; $C$191,Inputs!$E$4:$E$146,0))</f>
        <v>835</v>
      </c>
      <c r="J203" s="97">
        <f xml:space="preserve"> INDEX( Inputs!M$4:M$146, MATCH($B203 &amp; $C$191,Inputs!$E$4:$E$146,0))</f>
        <v>835</v>
      </c>
      <c r="K203" s="98">
        <f xml:space="preserve"> INDEX( Inputs!N$4:N$146, MATCH($B203 &amp; $C$191,Inputs!$E$4:$E$146,0))</f>
        <v>833</v>
      </c>
      <c r="L203" s="98">
        <f xml:space="preserve"> INDEX( Inputs!O$4:O$146, MATCH($B203 &amp; $C$191,Inputs!$E$4:$E$146,0))</f>
        <v>833</v>
      </c>
      <c r="M203" s="98">
        <f xml:space="preserve"> INDEX( Inputs!P$4:P$146, MATCH($B203 &amp; $C$191,Inputs!$E$4:$E$146,0))</f>
        <v>833</v>
      </c>
      <c r="N203" s="98">
        <f xml:space="preserve"> INDEX( Inputs!Q$4:Q$146, MATCH($B203 &amp; $C$191,Inputs!$E$4:$E$146,0))</f>
        <v>827</v>
      </c>
      <c r="O203" s="98">
        <f xml:space="preserve"> INDEX( Inputs!R$4:R$146, MATCH($B203 &amp; $C$191,Inputs!$E$4:$E$146,0))</f>
        <v>827</v>
      </c>
      <c r="P203" s="98">
        <f xml:space="preserve"> INDEX( Inputs!S$4:S$146, MATCH($B203 &amp; $C$191,Inputs!$E$4:$E$146,0))</f>
        <v>825</v>
      </c>
      <c r="Q203" s="99">
        <f t="shared" si="103"/>
        <v>833</v>
      </c>
      <c r="R203" s="99">
        <f t="shared" si="104"/>
        <v>833</v>
      </c>
      <c r="S203" s="99">
        <f t="shared" si="105"/>
        <v>833</v>
      </c>
      <c r="T203" s="99">
        <f t="shared" si="106"/>
        <v>827</v>
      </c>
      <c r="U203" s="99">
        <f t="shared" si="107"/>
        <v>827</v>
      </c>
      <c r="V203" s="99">
        <f t="shared" si="108"/>
        <v>825</v>
      </c>
      <c r="W203" s="100">
        <f t="shared" si="109"/>
        <v>833</v>
      </c>
      <c r="X203" s="100">
        <f t="shared" si="110"/>
        <v>833</v>
      </c>
      <c r="Y203" s="100">
        <f t="shared" si="111"/>
        <v>833</v>
      </c>
      <c r="Z203" s="100">
        <f t="shared" si="112"/>
        <v>827</v>
      </c>
      <c r="AA203" s="100">
        <f t="shared" si="113"/>
        <v>827</v>
      </c>
      <c r="AB203" s="100">
        <f t="shared" si="114"/>
        <v>825</v>
      </c>
      <c r="AD203" s="26" t="s">
        <v>31</v>
      </c>
      <c r="AF203" s="159"/>
      <c r="AG203" s="160"/>
      <c r="AH203" s="160"/>
      <c r="AI203" s="160"/>
      <c r="AJ203" s="160"/>
      <c r="AK203" s="160"/>
      <c r="AL203" s="160"/>
      <c r="AM203" s="160"/>
      <c r="AN203" s="160"/>
      <c r="AO203" s="161"/>
      <c r="AP203" s="132"/>
    </row>
    <row r="204" spans="1:42" ht="12.75" customHeight="1">
      <c r="A204" s="53"/>
      <c r="B204" s="3" t="s">
        <v>26</v>
      </c>
      <c r="C204" s="97">
        <f xml:space="preserve"> INDEX( Inputs!F$4:F$146, MATCH($B204 &amp; $C$191,Inputs!$E$4:$E$146,0))</f>
        <v>405</v>
      </c>
      <c r="D204" s="97">
        <f xml:space="preserve"> INDEX( Inputs!G$4:G$146, MATCH($B204 &amp; $C$191,Inputs!$E$4:$E$146,0))</f>
        <v>407</v>
      </c>
      <c r="E204" s="97">
        <f xml:space="preserve"> INDEX( Inputs!H$4:H$146, MATCH($B204 &amp; $C$191,Inputs!$E$4:$E$146,0))</f>
        <v>407</v>
      </c>
      <c r="F204" s="97">
        <f xml:space="preserve"> INDEX( Inputs!I$4:I$146, MATCH($B204 &amp; $C$191,Inputs!$E$4:$E$146,0))</f>
        <v>407</v>
      </c>
      <c r="G204" s="97">
        <f xml:space="preserve"> INDEX( Inputs!J$4:J$146, MATCH($B204 &amp; $C$191,Inputs!$E$4:$E$146,0))</f>
        <v>409</v>
      </c>
      <c r="H204" s="97">
        <f xml:space="preserve"> INDEX( Inputs!K$4:K$146, MATCH($B204 &amp; $C$191,Inputs!$E$4:$E$146,0))</f>
        <v>406</v>
      </c>
      <c r="I204" s="97">
        <f xml:space="preserve"> INDEX( Inputs!L$4:L$146, MATCH($B204 &amp; $C$191,Inputs!$E$4:$E$146,0))</f>
        <v>401</v>
      </c>
      <c r="J204" s="97">
        <f xml:space="preserve"> INDEX( Inputs!M$4:M$146, MATCH($B204 &amp; $C$191,Inputs!$E$4:$E$146,0))</f>
        <v>401</v>
      </c>
      <c r="K204" s="98">
        <f xml:space="preserve"> INDEX( Inputs!N$4:N$146, MATCH($B204 &amp; $C$191,Inputs!$E$4:$E$146,0))</f>
        <v>400</v>
      </c>
      <c r="L204" s="98">
        <f xml:space="preserve"> INDEX( Inputs!O$4:O$146, MATCH($B204 &amp; $C$191,Inputs!$E$4:$E$146,0))</f>
        <v>400</v>
      </c>
      <c r="M204" s="98">
        <f xml:space="preserve"> INDEX( Inputs!P$4:P$146, MATCH($B204 &amp; $C$191,Inputs!$E$4:$E$146,0))</f>
        <v>401</v>
      </c>
      <c r="N204" s="98">
        <f xml:space="preserve"> INDEX( Inputs!Q$4:Q$146, MATCH($B204 &amp; $C$191,Inputs!$E$4:$E$146,0))</f>
        <v>401</v>
      </c>
      <c r="O204" s="98">
        <f xml:space="preserve"> INDEX( Inputs!R$4:R$146, MATCH($B204 &amp; $C$191,Inputs!$E$4:$E$146,0))</f>
        <v>401</v>
      </c>
      <c r="P204" s="98">
        <f xml:space="preserve"> INDEX( Inputs!S$4:S$146, MATCH($B204 &amp; $C$191,Inputs!$E$4:$E$146,0))</f>
        <v>401</v>
      </c>
      <c r="Q204" s="99">
        <f t="shared" si="103"/>
        <v>400</v>
      </c>
      <c r="R204" s="99">
        <f t="shared" si="104"/>
        <v>400</v>
      </c>
      <c r="S204" s="99">
        <f t="shared" si="105"/>
        <v>401</v>
      </c>
      <c r="T204" s="99">
        <f t="shared" si="106"/>
        <v>401</v>
      </c>
      <c r="U204" s="99">
        <f t="shared" si="107"/>
        <v>401</v>
      </c>
      <c r="V204" s="99">
        <f t="shared" si="108"/>
        <v>401</v>
      </c>
      <c r="W204" s="100">
        <f t="shared" si="109"/>
        <v>400</v>
      </c>
      <c r="X204" s="100">
        <f t="shared" si="110"/>
        <v>400</v>
      </c>
      <c r="Y204" s="100">
        <f t="shared" si="111"/>
        <v>401</v>
      </c>
      <c r="Z204" s="100">
        <f t="shared" si="112"/>
        <v>401</v>
      </c>
      <c r="AA204" s="100">
        <f t="shared" si="113"/>
        <v>401</v>
      </c>
      <c r="AB204" s="100">
        <f t="shared" si="114"/>
        <v>401</v>
      </c>
      <c r="AD204" s="26" t="s">
        <v>31</v>
      </c>
      <c r="AF204" s="159"/>
      <c r="AG204" s="160"/>
      <c r="AH204" s="160"/>
      <c r="AI204" s="160"/>
      <c r="AJ204" s="160"/>
      <c r="AK204" s="160"/>
      <c r="AL204" s="160"/>
      <c r="AM204" s="160"/>
      <c r="AN204" s="160"/>
      <c r="AO204" s="161"/>
      <c r="AP204" s="132"/>
    </row>
    <row r="205" spans="1:42" ht="12.75" customHeight="1">
      <c r="A205" s="53"/>
      <c r="B205" s="3" t="s">
        <v>27</v>
      </c>
      <c r="C205" s="97">
        <f xml:space="preserve"> INDEX( Inputs!F$4:F$146, MATCH($B205 &amp; $C$191,Inputs!$E$4:$E$146,0))</f>
        <v>643</v>
      </c>
      <c r="D205" s="97">
        <f xml:space="preserve"> INDEX( Inputs!G$4:G$146, MATCH($B205 &amp; $C$191,Inputs!$E$4:$E$146,0))</f>
        <v>640</v>
      </c>
      <c r="E205" s="97">
        <f xml:space="preserve"> INDEX( Inputs!H$4:H$146, MATCH($B205 &amp; $C$191,Inputs!$E$4:$E$146,0))</f>
        <v>643</v>
      </c>
      <c r="F205" s="97">
        <f xml:space="preserve"> INDEX( Inputs!I$4:I$146, MATCH($B205 &amp; $C$191,Inputs!$E$4:$E$146,0))</f>
        <v>643</v>
      </c>
      <c r="G205" s="97">
        <f xml:space="preserve"> INDEX( Inputs!J$4:J$146, MATCH($B205 &amp; $C$191,Inputs!$E$4:$E$146,0))</f>
        <v>638</v>
      </c>
      <c r="H205" s="97">
        <f xml:space="preserve"> INDEX( Inputs!K$4:K$146, MATCH($B205 &amp; $C$191,Inputs!$E$4:$E$146,0))</f>
        <v>619</v>
      </c>
      <c r="I205" s="97">
        <f xml:space="preserve"> INDEX( Inputs!L$4:L$146, MATCH($B205 &amp; $C$191,Inputs!$E$4:$E$146,0))</f>
        <v>611</v>
      </c>
      <c r="J205" s="97">
        <f xml:space="preserve"> INDEX( Inputs!M$4:M$146, MATCH($B205 &amp; $C$191,Inputs!$E$4:$E$146,0))</f>
        <v>610</v>
      </c>
      <c r="K205" s="98">
        <f xml:space="preserve"> INDEX( Inputs!N$4:N$146, MATCH($B205 &amp; $C$191,Inputs!$E$4:$E$146,0))</f>
        <v>610</v>
      </c>
      <c r="L205" s="98">
        <f xml:space="preserve"> INDEX( Inputs!O$4:O$146, MATCH($B205 &amp; $C$191,Inputs!$E$4:$E$146,0))</f>
        <v>609</v>
      </c>
      <c r="M205" s="98">
        <f xml:space="preserve"> INDEX( Inputs!P$4:P$146, MATCH($B205 &amp; $C$191,Inputs!$E$4:$E$146,0))</f>
        <v>609</v>
      </c>
      <c r="N205" s="98">
        <f xml:space="preserve"> INDEX( Inputs!Q$4:Q$146, MATCH($B205 &amp; $C$191,Inputs!$E$4:$E$146,0))</f>
        <v>609</v>
      </c>
      <c r="O205" s="98">
        <f xml:space="preserve"> INDEX( Inputs!R$4:R$146, MATCH($B205 &amp; $C$191,Inputs!$E$4:$E$146,0))</f>
        <v>609</v>
      </c>
      <c r="P205" s="98">
        <f xml:space="preserve"> INDEX( Inputs!S$4:S$146, MATCH($B205 &amp; $C$191,Inputs!$E$4:$E$146,0))</f>
        <v>606</v>
      </c>
      <c r="Q205" s="99">
        <f t="shared" si="103"/>
        <v>610</v>
      </c>
      <c r="R205" s="99">
        <f t="shared" si="104"/>
        <v>609</v>
      </c>
      <c r="S205" s="99">
        <f t="shared" si="105"/>
        <v>609</v>
      </c>
      <c r="T205" s="99">
        <f t="shared" si="106"/>
        <v>609</v>
      </c>
      <c r="U205" s="99">
        <f t="shared" si="107"/>
        <v>609</v>
      </c>
      <c r="V205" s="99">
        <f t="shared" si="108"/>
        <v>606</v>
      </c>
      <c r="W205" s="100">
        <f t="shared" si="109"/>
        <v>610</v>
      </c>
      <c r="X205" s="100">
        <f t="shared" si="110"/>
        <v>609</v>
      </c>
      <c r="Y205" s="100">
        <f t="shared" si="111"/>
        <v>609</v>
      </c>
      <c r="Z205" s="100">
        <f t="shared" si="112"/>
        <v>609</v>
      </c>
      <c r="AA205" s="100">
        <f t="shared" si="113"/>
        <v>609</v>
      </c>
      <c r="AB205" s="100">
        <f t="shared" si="114"/>
        <v>606</v>
      </c>
      <c r="AD205" s="26" t="s">
        <v>31</v>
      </c>
      <c r="AF205" s="159"/>
      <c r="AG205" s="160"/>
      <c r="AH205" s="160"/>
      <c r="AI205" s="160"/>
      <c r="AJ205" s="160"/>
      <c r="AK205" s="160"/>
      <c r="AL205" s="160"/>
      <c r="AM205" s="160"/>
      <c r="AN205" s="160"/>
      <c r="AO205" s="161"/>
      <c r="AP205" s="132"/>
    </row>
    <row r="206" spans="1:42" ht="12.75" customHeight="1" thickBot="1">
      <c r="A206" s="53"/>
      <c r="B206" s="67" t="s">
        <v>30</v>
      </c>
      <c r="C206" s="34">
        <f t="shared" ref="C206:V206" si="115">SUM(C196:C205)</f>
        <v>6384</v>
      </c>
      <c r="D206" s="34">
        <f t="shared" si="115"/>
        <v>6380</v>
      </c>
      <c r="E206" s="34">
        <f t="shared" si="115"/>
        <v>6375</v>
      </c>
      <c r="F206" s="34">
        <f t="shared" si="115"/>
        <v>6380</v>
      </c>
      <c r="G206" s="34">
        <f t="shared" si="115"/>
        <v>6381</v>
      </c>
      <c r="H206" s="34">
        <f t="shared" si="115"/>
        <v>6354</v>
      </c>
      <c r="I206" s="34">
        <f t="shared" ref="I206" si="116">SUM(I196:I205)</f>
        <v>6343</v>
      </c>
      <c r="J206" s="34">
        <f t="shared" si="115"/>
        <v>6341</v>
      </c>
      <c r="K206" s="32">
        <f t="shared" si="115"/>
        <v>6337</v>
      </c>
      <c r="L206" s="32">
        <f t="shared" si="115"/>
        <v>6336</v>
      </c>
      <c r="M206" s="32">
        <f t="shared" si="115"/>
        <v>6338</v>
      </c>
      <c r="N206" s="32">
        <f t="shared" si="115"/>
        <v>6332</v>
      </c>
      <c r="O206" s="32">
        <f t="shared" si="115"/>
        <v>6334</v>
      </c>
      <c r="P206" s="32">
        <f t="shared" si="115"/>
        <v>6320</v>
      </c>
      <c r="Q206" s="35">
        <f t="shared" si="115"/>
        <v>6337</v>
      </c>
      <c r="R206" s="35">
        <f t="shared" si="115"/>
        <v>6336</v>
      </c>
      <c r="S206" s="35">
        <f t="shared" si="115"/>
        <v>6338</v>
      </c>
      <c r="T206" s="35">
        <f t="shared" si="115"/>
        <v>6332</v>
      </c>
      <c r="U206" s="35">
        <f t="shared" si="115"/>
        <v>6334</v>
      </c>
      <c r="V206" s="35">
        <f t="shared" si="115"/>
        <v>6320</v>
      </c>
      <c r="W206" s="87">
        <f t="shared" ref="W206:AB206" si="117">SUM(W196:W205)</f>
        <v>6337</v>
      </c>
      <c r="X206" s="87">
        <f t="shared" si="117"/>
        <v>6336</v>
      </c>
      <c r="Y206" s="87">
        <f t="shared" si="117"/>
        <v>6338</v>
      </c>
      <c r="Z206" s="87">
        <f t="shared" si="117"/>
        <v>6332</v>
      </c>
      <c r="AA206" s="87">
        <f t="shared" si="117"/>
        <v>6334</v>
      </c>
      <c r="AB206" s="87">
        <f t="shared" si="117"/>
        <v>6320</v>
      </c>
      <c r="AD206" s="26" t="s">
        <v>29</v>
      </c>
      <c r="AF206" s="162"/>
      <c r="AG206" s="163"/>
      <c r="AH206" s="163"/>
      <c r="AI206" s="163"/>
      <c r="AJ206" s="163"/>
      <c r="AK206" s="163"/>
      <c r="AL206" s="163"/>
      <c r="AM206" s="163"/>
      <c r="AN206" s="163"/>
      <c r="AO206" s="164"/>
      <c r="AP206" s="132"/>
    </row>
    <row r="207" spans="1:42">
      <c r="A207" s="53"/>
      <c r="B207" s="58"/>
    </row>
    <row r="208" spans="1:42" s="44" customFormat="1">
      <c r="A208" s="43" t="s">
        <v>51</v>
      </c>
      <c r="C208" s="45" t="s">
        <v>73</v>
      </c>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c r="AN208" s="45"/>
      <c r="AO208" s="45"/>
      <c r="AP208" s="46"/>
    </row>
    <row r="209" spans="1:42">
      <c r="A209" s="53"/>
    </row>
    <row r="210" spans="1:42" ht="29.65" customHeight="1">
      <c r="B210" s="57" t="s">
        <v>57</v>
      </c>
      <c r="C210" s="11" t="s">
        <v>28</v>
      </c>
      <c r="D210" s="13"/>
      <c r="E210" s="13"/>
      <c r="F210" s="13"/>
      <c r="G210" s="13"/>
      <c r="H210" s="13"/>
      <c r="I210" s="14"/>
      <c r="J210" s="14"/>
      <c r="K210" s="133" t="s">
        <v>31</v>
      </c>
      <c r="L210" s="134"/>
      <c r="M210" s="134"/>
      <c r="N210" s="134"/>
      <c r="O210" s="134"/>
      <c r="P210" s="135"/>
      <c r="Q210" s="136" t="s">
        <v>58</v>
      </c>
      <c r="R210" s="136"/>
      <c r="S210" s="136"/>
      <c r="T210" s="136"/>
      <c r="U210" s="136"/>
      <c r="V210" s="137"/>
      <c r="W210" s="167"/>
      <c r="X210" s="167"/>
      <c r="Y210" s="167"/>
      <c r="Z210" s="167"/>
      <c r="AA210" s="167"/>
      <c r="AB210" s="168"/>
      <c r="AD210" s="171" t="s">
        <v>0</v>
      </c>
    </row>
    <row r="211" spans="1:42">
      <c r="B211" s="36"/>
      <c r="C211" s="16" t="s">
        <v>5</v>
      </c>
      <c r="D211" s="16" t="s">
        <v>6</v>
      </c>
      <c r="E211" s="16" t="s">
        <v>7</v>
      </c>
      <c r="F211" s="16" t="s">
        <v>8</v>
      </c>
      <c r="G211" s="16" t="s">
        <v>9</v>
      </c>
      <c r="H211" s="16" t="s">
        <v>10</v>
      </c>
      <c r="I211" s="16" t="s">
        <v>11</v>
      </c>
      <c r="J211" s="16" t="s">
        <v>12</v>
      </c>
      <c r="K211" s="22" t="s">
        <v>13</v>
      </c>
      <c r="L211" s="22" t="s">
        <v>14</v>
      </c>
      <c r="M211" s="22" t="s">
        <v>15</v>
      </c>
      <c r="N211" s="22" t="s">
        <v>16</v>
      </c>
      <c r="O211" s="22" t="s">
        <v>17</v>
      </c>
      <c r="P211" s="22" t="s">
        <v>18</v>
      </c>
      <c r="Q211" s="17" t="s">
        <v>13</v>
      </c>
      <c r="R211" s="17" t="s">
        <v>14</v>
      </c>
      <c r="S211" s="17" t="s">
        <v>15</v>
      </c>
      <c r="T211" s="17" t="s">
        <v>16</v>
      </c>
      <c r="U211" s="17" t="s">
        <v>17</v>
      </c>
      <c r="V211" s="17" t="s">
        <v>18</v>
      </c>
      <c r="W211" s="18" t="s">
        <v>13</v>
      </c>
      <c r="X211" s="18" t="s">
        <v>14</v>
      </c>
      <c r="Y211" s="18" t="s">
        <v>15</v>
      </c>
      <c r="Z211" s="18" t="s">
        <v>16</v>
      </c>
      <c r="AA211" s="18" t="s">
        <v>17</v>
      </c>
      <c r="AB211" s="18" t="s">
        <v>18</v>
      </c>
      <c r="AD211" s="171"/>
    </row>
    <row r="212" spans="1:42" ht="13.5" thickBot="1">
      <c r="B212" s="59"/>
      <c r="C212" s="19">
        <v>1</v>
      </c>
      <c r="D212" s="19">
        <v>2</v>
      </c>
      <c r="E212" s="19">
        <v>3</v>
      </c>
      <c r="F212" s="19">
        <v>4</v>
      </c>
      <c r="G212" s="19">
        <v>5</v>
      </c>
      <c r="H212" s="19">
        <v>6</v>
      </c>
      <c r="I212" s="19">
        <v>7</v>
      </c>
      <c r="J212" s="19">
        <v>8</v>
      </c>
      <c r="K212" s="23">
        <v>9</v>
      </c>
      <c r="L212" s="23">
        <v>10</v>
      </c>
      <c r="M212" s="23">
        <v>11</v>
      </c>
      <c r="N212" s="23">
        <v>12</v>
      </c>
      <c r="O212" s="23">
        <v>13</v>
      </c>
      <c r="P212" s="23">
        <v>14</v>
      </c>
      <c r="Q212" s="20">
        <v>9</v>
      </c>
      <c r="R212" s="20">
        <v>10</v>
      </c>
      <c r="S212" s="20">
        <v>11</v>
      </c>
      <c r="T212" s="20">
        <v>12</v>
      </c>
      <c r="U212" s="20">
        <v>13</v>
      </c>
      <c r="V212" s="20">
        <v>14</v>
      </c>
      <c r="W212" s="21">
        <v>9</v>
      </c>
      <c r="X212" s="21">
        <v>10</v>
      </c>
      <c r="Y212" s="21">
        <v>11</v>
      </c>
      <c r="Z212" s="21">
        <v>12</v>
      </c>
      <c r="AA212" s="21">
        <v>13</v>
      </c>
      <c r="AB212" s="21">
        <v>14</v>
      </c>
      <c r="AD212" s="49"/>
    </row>
    <row r="213" spans="1:42" ht="12.75" customHeight="1">
      <c r="B213" s="3" t="s">
        <v>4</v>
      </c>
      <c r="C213" s="68">
        <f xml:space="preserve"> INDEX( Inputs!F$4:F$146, MATCH($B213 &amp; $C$208,Inputs!$E$4:$E$146,0))</f>
        <v>4.2813002361486959E-4</v>
      </c>
      <c r="D213" s="68">
        <f xml:space="preserve"> INDEX( Inputs!G$4:G$146, MATCH($B213 &amp; $C$208,Inputs!$E$4:$E$146,0))</f>
        <v>4.2329394420664515E-4</v>
      </c>
      <c r="E213" s="68">
        <f xml:space="preserve"> INDEX( Inputs!H$4:H$146, MATCH($B213 &amp; $C$208,Inputs!$E$4:$E$146,0))</f>
        <v>4.2144775107080806E-4</v>
      </c>
      <c r="F213" s="68">
        <f xml:space="preserve"> INDEX( Inputs!I$4:I$146, MATCH($B213 &amp; $C$208,Inputs!$E$4:$E$146,0))</f>
        <v>4.1774267051496438E-4</v>
      </c>
      <c r="G213" s="68">
        <f xml:space="preserve"> INDEX( Inputs!J$4:J$146, MATCH($B213 &amp; $C$208,Inputs!$E$4:$E$146,0))</f>
        <v>4.2043971355516075E-4</v>
      </c>
      <c r="H213" s="68">
        <f xml:space="preserve"> INDEX( Inputs!K$4:K$146, MATCH($B213 &amp; $C$208,Inputs!$E$4:$E$146,0))</f>
        <v>4.148114667303343E-4</v>
      </c>
      <c r="I213" s="68">
        <f xml:space="preserve"> INDEX( Inputs!L$4:L$146, MATCH($B213 &amp; $C$208,Inputs!$E$4:$E$146,0))</f>
        <v>4.1287652307174326E-4</v>
      </c>
      <c r="J213" s="68">
        <f xml:space="preserve"> INDEX( Inputs!M$4:M$146, MATCH($B213 &amp; $C$208,Inputs!$E$4:$E$146,0))</f>
        <v>4.0659449703902482E-4</v>
      </c>
      <c r="K213" s="73">
        <f xml:space="preserve"> INDEX( Inputs!N$4:N$146, MATCH($B213 &amp; $C$208,Inputs!$E$4:$E$146,0))</f>
        <v>4.0579877767057878E-4</v>
      </c>
      <c r="L213" s="73">
        <f xml:space="preserve"> INDEX( Inputs!O$4:O$146, MATCH($B213 &amp; $C$208,Inputs!$E$4:$E$146,0))</f>
        <v>4.0022338172870052E-4</v>
      </c>
      <c r="M213" s="73">
        <f xml:space="preserve"> INDEX( Inputs!P$4:P$146, MATCH($B213 &amp; $C$208,Inputs!$E$4:$E$146,0))</f>
        <v>3.9424693392450208E-4</v>
      </c>
      <c r="N213" s="73">
        <f xml:space="preserve"> INDEX( Inputs!Q$4:Q$146, MATCH($B213 &amp; $C$208,Inputs!$E$4:$E$146,0))</f>
        <v>3.8835601466872762E-4</v>
      </c>
      <c r="O213" s="73">
        <f xml:space="preserve"> INDEX( Inputs!R$4:R$146, MATCH($B213 &amp; $C$208,Inputs!$E$4:$E$146,0))</f>
        <v>3.8261559780375322E-4</v>
      </c>
      <c r="P213" s="73">
        <f xml:space="preserve"> INDEX( Inputs!S$4:S$146, MATCH($B213 &amp; $C$208,Inputs!$E$4:$E$146,0))</f>
        <v>3.7736738393134546E-4</v>
      </c>
      <c r="Q213" s="80">
        <f t="shared" ref="Q213:V222" si="118">Q196/Q26</f>
        <v>4.0432618325472546E-4</v>
      </c>
      <c r="R213" s="80">
        <f t="shared" si="118"/>
        <v>4.0117583670086553E-4</v>
      </c>
      <c r="S213" s="80">
        <f t="shared" si="118"/>
        <v>3.9820264174924717E-4</v>
      </c>
      <c r="T213" s="80">
        <f t="shared" si="118"/>
        <v>3.9466731655305143E-4</v>
      </c>
      <c r="U213" s="80">
        <f t="shared" si="118"/>
        <v>3.9132721842775832E-4</v>
      </c>
      <c r="V213" s="80">
        <f t="shared" si="118"/>
        <v>3.8805232532614596E-4</v>
      </c>
      <c r="W213" s="85">
        <f t="shared" ref="W213:W222" si="119" xml:space="preserve"> IF($AD213="Company forecast",K213, IF($AD213="Ofwat forecast",Q213))</f>
        <v>4.0432618325472546E-4</v>
      </c>
      <c r="X213" s="85">
        <f t="shared" ref="X213:X222" si="120" xml:space="preserve"> IF($AD213="Company forecast",L213, IF($AD213="Ofwat forecast",R213))</f>
        <v>4.0117583670086553E-4</v>
      </c>
      <c r="Y213" s="85">
        <f t="shared" ref="Y213:Y222" si="121" xml:space="preserve"> IF($AD213="Company forecast",M213, IF($AD213="Ofwat forecast",S213))</f>
        <v>3.9820264174924717E-4</v>
      </c>
      <c r="Z213" s="85">
        <f t="shared" ref="Z213:Z222" si="122" xml:space="preserve"> IF($AD213="Company forecast",N213, IF($AD213="Ofwat forecast",T213))</f>
        <v>3.9466731655305143E-4</v>
      </c>
      <c r="AA213" s="85">
        <f t="shared" ref="AA213:AA222" si="123" xml:space="preserve"> IF($AD213="Company forecast",O213, IF($AD213="Ofwat forecast",U213))</f>
        <v>3.9132721842775832E-4</v>
      </c>
      <c r="AB213" s="85">
        <f t="shared" ref="AB213:AB222" si="124" xml:space="preserve"> IF($AD213="Company forecast",P213, IF($AD213="Ofwat forecast",V213))</f>
        <v>3.8805232532614596E-4</v>
      </c>
      <c r="AD213" s="26" t="s">
        <v>29</v>
      </c>
      <c r="AF213" s="156" t="s">
        <v>293</v>
      </c>
      <c r="AG213" s="157"/>
      <c r="AH213" s="157"/>
      <c r="AI213" s="157"/>
      <c r="AJ213" s="157"/>
      <c r="AK213" s="157"/>
      <c r="AL213" s="157"/>
      <c r="AM213" s="157"/>
      <c r="AN213" s="157"/>
      <c r="AO213" s="158"/>
      <c r="AP213" s="132"/>
    </row>
    <row r="214" spans="1:42" ht="12.75" customHeight="1">
      <c r="B214" s="3" t="s">
        <v>19</v>
      </c>
      <c r="C214" s="68">
        <f xml:space="preserve"> INDEX( Inputs!F$4:F$146, MATCH($B214 &amp; $C$208,Inputs!$E$4:$E$146,0))</f>
        <v>3.3608315379132645E-4</v>
      </c>
      <c r="D214" s="68">
        <f xml:space="preserve"> INDEX( Inputs!G$4:G$146, MATCH($B214 &amp; $C$208,Inputs!$E$4:$E$146,0))</f>
        <v>3.3511331929742764E-4</v>
      </c>
      <c r="E214" s="68">
        <f xml:space="preserve"> INDEX( Inputs!H$4:H$146, MATCH($B214 &amp; $C$208,Inputs!$E$4:$E$146,0))</f>
        <v>3.3285398051349996E-4</v>
      </c>
      <c r="F214" s="68">
        <f xml:space="preserve"> INDEX( Inputs!I$4:I$146, MATCH($B214 &amp; $C$208,Inputs!$E$4:$E$146,0))</f>
        <v>3.3237403587386207E-4</v>
      </c>
      <c r="G214" s="68">
        <f xml:space="preserve"> INDEX( Inputs!J$4:J$146, MATCH($B214 &amp; $C$208,Inputs!$E$4:$E$146,0))</f>
        <v>3.2997828710834098E-4</v>
      </c>
      <c r="H214" s="68">
        <f xml:space="preserve"> INDEX( Inputs!K$4:K$146, MATCH($B214 &amp; $C$208,Inputs!$E$4:$E$146,0))</f>
        <v>3.2807850313386637E-4</v>
      </c>
      <c r="I214" s="68">
        <f xml:space="preserve"> INDEX( Inputs!L$4:L$146, MATCH($B214 &amp; $C$208,Inputs!$E$4:$E$146,0))</f>
        <v>3.2673766288426285E-4</v>
      </c>
      <c r="J214" s="68">
        <f xml:space="preserve"> INDEX( Inputs!M$4:M$146, MATCH($B214 &amp; $C$208,Inputs!$E$4:$E$146,0))</f>
        <v>3.2363631782188819E-4</v>
      </c>
      <c r="K214" s="73">
        <f xml:space="preserve"> INDEX( Inputs!N$4:N$146, MATCH($B214 &amp; $C$208,Inputs!$E$4:$E$146,0))</f>
        <v>3.2267641727607978E-4</v>
      </c>
      <c r="L214" s="73">
        <f xml:space="preserve"> INDEX( Inputs!O$4:O$146, MATCH($B214 &amp; $C$208,Inputs!$E$4:$E$146,0))</f>
        <v>3.2043349298110994E-4</v>
      </c>
      <c r="M214" s="73">
        <f xml:space="preserve"> INDEX( Inputs!P$4:P$146, MATCH($B214 &amp; $C$208,Inputs!$E$4:$E$146,0))</f>
        <v>3.1812887839928022E-4</v>
      </c>
      <c r="N214" s="73">
        <f xml:space="preserve"> INDEX( Inputs!Q$4:Q$146, MATCH($B214 &amp; $C$208,Inputs!$E$4:$E$146,0))</f>
        <v>3.1598840100687827E-4</v>
      </c>
      <c r="O214" s="73">
        <f xml:space="preserve"> INDEX( Inputs!R$4:R$146, MATCH($B214 &amp; $C$208,Inputs!$E$4:$E$146,0))</f>
        <v>3.1393546611815378E-4</v>
      </c>
      <c r="P214" s="73">
        <f xml:space="preserve"> INDEX( Inputs!S$4:S$146, MATCH($B214 &amp; $C$208,Inputs!$E$4:$E$146,0))</f>
        <v>3.1194013166441589E-4</v>
      </c>
      <c r="Q214" s="80">
        <f t="shared" si="118"/>
        <v>3.2392073399613574E-4</v>
      </c>
      <c r="R214" s="80">
        <f t="shared" si="118"/>
        <v>3.2276252158362962E-4</v>
      </c>
      <c r="S214" s="80">
        <f t="shared" si="118"/>
        <v>3.2171369315677097E-4</v>
      </c>
      <c r="T214" s="80">
        <f t="shared" si="118"/>
        <v>3.2062214239687045E-4</v>
      </c>
      <c r="U214" s="80">
        <f t="shared" si="118"/>
        <v>3.1964097324889846E-4</v>
      </c>
      <c r="V214" s="80">
        <f t="shared" si="118"/>
        <v>3.186586366251836E-4</v>
      </c>
      <c r="W214" s="85">
        <f t="shared" si="119"/>
        <v>3.2392073399613574E-4</v>
      </c>
      <c r="X214" s="85">
        <f t="shared" si="120"/>
        <v>3.2276252158362962E-4</v>
      </c>
      <c r="Y214" s="85">
        <f t="shared" si="121"/>
        <v>3.2171369315677097E-4</v>
      </c>
      <c r="Z214" s="85">
        <f t="shared" si="122"/>
        <v>3.2062214239687045E-4</v>
      </c>
      <c r="AA214" s="85">
        <f t="shared" si="123"/>
        <v>3.1964097324889846E-4</v>
      </c>
      <c r="AB214" s="85">
        <f t="shared" si="124"/>
        <v>3.186586366251836E-4</v>
      </c>
      <c r="AD214" s="26" t="s">
        <v>29</v>
      </c>
      <c r="AF214" s="159"/>
      <c r="AG214" s="160"/>
      <c r="AH214" s="160"/>
      <c r="AI214" s="160"/>
      <c r="AJ214" s="160"/>
      <c r="AK214" s="160"/>
      <c r="AL214" s="160"/>
      <c r="AM214" s="160"/>
      <c r="AN214" s="160"/>
      <c r="AO214" s="161"/>
      <c r="AP214" s="132"/>
    </row>
    <row r="215" spans="1:42" ht="12.75" customHeight="1">
      <c r="B215" s="3" t="s">
        <v>20</v>
      </c>
      <c r="C215" s="68">
        <f xml:space="preserve"> INDEX( Inputs!F$4:F$146, MATCH($B215 &amp; $C$208,Inputs!$E$4:$E$146,0))</f>
        <v>1.7762591608777521E-4</v>
      </c>
      <c r="D215" s="68">
        <f xml:space="preserve"> INDEX( Inputs!G$4:G$146, MATCH($B215 &amp; $C$208,Inputs!$E$4:$E$146,0))</f>
        <v>1.7679083689990755E-4</v>
      </c>
      <c r="E215" s="68">
        <f xml:space="preserve"> INDEX( Inputs!H$4:H$146, MATCH($B215 &amp; $C$208,Inputs!$E$4:$E$146,0))</f>
        <v>1.7624730527146415E-4</v>
      </c>
      <c r="F215" s="68">
        <f xml:space="preserve"> INDEX( Inputs!I$4:I$146, MATCH($B215 &amp; $C$208,Inputs!$E$4:$E$146,0))</f>
        <v>1.7465102138504728E-4</v>
      </c>
      <c r="G215" s="68">
        <f xml:space="preserve"> INDEX( Inputs!J$4:J$146, MATCH($B215 &amp; $C$208,Inputs!$E$4:$E$146,0))</f>
        <v>1.7378855531991093E-4</v>
      </c>
      <c r="H215" s="68">
        <f xml:space="preserve"> INDEX( Inputs!K$4:K$146, MATCH($B215 &amp; $C$208,Inputs!$E$4:$E$146,0))</f>
        <v>1.7235661343269017E-4</v>
      </c>
      <c r="I215" s="68">
        <f xml:space="preserve"> INDEX( Inputs!L$4:L$146, MATCH($B215 &amp; $C$208,Inputs!$E$4:$E$146,0))</f>
        <v>1.7130801815020517E-4</v>
      </c>
      <c r="J215" s="68">
        <f xml:space="preserve"> INDEX( Inputs!M$4:M$146, MATCH($B215 &amp; $C$208,Inputs!$E$4:$E$146,0))</f>
        <v>1.7025564977964013E-4</v>
      </c>
      <c r="K215" s="73">
        <f xml:space="preserve"> INDEX( Inputs!N$4:N$146, MATCH($B215 &amp; $C$208,Inputs!$E$4:$E$146,0))</f>
        <v>1.676336750786664E-4</v>
      </c>
      <c r="L215" s="73">
        <f xml:space="preserve"> INDEX( Inputs!O$4:O$146, MATCH($B215 &amp; $C$208,Inputs!$E$4:$E$146,0))</f>
        <v>1.6566736751360368E-4</v>
      </c>
      <c r="M215" s="73">
        <f xml:space="preserve"> INDEX( Inputs!P$4:P$146, MATCH($B215 &amp; $C$208,Inputs!$E$4:$E$146,0))</f>
        <v>1.6426911645819111E-4</v>
      </c>
      <c r="N215" s="73">
        <f xml:space="preserve"> INDEX( Inputs!Q$4:Q$146, MATCH($B215 &amp; $C$208,Inputs!$E$4:$E$146,0))</f>
        <v>1.631302462448069E-4</v>
      </c>
      <c r="O215" s="73">
        <f xml:space="preserve"> INDEX( Inputs!R$4:R$146, MATCH($B215 &amp; $C$208,Inputs!$E$4:$E$146,0))</f>
        <v>1.6195669809798477E-4</v>
      </c>
      <c r="P215" s="73">
        <f xml:space="preserve"> INDEX( Inputs!S$4:S$146, MATCH($B215 &amp; $C$208,Inputs!$E$4:$E$146,0))</f>
        <v>1.6075032654595852E-4</v>
      </c>
      <c r="Q215" s="80">
        <f t="shared" si="118"/>
        <v>1.6759588878446791E-4</v>
      </c>
      <c r="R215" s="80">
        <f t="shared" si="118"/>
        <v>1.6591307287287826E-4</v>
      </c>
      <c r="S215" s="80">
        <f t="shared" si="118"/>
        <v>1.6488408427557967E-4</v>
      </c>
      <c r="T215" s="80">
        <f t="shared" si="118"/>
        <v>1.6409021229020303E-4</v>
      </c>
      <c r="U215" s="80">
        <f t="shared" si="118"/>
        <v>1.6337049222460841E-4</v>
      </c>
      <c r="V215" s="80">
        <f t="shared" si="118"/>
        <v>1.6267185809867979E-4</v>
      </c>
      <c r="W215" s="85">
        <f t="shared" si="119"/>
        <v>1.6759588878446791E-4</v>
      </c>
      <c r="X215" s="85">
        <f t="shared" si="120"/>
        <v>1.6591307287287826E-4</v>
      </c>
      <c r="Y215" s="85">
        <f t="shared" si="121"/>
        <v>1.6488408427557967E-4</v>
      </c>
      <c r="Z215" s="85">
        <f t="shared" si="122"/>
        <v>1.6409021229020303E-4</v>
      </c>
      <c r="AA215" s="85">
        <f t="shared" si="123"/>
        <v>1.6337049222460841E-4</v>
      </c>
      <c r="AB215" s="85">
        <f t="shared" si="124"/>
        <v>1.6267185809867979E-4</v>
      </c>
      <c r="AD215" s="26" t="s">
        <v>29</v>
      </c>
      <c r="AF215" s="159"/>
      <c r="AG215" s="160"/>
      <c r="AH215" s="160"/>
      <c r="AI215" s="160"/>
      <c r="AJ215" s="160"/>
      <c r="AK215" s="160"/>
      <c r="AL215" s="160"/>
      <c r="AM215" s="160"/>
      <c r="AN215" s="160"/>
      <c r="AO215" s="161"/>
      <c r="AP215" s="132"/>
    </row>
    <row r="216" spans="1:42" ht="12.75" customHeight="1">
      <c r="B216" s="3" t="s">
        <v>21</v>
      </c>
      <c r="C216" s="68">
        <f xml:space="preserve"> INDEX( Inputs!F$4:F$146, MATCH($B216 &amp; $C$208,Inputs!$E$4:$E$146,0))</f>
        <v>1.9493726247895858E-4</v>
      </c>
      <c r="D216" s="68">
        <f xml:space="preserve"> INDEX( Inputs!G$4:G$146, MATCH($B216 &amp; $C$208,Inputs!$E$4:$E$146,0))</f>
        <v>1.9214583033105474E-4</v>
      </c>
      <c r="E216" s="68">
        <f xml:space="preserve"> INDEX( Inputs!H$4:H$146, MATCH($B216 &amp; $C$208,Inputs!$E$4:$E$146,0))</f>
        <v>1.9088998304813955E-4</v>
      </c>
      <c r="F216" s="68">
        <f xml:space="preserve"> INDEX( Inputs!I$4:I$146, MATCH($B216 &amp; $C$208,Inputs!$E$4:$E$146,0))</f>
        <v>1.8892428781737828E-4</v>
      </c>
      <c r="G216" s="68">
        <f xml:space="preserve"> INDEX( Inputs!J$4:J$146, MATCH($B216 &amp; $C$208,Inputs!$E$4:$E$146,0))</f>
        <v>1.873667097610099E-4</v>
      </c>
      <c r="H216" s="68">
        <f xml:space="preserve"> INDEX( Inputs!K$4:K$146, MATCH($B216 &amp; $C$208,Inputs!$E$4:$E$146,0))</f>
        <v>1.8594765548025948E-4</v>
      </c>
      <c r="I216" s="68">
        <f xml:space="preserve"> INDEX( Inputs!L$4:L$146, MATCH($B216 &amp; $C$208,Inputs!$E$4:$E$146,0))</f>
        <v>1.8492932406558759E-4</v>
      </c>
      <c r="J216" s="68">
        <f xml:space="preserve"> INDEX( Inputs!M$4:M$146, MATCH($B216 &amp; $C$208,Inputs!$E$4:$E$146,0))</f>
        <v>1.8372692842804248E-4</v>
      </c>
      <c r="K216" s="73">
        <f xml:space="preserve"> INDEX( Inputs!N$4:N$146, MATCH($B216 &amp; $C$208,Inputs!$E$4:$E$146,0))</f>
        <v>1.8217327223624431E-4</v>
      </c>
      <c r="L216" s="73">
        <f xml:space="preserve"> INDEX( Inputs!O$4:O$146, MATCH($B216 &amp; $C$208,Inputs!$E$4:$E$146,0))</f>
        <v>1.800145392564857E-4</v>
      </c>
      <c r="M216" s="73">
        <f xml:space="preserve"> INDEX( Inputs!P$4:P$146, MATCH($B216 &amp; $C$208,Inputs!$E$4:$E$146,0))</f>
        <v>1.7799147591507128E-4</v>
      </c>
      <c r="N216" s="73">
        <f xml:space="preserve"> INDEX( Inputs!Q$4:Q$146, MATCH($B216 &amp; $C$208,Inputs!$E$4:$E$146,0))</f>
        <v>1.7604988433763766E-4</v>
      </c>
      <c r="O216" s="73">
        <f xml:space="preserve"> INDEX( Inputs!R$4:R$146, MATCH($B216 &amp; $C$208,Inputs!$E$4:$E$146,0))</f>
        <v>1.7418676256960311E-4</v>
      </c>
      <c r="P216" s="73">
        <f xml:space="preserve"> INDEX( Inputs!S$4:S$146, MATCH($B216 &amp; $C$208,Inputs!$E$4:$E$146,0))</f>
        <v>1.705465615734503E-4</v>
      </c>
      <c r="Q216" s="80">
        <f t="shared" si="118"/>
        <v>1.8217376512766816E-4</v>
      </c>
      <c r="R216" s="80">
        <f t="shared" si="118"/>
        <v>1.807106173279914E-4</v>
      </c>
      <c r="S216" s="80">
        <f t="shared" si="118"/>
        <v>1.7932636151622944E-4</v>
      </c>
      <c r="T216" s="80">
        <f t="shared" si="118"/>
        <v>1.7770559174794503E-4</v>
      </c>
      <c r="U216" s="80">
        <f t="shared" si="118"/>
        <v>1.7615046623823389E-4</v>
      </c>
      <c r="V216" s="80">
        <f t="shared" si="118"/>
        <v>1.7269850915537822E-4</v>
      </c>
      <c r="W216" s="85">
        <f t="shared" si="119"/>
        <v>1.8217376512766816E-4</v>
      </c>
      <c r="X216" s="85">
        <f t="shared" si="120"/>
        <v>1.807106173279914E-4</v>
      </c>
      <c r="Y216" s="85">
        <f t="shared" si="121"/>
        <v>1.7932636151622944E-4</v>
      </c>
      <c r="Z216" s="85">
        <f t="shared" si="122"/>
        <v>1.7770559174794503E-4</v>
      </c>
      <c r="AA216" s="85">
        <f t="shared" si="123"/>
        <v>1.7615046623823389E-4</v>
      </c>
      <c r="AB216" s="85">
        <f t="shared" si="124"/>
        <v>1.7269850915537822E-4</v>
      </c>
      <c r="AD216" s="26" t="s">
        <v>29</v>
      </c>
      <c r="AF216" s="159"/>
      <c r="AG216" s="160"/>
      <c r="AH216" s="160"/>
      <c r="AI216" s="160"/>
      <c r="AJ216" s="160"/>
      <c r="AK216" s="160"/>
      <c r="AL216" s="160"/>
      <c r="AM216" s="160"/>
      <c r="AN216" s="160"/>
      <c r="AO216" s="161"/>
      <c r="AP216" s="132"/>
    </row>
    <row r="217" spans="1:42" ht="12.75" customHeight="1">
      <c r="B217" s="3" t="s">
        <v>61</v>
      </c>
      <c r="C217" s="69">
        <f xml:space="preserve"> INDEX( Inputs!F$4:F$146, MATCH($B217 &amp; $C$208,Inputs!$E$4:$E$146,0))</f>
        <v>2.6017518971425491E-4</v>
      </c>
      <c r="D217" s="69">
        <f xml:space="preserve"> INDEX( Inputs!G$4:G$146, MATCH($B217 &amp; $C$208,Inputs!$E$4:$E$146,0))</f>
        <v>2.5834651161498644E-4</v>
      </c>
      <c r="E217" s="69">
        <f xml:space="preserve"> INDEX( Inputs!H$4:H$146, MATCH($B217 &amp; $C$208,Inputs!$E$4:$E$146,0))</f>
        <v>2.5616054805788072E-4</v>
      </c>
      <c r="F217" s="69">
        <f xml:space="preserve"> INDEX( Inputs!I$4:I$146, MATCH($B217 &amp; $C$208,Inputs!$E$4:$E$146,0))</f>
        <v>2.5487303996004073E-4</v>
      </c>
      <c r="G217" s="69">
        <f xml:space="preserve"> INDEX( Inputs!J$4:J$146, MATCH($B217 &amp; $C$208,Inputs!$E$4:$E$146,0))</f>
        <v>2.5190404714253944E-4</v>
      </c>
      <c r="H217" s="69">
        <f xml:space="preserve"> INDEX( Inputs!K$4:K$146, MATCH($B217 &amp; $C$208,Inputs!$E$4:$E$146,0))</f>
        <v>2.4836564129822905E-4</v>
      </c>
      <c r="I217" s="69">
        <f xml:space="preserve"> INDEX( Inputs!L$4:L$146, MATCH($B217 &amp; $C$208,Inputs!$E$4:$E$146,0))</f>
        <v>2.445039269509416E-4</v>
      </c>
      <c r="J217" s="69">
        <f xml:space="preserve"> INDEX( Inputs!M$4:M$146, MATCH($B217 &amp; $C$208,Inputs!$E$4:$E$146,0))</f>
        <v>2.4238461821386446E-4</v>
      </c>
      <c r="K217" s="73">
        <f xml:space="preserve"> INDEX( Inputs!N$4:N$146, MATCH($B217 &amp; $C$208,Inputs!$E$4:$E$146,0))</f>
        <v>2.4090877822206515E-4</v>
      </c>
      <c r="L217" s="73">
        <f xml:space="preserve"> INDEX( Inputs!O$4:O$146, MATCH($B217 &amp; $C$208,Inputs!$E$4:$E$146,0))</f>
        <v>2.3973597189510501E-4</v>
      </c>
      <c r="M217" s="73">
        <f xml:space="preserve"> INDEX( Inputs!P$4:P$146, MATCH($B217 &amp; $C$208,Inputs!$E$4:$E$146,0))</f>
        <v>2.3848816107615165E-4</v>
      </c>
      <c r="N217" s="73">
        <f xml:space="preserve"> INDEX( Inputs!Q$4:Q$146, MATCH($B217 &amp; $C$208,Inputs!$E$4:$E$146,0))</f>
        <v>2.3670118259375728E-4</v>
      </c>
      <c r="O217" s="73">
        <f xml:space="preserve"> INDEX( Inputs!R$4:R$146, MATCH($B217 &amp; $C$208,Inputs!$E$4:$E$146,0))</f>
        <v>2.3537995507638752E-4</v>
      </c>
      <c r="P217" s="73">
        <f xml:space="preserve"> INDEX( Inputs!S$4:S$146, MATCH($B217 &amp; $C$208,Inputs!$E$4:$E$146,0))</f>
        <v>2.3241706785808561E-4</v>
      </c>
      <c r="Q217" s="81">
        <f t="shared" si="118"/>
        <v>2.3937942977909294E-4</v>
      </c>
      <c r="R217" s="81">
        <f t="shared" si="118"/>
        <v>2.3792217490068939E-4</v>
      </c>
      <c r="S217" s="81">
        <f t="shared" si="118"/>
        <v>2.3658322424859643E-4</v>
      </c>
      <c r="T217" s="81">
        <f t="shared" si="118"/>
        <v>2.3449323652697884E-4</v>
      </c>
      <c r="U217" s="81">
        <f t="shared" si="118"/>
        <v>2.3294289555155764E-4</v>
      </c>
      <c r="V217" s="81">
        <f t="shared" si="118"/>
        <v>2.2978027863301354E-4</v>
      </c>
      <c r="W217" s="85">
        <f t="shared" si="119"/>
        <v>2.3937942977909294E-4</v>
      </c>
      <c r="X217" s="85">
        <f t="shared" si="120"/>
        <v>2.3792217490068939E-4</v>
      </c>
      <c r="Y217" s="85">
        <f t="shared" si="121"/>
        <v>2.3658322424859643E-4</v>
      </c>
      <c r="Z217" s="85">
        <f t="shared" si="122"/>
        <v>2.3449323652697884E-4</v>
      </c>
      <c r="AA217" s="85">
        <f t="shared" si="123"/>
        <v>2.3294289555155764E-4</v>
      </c>
      <c r="AB217" s="85">
        <f t="shared" si="124"/>
        <v>2.2978027863301354E-4</v>
      </c>
      <c r="AD217" s="26" t="s">
        <v>29</v>
      </c>
      <c r="AF217" s="159"/>
      <c r="AG217" s="160"/>
      <c r="AH217" s="160"/>
      <c r="AI217" s="160"/>
      <c r="AJ217" s="160"/>
      <c r="AK217" s="160"/>
      <c r="AL217" s="160"/>
      <c r="AM217" s="160"/>
      <c r="AN217" s="160"/>
      <c r="AO217" s="161"/>
      <c r="AP217" s="132"/>
    </row>
    <row r="218" spans="1:42" ht="12.75" customHeight="1">
      <c r="B218" s="3" t="s">
        <v>23</v>
      </c>
      <c r="C218" s="68">
        <f xml:space="preserve"> INDEX( Inputs!F$4:F$146, MATCH($B218 &amp; $C$208,Inputs!$E$4:$E$146,0))</f>
        <v>9.0267985748082862E-4</v>
      </c>
      <c r="D218" s="68">
        <f xml:space="preserve"> INDEX( Inputs!G$4:G$146, MATCH($B218 &amp; $C$208,Inputs!$E$4:$E$146,0))</f>
        <v>8.9852413531745304E-4</v>
      </c>
      <c r="E218" s="68">
        <f xml:space="preserve"> INDEX( Inputs!H$4:H$146, MATCH($B218 &amp; $C$208,Inputs!$E$4:$E$146,0))</f>
        <v>8.9333773779020546E-4</v>
      </c>
      <c r="F218" s="68">
        <f xml:space="preserve"> INDEX( Inputs!I$4:I$146, MATCH($B218 &amp; $C$208,Inputs!$E$4:$E$146,0))</f>
        <v>9.0339543463820659E-4</v>
      </c>
      <c r="G218" s="68">
        <f xml:space="preserve"> INDEX( Inputs!J$4:J$146, MATCH($B218 &amp; $C$208,Inputs!$E$4:$E$146,0))</f>
        <v>8.9601497684201666E-4</v>
      </c>
      <c r="H218" s="68">
        <f xml:space="preserve"> INDEX( Inputs!K$4:K$146, MATCH($B218 &amp; $C$208,Inputs!$E$4:$E$146,0))</f>
        <v>8.8343197872764803E-4</v>
      </c>
      <c r="I218" s="68">
        <f xml:space="preserve"> INDEX( Inputs!L$4:L$146, MATCH($B218 &amp; $C$208,Inputs!$E$4:$E$146,0))</f>
        <v>8.7225193744439565E-4</v>
      </c>
      <c r="J218" s="68">
        <f xml:space="preserve"> INDEX( Inputs!M$4:M$146, MATCH($B218 &amp; $C$208,Inputs!$E$4:$E$146,0))</f>
        <v>8.5742100074661612E-4</v>
      </c>
      <c r="K218" s="73">
        <f xml:space="preserve"> INDEX( Inputs!N$4:N$146, MATCH($B218 &amp; $C$208,Inputs!$E$4:$E$146,0))</f>
        <v>8.5552305181236838E-4</v>
      </c>
      <c r="L218" s="73">
        <f xml:space="preserve"> INDEX( Inputs!O$4:O$146, MATCH($B218 &amp; $C$208,Inputs!$E$4:$E$146,0))</f>
        <v>8.4763748719103875E-4</v>
      </c>
      <c r="M218" s="73">
        <f xml:space="preserve"> INDEX( Inputs!P$4:P$146, MATCH($B218 &amp; $C$208,Inputs!$E$4:$E$146,0))</f>
        <v>8.3979736502289124E-4</v>
      </c>
      <c r="N218" s="73">
        <f xml:space="preserve"> INDEX( Inputs!Q$4:Q$146, MATCH($B218 &amp; $C$208,Inputs!$E$4:$E$146,0))</f>
        <v>8.3234457786960704E-4</v>
      </c>
      <c r="O218" s="73">
        <f xml:space="preserve"> INDEX( Inputs!R$4:R$146, MATCH($B218 &amp; $C$208,Inputs!$E$4:$E$146,0))</f>
        <v>8.2487132767538338E-4</v>
      </c>
      <c r="P218" s="73">
        <f xml:space="preserve"> INDEX( Inputs!S$4:S$146, MATCH($B218 &amp; $C$208,Inputs!$E$4:$E$146,0))</f>
        <v>8.1770051561607011E-4</v>
      </c>
      <c r="Q218" s="80">
        <f t="shared" si="118"/>
        <v>8.5286421701475659E-4</v>
      </c>
      <c r="R218" s="80">
        <f t="shared" si="118"/>
        <v>8.4732387865903331E-4</v>
      </c>
      <c r="S218" s="80">
        <f t="shared" si="118"/>
        <v>8.421222861324843E-4</v>
      </c>
      <c r="T218" s="80">
        <f t="shared" si="118"/>
        <v>8.3580172155979385E-4</v>
      </c>
      <c r="U218" s="80">
        <f t="shared" si="118"/>
        <v>8.2962554775668545E-4</v>
      </c>
      <c r="V218" s="80">
        <f t="shared" si="118"/>
        <v>8.2354070478223712E-4</v>
      </c>
      <c r="W218" s="85">
        <f t="shared" si="119"/>
        <v>8.5286421701475659E-4</v>
      </c>
      <c r="X218" s="85">
        <f t="shared" si="120"/>
        <v>8.4732387865903331E-4</v>
      </c>
      <c r="Y218" s="85">
        <f t="shared" si="121"/>
        <v>8.421222861324843E-4</v>
      </c>
      <c r="Z218" s="85">
        <f t="shared" si="122"/>
        <v>8.3580172155979385E-4</v>
      </c>
      <c r="AA218" s="85">
        <f t="shared" si="123"/>
        <v>8.2962554775668545E-4</v>
      </c>
      <c r="AB218" s="85">
        <f t="shared" si="124"/>
        <v>8.2354070478223712E-4</v>
      </c>
      <c r="AD218" s="26" t="s">
        <v>29</v>
      </c>
      <c r="AF218" s="159"/>
      <c r="AG218" s="160"/>
      <c r="AH218" s="160"/>
      <c r="AI218" s="160"/>
      <c r="AJ218" s="160"/>
      <c r="AK218" s="160"/>
      <c r="AL218" s="160"/>
      <c r="AM218" s="160"/>
      <c r="AN218" s="160"/>
      <c r="AO218" s="161"/>
      <c r="AP218" s="132"/>
    </row>
    <row r="219" spans="1:42" ht="12.75" customHeight="1">
      <c r="B219" s="3" t="s">
        <v>24</v>
      </c>
      <c r="C219" s="68">
        <f xml:space="preserve"> INDEX( Inputs!F$4:F$146, MATCH($B219 &amp; $C$208,Inputs!$E$4:$E$146,0))</f>
        <v>6.2520698817072654E-5</v>
      </c>
      <c r="D219" s="68">
        <f xml:space="preserve"> INDEX( Inputs!G$4:G$146, MATCH($B219 &amp; $C$208,Inputs!$E$4:$E$146,0))</f>
        <v>6.2211018708986269E-5</v>
      </c>
      <c r="E219" s="68">
        <f xml:space="preserve"> INDEX( Inputs!H$4:H$146, MATCH($B219 &amp; $C$208,Inputs!$E$4:$E$146,0))</f>
        <v>6.189726433545063E-5</v>
      </c>
      <c r="F219" s="68">
        <f xml:space="preserve"> INDEX( Inputs!I$4:I$146, MATCH($B219 &amp; $C$208,Inputs!$E$4:$E$146,0))</f>
        <v>6.1167099904329728E-5</v>
      </c>
      <c r="G219" s="68">
        <f xml:space="preserve"> INDEX( Inputs!J$4:J$146, MATCH($B219 &amp; $C$208,Inputs!$E$4:$E$146,0))</f>
        <v>6.0930983648909403E-5</v>
      </c>
      <c r="H219" s="68">
        <f xml:space="preserve"> INDEX( Inputs!K$4:K$146, MATCH($B219 &amp; $C$208,Inputs!$E$4:$E$146,0))</f>
        <v>6.0565505822053365E-5</v>
      </c>
      <c r="I219" s="68">
        <f xml:space="preserve"> INDEX( Inputs!L$4:L$146, MATCH($B219 &amp; $C$208,Inputs!$E$4:$E$146,0))</f>
        <v>6.0119221039877541E-5</v>
      </c>
      <c r="J219" s="68">
        <f xml:space="preserve"> INDEX( Inputs!M$4:M$146, MATCH($B219 &amp; $C$208,Inputs!$E$4:$E$146,0))</f>
        <v>6.0000620345396791E-5</v>
      </c>
      <c r="K219" s="73">
        <f xml:space="preserve"> INDEX( Inputs!N$4:N$146, MATCH($B219 &amp; $C$208,Inputs!$E$4:$E$146,0))</f>
        <v>5.9986508883768035E-5</v>
      </c>
      <c r="L219" s="73">
        <f xml:space="preserve"> INDEX( Inputs!O$4:O$146, MATCH($B219 &amp; $C$208,Inputs!$E$4:$E$146,0))</f>
        <v>5.9738635219721011E-5</v>
      </c>
      <c r="M219" s="73">
        <f xml:space="preserve"> INDEX( Inputs!P$4:P$146, MATCH($B219 &amp; $C$208,Inputs!$E$4:$E$146,0))</f>
        <v>5.9355493913534377E-5</v>
      </c>
      <c r="N219" s="73">
        <f xml:space="preserve"> INDEX( Inputs!Q$4:Q$146, MATCH($B219 &amp; $C$208,Inputs!$E$4:$E$146,0))</f>
        <v>5.9068070464011969E-5</v>
      </c>
      <c r="O219" s="73">
        <f xml:space="preserve"> INDEX( Inputs!R$4:R$146, MATCH($B219 &amp; $C$208,Inputs!$E$4:$E$146,0))</f>
        <v>5.8782900054374185E-5</v>
      </c>
      <c r="P219" s="73">
        <f xml:space="preserve"> INDEX( Inputs!S$4:S$146, MATCH($B219 &amp; $C$208,Inputs!$E$4:$E$146,0))</f>
        <v>5.852867145610476E-5</v>
      </c>
      <c r="Q219" s="80">
        <f t="shared" si="118"/>
        <v>6.0350952088123045E-5</v>
      </c>
      <c r="R219" s="80">
        <f t="shared" si="118"/>
        <v>6.0390433343136219E-5</v>
      </c>
      <c r="S219" s="80">
        <f t="shared" si="118"/>
        <v>6.0298157515836025E-5</v>
      </c>
      <c r="T219" s="80">
        <f t="shared" si="118"/>
        <v>6.0039062701553712E-5</v>
      </c>
      <c r="U219" s="80">
        <f t="shared" si="118"/>
        <v>5.9805446938347877E-5</v>
      </c>
      <c r="V219" s="80">
        <f t="shared" si="118"/>
        <v>5.9586393644724959E-5</v>
      </c>
      <c r="W219" s="85">
        <f t="shared" si="119"/>
        <v>6.0350952088123045E-5</v>
      </c>
      <c r="X219" s="85">
        <f t="shared" si="120"/>
        <v>6.0390433343136219E-5</v>
      </c>
      <c r="Y219" s="85">
        <f t="shared" si="121"/>
        <v>6.0298157515836025E-5</v>
      </c>
      <c r="Z219" s="85">
        <f t="shared" si="122"/>
        <v>6.0039062701553712E-5</v>
      </c>
      <c r="AA219" s="85">
        <f t="shared" si="123"/>
        <v>5.9805446938347877E-5</v>
      </c>
      <c r="AB219" s="85">
        <f t="shared" si="124"/>
        <v>5.9586393644724959E-5</v>
      </c>
      <c r="AD219" s="26" t="s">
        <v>29</v>
      </c>
      <c r="AF219" s="159"/>
      <c r="AG219" s="160"/>
      <c r="AH219" s="160"/>
      <c r="AI219" s="160"/>
      <c r="AJ219" s="160"/>
      <c r="AK219" s="160"/>
      <c r="AL219" s="160"/>
      <c r="AM219" s="160"/>
      <c r="AN219" s="160"/>
      <c r="AO219" s="161"/>
      <c r="AP219" s="132"/>
    </row>
    <row r="220" spans="1:42" ht="12.75" customHeight="1">
      <c r="B220" s="3" t="s">
        <v>25</v>
      </c>
      <c r="C220" s="68">
        <f xml:space="preserve"> INDEX( Inputs!F$4:F$146, MATCH($B220 &amp; $C$208,Inputs!$E$4:$E$146,0))</f>
        <v>5.9645097401300631E-4</v>
      </c>
      <c r="D220" s="68">
        <f xml:space="preserve"> INDEX( Inputs!G$4:G$146, MATCH($B220 &amp; $C$208,Inputs!$E$4:$E$146,0))</f>
        <v>5.9607515099266851E-4</v>
      </c>
      <c r="E220" s="68">
        <f xml:space="preserve"> INDEX( Inputs!H$4:H$146, MATCH($B220 &amp; $C$208,Inputs!$E$4:$E$146,0))</f>
        <v>5.89301839837087E-4</v>
      </c>
      <c r="F220" s="68">
        <f xml:space="preserve"> INDEX( Inputs!I$4:I$146, MATCH($B220 &amp; $C$208,Inputs!$E$4:$E$146,0))</f>
        <v>5.8873959545885997E-4</v>
      </c>
      <c r="G220" s="68">
        <f xml:space="preserve"> INDEX( Inputs!J$4:J$146, MATCH($B220 &amp; $C$208,Inputs!$E$4:$E$146,0))</f>
        <v>5.8257168771367186E-4</v>
      </c>
      <c r="H220" s="68">
        <f xml:space="preserve"> INDEX( Inputs!K$4:K$146, MATCH($B220 &amp; $C$208,Inputs!$E$4:$E$146,0))</f>
        <v>5.8057311953409532E-4</v>
      </c>
      <c r="I220" s="68">
        <f xml:space="preserve"> INDEX( Inputs!L$4:L$146, MATCH($B220 &amp; $C$208,Inputs!$E$4:$E$146,0))</f>
        <v>5.7589821154293132E-4</v>
      </c>
      <c r="J220" s="68">
        <f xml:space="preserve"> INDEX( Inputs!M$4:M$146, MATCH($B220 &amp; $C$208,Inputs!$E$4:$E$146,0))</f>
        <v>5.7264263259248691E-4</v>
      </c>
      <c r="K220" s="73">
        <f xml:space="preserve"> INDEX( Inputs!N$4:N$146, MATCH($B220 &amp; $C$208,Inputs!$E$4:$E$146,0))</f>
        <v>5.6858127708951916E-4</v>
      </c>
      <c r="L220" s="73">
        <f xml:space="preserve"> INDEX( Inputs!O$4:O$146, MATCH($B220 &amp; $C$208,Inputs!$E$4:$E$146,0))</f>
        <v>5.6500049174712671E-4</v>
      </c>
      <c r="M220" s="73">
        <f xml:space="preserve"> INDEX( Inputs!P$4:P$146, MATCH($B220 &amp; $C$208,Inputs!$E$4:$E$146,0))</f>
        <v>5.6141192740869644E-4</v>
      </c>
      <c r="N220" s="73">
        <f xml:space="preserve"> INDEX( Inputs!Q$4:Q$146, MATCH($B220 &amp; $C$208,Inputs!$E$4:$E$146,0))</f>
        <v>5.5380070005229967E-4</v>
      </c>
      <c r="O220" s="73">
        <f xml:space="preserve"> INDEX( Inputs!R$4:R$146, MATCH($B220 &amp; $C$208,Inputs!$E$4:$E$146,0))</f>
        <v>5.5026874673132383E-4</v>
      </c>
      <c r="P220" s="73">
        <f xml:space="preserve"> INDEX( Inputs!S$4:S$146, MATCH($B220 &amp; $C$208,Inputs!$E$4:$E$146,0))</f>
        <v>5.4545057854124698E-4</v>
      </c>
      <c r="Q220" s="80">
        <f t="shared" si="118"/>
        <v>5.6812157073772855E-4</v>
      </c>
      <c r="R220" s="80">
        <f t="shared" si="118"/>
        <v>5.6513452973417624E-4</v>
      </c>
      <c r="S220" s="80">
        <f t="shared" si="118"/>
        <v>5.6216887681546555E-4</v>
      </c>
      <c r="T220" s="80">
        <f t="shared" si="118"/>
        <v>5.5497160396774585E-4</v>
      </c>
      <c r="U220" s="80">
        <f t="shared" si="118"/>
        <v>5.5199758922703113E-4</v>
      </c>
      <c r="V220" s="80">
        <f t="shared" si="118"/>
        <v>5.4780064240262565E-4</v>
      </c>
      <c r="W220" s="85">
        <f t="shared" si="119"/>
        <v>5.6812157073772855E-4</v>
      </c>
      <c r="X220" s="85">
        <f t="shared" si="120"/>
        <v>5.6513452973417624E-4</v>
      </c>
      <c r="Y220" s="85">
        <f t="shared" si="121"/>
        <v>5.6216887681546555E-4</v>
      </c>
      <c r="Z220" s="85">
        <f t="shared" si="122"/>
        <v>5.5497160396774585E-4</v>
      </c>
      <c r="AA220" s="85">
        <f t="shared" si="123"/>
        <v>5.5199758922703113E-4</v>
      </c>
      <c r="AB220" s="85">
        <f t="shared" si="124"/>
        <v>5.4780064240262565E-4</v>
      </c>
      <c r="AD220" s="26" t="s">
        <v>29</v>
      </c>
      <c r="AF220" s="159"/>
      <c r="AG220" s="160"/>
      <c r="AH220" s="160"/>
      <c r="AI220" s="160"/>
      <c r="AJ220" s="160"/>
      <c r="AK220" s="160"/>
      <c r="AL220" s="160"/>
      <c r="AM220" s="160"/>
      <c r="AN220" s="160"/>
      <c r="AO220" s="161"/>
      <c r="AP220" s="132"/>
    </row>
    <row r="221" spans="1:42" ht="12.75" customHeight="1">
      <c r="B221" s="3" t="s">
        <v>26</v>
      </c>
      <c r="C221" s="68">
        <f xml:space="preserve"> INDEX( Inputs!F$4:F$146, MATCH($B221 &amp; $C$208,Inputs!$E$4:$E$146,0))</f>
        <v>3.4161388521267361E-4</v>
      </c>
      <c r="D221" s="68">
        <f xml:space="preserve"> INDEX( Inputs!G$4:G$146, MATCH($B221 &amp; $C$208,Inputs!$E$4:$E$146,0))</f>
        <v>3.4073917797301209E-4</v>
      </c>
      <c r="E221" s="68">
        <f xml:space="preserve"> INDEX( Inputs!H$4:H$146, MATCH($B221 &amp; $C$208,Inputs!$E$4:$E$146,0))</f>
        <v>3.3844211849798226E-4</v>
      </c>
      <c r="F221" s="68">
        <f xml:space="preserve"> INDEX( Inputs!I$4:I$146, MATCH($B221 &amp; $C$208,Inputs!$E$4:$E$146,0))</f>
        <v>3.362535897342688E-4</v>
      </c>
      <c r="G221" s="68">
        <f xml:space="preserve"> INDEX( Inputs!J$4:J$146, MATCH($B221 &amp; $C$208,Inputs!$E$4:$E$146,0))</f>
        <v>3.3516458301920463E-4</v>
      </c>
      <c r="H221" s="68">
        <f xml:space="preserve"> INDEX( Inputs!K$4:K$146, MATCH($B221 &amp; $C$208,Inputs!$E$4:$E$146,0))</f>
        <v>3.2997613768620353E-4</v>
      </c>
      <c r="I221" s="68">
        <f xml:space="preserve"> INDEX( Inputs!L$4:L$146, MATCH($B221 &amp; $C$208,Inputs!$E$4:$E$146,0))</f>
        <v>3.238590429763373E-4</v>
      </c>
      <c r="J221" s="68">
        <f xml:space="preserve"> INDEX( Inputs!M$4:M$146, MATCH($B221 &amp; $C$208,Inputs!$E$4:$E$146,0))</f>
        <v>3.2094198473404636E-4</v>
      </c>
      <c r="K221" s="73">
        <f xml:space="preserve"> INDEX( Inputs!N$4:N$146, MATCH($B221 &amp; $C$208,Inputs!$E$4:$E$146,0))</f>
        <v>3.1642790862511285E-4</v>
      </c>
      <c r="L221" s="73">
        <f xml:space="preserve"> INDEX( Inputs!O$4:O$146, MATCH($B221 &amp; $C$208,Inputs!$E$4:$E$146,0))</f>
        <v>3.1358849506529302E-4</v>
      </c>
      <c r="M221" s="73">
        <f xml:space="preserve"> INDEX( Inputs!P$4:P$146, MATCH($B221 &amp; $C$208,Inputs!$E$4:$E$146,0))</f>
        <v>3.1130470830904096E-4</v>
      </c>
      <c r="N221" s="73">
        <f xml:space="preserve"> INDEX( Inputs!Q$4:Q$146, MATCH($B221 &amp; $C$208,Inputs!$E$4:$E$146,0))</f>
        <v>3.0834839831846313E-4</v>
      </c>
      <c r="O221" s="73">
        <f xml:space="preserve"> INDEX( Inputs!R$4:R$146, MATCH($B221 &amp; $C$208,Inputs!$E$4:$E$146,0))</f>
        <v>3.0551589520728609E-4</v>
      </c>
      <c r="P221" s="73">
        <f xml:space="preserve"> INDEX( Inputs!S$4:S$146, MATCH($B221 &amp; $C$208,Inputs!$E$4:$E$146,0))</f>
        <v>3.0286414315126744E-4</v>
      </c>
      <c r="Q221" s="80">
        <f t="shared" si="118"/>
        <v>3.1737257658732201E-4</v>
      </c>
      <c r="R221" s="80">
        <f t="shared" si="118"/>
        <v>3.1465656742510372E-4</v>
      </c>
      <c r="S221" s="80">
        <f t="shared" si="118"/>
        <v>3.132043148268879E-4</v>
      </c>
      <c r="T221" s="80">
        <f t="shared" si="118"/>
        <v>3.1067130993574124E-4</v>
      </c>
      <c r="U221" s="80">
        <f t="shared" si="118"/>
        <v>3.0821577885628532E-4</v>
      </c>
      <c r="V221" s="80">
        <f t="shared" si="118"/>
        <v>3.0577730423956586E-4</v>
      </c>
      <c r="W221" s="85">
        <f t="shared" si="119"/>
        <v>3.1737257658732201E-4</v>
      </c>
      <c r="X221" s="85">
        <f t="shared" si="120"/>
        <v>3.1465656742510372E-4</v>
      </c>
      <c r="Y221" s="85">
        <f t="shared" si="121"/>
        <v>3.132043148268879E-4</v>
      </c>
      <c r="Z221" s="85">
        <f t="shared" si="122"/>
        <v>3.1067130993574124E-4</v>
      </c>
      <c r="AA221" s="85">
        <f t="shared" si="123"/>
        <v>3.0821577885628532E-4</v>
      </c>
      <c r="AB221" s="85">
        <f t="shared" si="124"/>
        <v>3.0577730423956586E-4</v>
      </c>
      <c r="AD221" s="26" t="s">
        <v>29</v>
      </c>
      <c r="AF221" s="159"/>
      <c r="AG221" s="160"/>
      <c r="AH221" s="160"/>
      <c r="AI221" s="160"/>
      <c r="AJ221" s="160"/>
      <c r="AK221" s="160"/>
      <c r="AL221" s="160"/>
      <c r="AM221" s="160"/>
      <c r="AN221" s="160"/>
      <c r="AO221" s="161"/>
      <c r="AP221" s="132"/>
    </row>
    <row r="222" spans="1:42" ht="12.75" customHeight="1">
      <c r="B222" s="3" t="s">
        <v>27</v>
      </c>
      <c r="C222" s="68">
        <f xml:space="preserve"> INDEX( Inputs!F$4:F$146, MATCH($B222 &amp; $C$208,Inputs!$E$4:$E$146,0))</f>
        <v>2.8931448664676411E-4</v>
      </c>
      <c r="D222" s="68">
        <f xml:space="preserve"> INDEX( Inputs!G$4:G$146, MATCH($B222 &amp; $C$208,Inputs!$E$4:$E$146,0))</f>
        <v>2.8698058755688048E-4</v>
      </c>
      <c r="E222" s="68">
        <f xml:space="preserve"> INDEX( Inputs!H$4:H$146, MATCH($B222 &amp; $C$208,Inputs!$E$4:$E$146,0))</f>
        <v>2.8747181725555172E-4</v>
      </c>
      <c r="F222" s="68">
        <f xml:space="preserve"> INDEX( Inputs!I$4:I$146, MATCH($B222 &amp; $C$208,Inputs!$E$4:$E$146,0))</f>
        <v>2.8644870429851254E-4</v>
      </c>
      <c r="G222" s="68">
        <f xml:space="preserve"> INDEX( Inputs!J$4:J$146, MATCH($B222 &amp; $C$208,Inputs!$E$4:$E$146,0))</f>
        <v>2.8250488848584462E-4</v>
      </c>
      <c r="H222" s="68">
        <f xml:space="preserve"> INDEX( Inputs!K$4:K$146, MATCH($B222 &amp; $C$208,Inputs!$E$4:$E$146,0))</f>
        <v>2.7245735540277062E-4</v>
      </c>
      <c r="I222" s="68">
        <f xml:space="preserve"> INDEX( Inputs!L$4:L$146, MATCH($B222 &amp; $C$208,Inputs!$E$4:$E$146,0))</f>
        <v>2.6761624443743647E-4</v>
      </c>
      <c r="J222" s="68">
        <f xml:space="preserve"> INDEX( Inputs!M$4:M$146, MATCH($B222 &amp; $C$208,Inputs!$E$4:$E$146,0))</f>
        <v>2.6531405790457567E-4</v>
      </c>
      <c r="K222" s="73">
        <f xml:space="preserve"> INDEX( Inputs!N$4:N$146, MATCH($B222 &amp; $C$208,Inputs!$E$4:$E$146,0))</f>
        <v>2.6433256676888968E-4</v>
      </c>
      <c r="L222" s="73">
        <f xml:space="preserve"> INDEX( Inputs!O$4:O$146, MATCH($B222 &amp; $C$208,Inputs!$E$4:$E$146,0))</f>
        <v>2.6150010026317473E-4</v>
      </c>
      <c r="M222" s="73">
        <f xml:space="preserve"> INDEX( Inputs!P$4:P$146, MATCH($B222 &amp; $C$208,Inputs!$E$4:$E$146,0))</f>
        <v>2.593121372983252E-4</v>
      </c>
      <c r="N222" s="73">
        <f xml:space="preserve"> INDEX( Inputs!Q$4:Q$146, MATCH($B222 &amp; $C$208,Inputs!$E$4:$E$146,0))</f>
        <v>2.5714995093460707E-4</v>
      </c>
      <c r="O222" s="73">
        <f xml:space="preserve"> INDEX( Inputs!R$4:R$146, MATCH($B222 &amp; $C$208,Inputs!$E$4:$E$146,0))</f>
        <v>2.5502736833112852E-4</v>
      </c>
      <c r="P222" s="73">
        <f xml:space="preserve"> INDEX( Inputs!S$4:S$146, MATCH($B222 &amp; $C$208,Inputs!$E$4:$E$146,0))</f>
        <v>2.5168924601627011E-4</v>
      </c>
      <c r="Q222" s="80">
        <f t="shared" si="118"/>
        <v>2.639613943956083E-4</v>
      </c>
      <c r="R222" s="80">
        <f t="shared" si="118"/>
        <v>2.6231012890831715E-4</v>
      </c>
      <c r="S222" s="80">
        <f t="shared" si="118"/>
        <v>2.6119335237912057E-4</v>
      </c>
      <c r="T222" s="80">
        <f t="shared" si="118"/>
        <v>2.5987424617021122E-4</v>
      </c>
      <c r="U222" s="80">
        <f t="shared" si="118"/>
        <v>2.5861735224293935E-4</v>
      </c>
      <c r="V222" s="80">
        <f t="shared" si="118"/>
        <v>2.5610358974417389E-4</v>
      </c>
      <c r="W222" s="85">
        <f t="shared" si="119"/>
        <v>2.639613943956083E-4</v>
      </c>
      <c r="X222" s="85">
        <f t="shared" si="120"/>
        <v>2.6231012890831715E-4</v>
      </c>
      <c r="Y222" s="85">
        <f t="shared" si="121"/>
        <v>2.6119335237912057E-4</v>
      </c>
      <c r="Z222" s="85">
        <f t="shared" si="122"/>
        <v>2.5987424617021122E-4</v>
      </c>
      <c r="AA222" s="85">
        <f t="shared" si="123"/>
        <v>2.5861735224293935E-4</v>
      </c>
      <c r="AB222" s="85">
        <f t="shared" si="124"/>
        <v>2.5610358974417389E-4</v>
      </c>
      <c r="AD222" s="26" t="s">
        <v>29</v>
      </c>
      <c r="AF222" s="159"/>
      <c r="AG222" s="160"/>
      <c r="AH222" s="160"/>
      <c r="AI222" s="160"/>
      <c r="AJ222" s="160"/>
      <c r="AK222" s="160"/>
      <c r="AL222" s="160"/>
      <c r="AM222" s="160"/>
      <c r="AN222" s="160"/>
      <c r="AO222" s="161"/>
      <c r="AP222" s="132"/>
    </row>
    <row r="223" spans="1:42" ht="12.75" customHeight="1" thickBot="1">
      <c r="B223" s="67" t="s">
        <v>30</v>
      </c>
      <c r="C223" s="70">
        <f t="shared" ref="C223:V223" si="125">SUM(C213:C222)</f>
        <v>3.5895314478575301E-3</v>
      </c>
      <c r="D223" s="70">
        <f t="shared" si="125"/>
        <v>3.5702205128990221E-3</v>
      </c>
      <c r="E223" s="70">
        <f t="shared" si="125"/>
        <v>3.5480503456780691E-3</v>
      </c>
      <c r="F223" s="70">
        <f t="shared" si="125"/>
        <v>3.5445694795854699E-3</v>
      </c>
      <c r="G223" s="70">
        <f t="shared" si="125"/>
        <v>3.5206644325966097E-3</v>
      </c>
      <c r="H223" s="70">
        <f t="shared" si="125"/>
        <v>3.4765639772481507E-3</v>
      </c>
      <c r="I223" s="70">
        <f t="shared" ref="I223" si="126">SUM(I213:I222)</f>
        <v>3.4401001125637185E-3</v>
      </c>
      <c r="J223" s="70">
        <f t="shared" si="125"/>
        <v>3.4029183076055821E-3</v>
      </c>
      <c r="K223" s="72">
        <f t="shared" si="125"/>
        <v>3.3840422336632926E-3</v>
      </c>
      <c r="L223" s="72">
        <f t="shared" si="125"/>
        <v>3.3535399628613592E-3</v>
      </c>
      <c r="M223" s="72">
        <f t="shared" si="125"/>
        <v>3.3243061977256843E-3</v>
      </c>
      <c r="N223" s="72">
        <f t="shared" si="125"/>
        <v>3.290937426490797E-3</v>
      </c>
      <c r="O223" s="72">
        <f t="shared" si="125"/>
        <v>3.2625407176653781E-3</v>
      </c>
      <c r="P223" s="72">
        <f t="shared" si="125"/>
        <v>3.229254626354215E-3</v>
      </c>
      <c r="Q223" s="82">
        <f t="shared" si="125"/>
        <v>3.3800667117656284E-3</v>
      </c>
      <c r="R223" s="82">
        <f t="shared" si="125"/>
        <v>3.3582997614558211E-3</v>
      </c>
      <c r="S223" s="82">
        <f t="shared" si="125"/>
        <v>3.339696992616218E-3</v>
      </c>
      <c r="T223" s="82">
        <f t="shared" si="125"/>
        <v>3.3129364438500945E-3</v>
      </c>
      <c r="U223" s="82">
        <f t="shared" si="125"/>
        <v>3.2916937607123456E-3</v>
      </c>
      <c r="V223" s="82">
        <f t="shared" si="125"/>
        <v>3.2646702426517285E-3</v>
      </c>
      <c r="W223" s="86">
        <f t="shared" ref="W223:AB223" si="127">SUM(W213:W222)</f>
        <v>3.3800667117656284E-3</v>
      </c>
      <c r="X223" s="86">
        <f t="shared" si="127"/>
        <v>3.3582997614558211E-3</v>
      </c>
      <c r="Y223" s="86">
        <f t="shared" si="127"/>
        <v>3.339696992616218E-3</v>
      </c>
      <c r="Z223" s="86">
        <f t="shared" si="127"/>
        <v>3.3129364438500945E-3</v>
      </c>
      <c r="AA223" s="86">
        <f t="shared" si="127"/>
        <v>3.2916937607123456E-3</v>
      </c>
      <c r="AB223" s="86">
        <f t="shared" si="127"/>
        <v>3.2646702426517285E-3</v>
      </c>
      <c r="AD223" s="26" t="s">
        <v>29</v>
      </c>
      <c r="AF223" s="162"/>
      <c r="AG223" s="163"/>
      <c r="AH223" s="163"/>
      <c r="AI223" s="163"/>
      <c r="AJ223" s="163"/>
      <c r="AK223" s="163"/>
      <c r="AL223" s="163"/>
      <c r="AM223" s="163"/>
      <c r="AN223" s="163"/>
      <c r="AO223" s="164"/>
      <c r="AP223" s="132"/>
    </row>
    <row r="225" spans="1:42" s="104" customFormat="1" ht="15.5">
      <c r="A225" s="106" t="s">
        <v>62</v>
      </c>
      <c r="N225" s="106" t="s">
        <v>62</v>
      </c>
      <c r="AP225" s="105"/>
    </row>
  </sheetData>
  <mergeCells count="39">
    <mergeCell ref="AD210:AD211"/>
    <mergeCell ref="AD176:AD177"/>
    <mergeCell ref="AD193:AD194"/>
    <mergeCell ref="AD6:AD7"/>
    <mergeCell ref="AD23:AD24"/>
    <mergeCell ref="AD40:AD41"/>
    <mergeCell ref="AD159:AD160"/>
    <mergeCell ref="AD108:AD109"/>
    <mergeCell ref="AD125:AD126"/>
    <mergeCell ref="AD142:AD143"/>
    <mergeCell ref="AD91:AD92"/>
    <mergeCell ref="AD57:AD58"/>
    <mergeCell ref="AD74:AD75"/>
    <mergeCell ref="AF9:AO19"/>
    <mergeCell ref="AF26:AO36"/>
    <mergeCell ref="AF43:AO53"/>
    <mergeCell ref="AF60:AO70"/>
    <mergeCell ref="AF77:AO87"/>
    <mergeCell ref="AF94:AO104"/>
    <mergeCell ref="AF111:AO121"/>
    <mergeCell ref="AF128:AO138"/>
    <mergeCell ref="AF145:AO155"/>
    <mergeCell ref="AF162:AO172"/>
    <mergeCell ref="AF179:AO189"/>
    <mergeCell ref="AF196:AO206"/>
    <mergeCell ref="AF213:AO223"/>
    <mergeCell ref="W6:AB6"/>
    <mergeCell ref="W23:AB23"/>
    <mergeCell ref="W40:AB40"/>
    <mergeCell ref="W57:AB57"/>
    <mergeCell ref="W74:AB74"/>
    <mergeCell ref="W91:AB91"/>
    <mergeCell ref="W108:AB108"/>
    <mergeCell ref="W125:AB125"/>
    <mergeCell ref="W142:AB142"/>
    <mergeCell ref="W159:AB159"/>
    <mergeCell ref="W210:AB210"/>
    <mergeCell ref="W176:AB176"/>
    <mergeCell ref="W193:AB193"/>
  </mergeCells>
  <conditionalFormatting sqref="C44:H47 C61:H64 C78:H81 C95:H98 B111 D111:H111 B128 D128:H128 B145 D145:H145 B162 D162:H162 B179 D179:H179 B196 D196:H196 B213 D213:H213 B9:B19 C9:H18 AD9:AE19 B26:B36 C26:H35 AD26:AE36 B43:B47 B48:H52 AD43:AD53 B60:B64 B65:H69 AD60:AD70 B77:B81 B82:H86 AD77:AD87 B94:B98 B99:H103 AD94:AD104 B112:H120 AD111:AD121 B129:H137 AD128:AD138 B146:H154 AD145:AD155 B163:H171 AD162:AD172 B180:H188 AD179:AD189 B197:H205 B214:H222 AD213:AD223 AD196:AD206 J26:J35 J9:J18 J213:J222 J196:J205 J179:J188 J162:J171 J145:J154 J128:J137 J111:J120 J95:J103 J61:J69 J78:J86 K26:P36 K77:P87 J44:J53 K43:P53 K60:P70 K94:P104 K111:P121 K128:P138 K145:P155 K196:P206 K162:P172 K9:P19 K213:V223 Q36:V36 Q53:V53 Q70:V70 Q87:V87 Q98:V98 Q104:V104 Q115:V115 Q121:V121 Q132:V132 Q138:V138 Q149:V149 Q155:V155 Q166:V166 Q172:V172 Q189:V189 Q183:V183 Q206:V206 Q19:V19 Q47:V47">
    <cfRule type="cellIs" dxfId="98" priority="133" operator="equal">
      <formula>0</formula>
    </cfRule>
  </conditionalFormatting>
  <conditionalFormatting sqref="AE25:AF25 AE9:AF9 AE26:AE36 AE10:AE19">
    <cfRule type="expression" dxfId="97" priority="131">
      <formula>AE9="error"</formula>
    </cfRule>
    <cfRule type="expression" dxfId="96" priority="132">
      <formula>AE9="OK"</formula>
    </cfRule>
  </conditionalFormatting>
  <conditionalFormatting sqref="C36:H36 J36">
    <cfRule type="cellIs" dxfId="95" priority="129" operator="equal">
      <formula>0</formula>
    </cfRule>
  </conditionalFormatting>
  <conditionalFormatting sqref="B87">
    <cfRule type="cellIs" dxfId="94" priority="111" operator="equal">
      <formula>0</formula>
    </cfRule>
  </conditionalFormatting>
  <conditionalFormatting sqref="B104">
    <cfRule type="cellIs" dxfId="93" priority="109" operator="equal">
      <formula>0</formula>
    </cfRule>
  </conditionalFormatting>
  <conditionalFormatting sqref="B223">
    <cfRule type="cellIs" dxfId="92" priority="95" operator="equal">
      <formula>0</formula>
    </cfRule>
  </conditionalFormatting>
  <conditionalFormatting sqref="B156">
    <cfRule type="cellIs" dxfId="91" priority="125" operator="equal">
      <formula>0</formula>
    </cfRule>
  </conditionalFormatting>
  <conditionalFormatting sqref="B207">
    <cfRule type="cellIs" dxfId="90" priority="128" operator="equal">
      <formula>0</formula>
    </cfRule>
  </conditionalFormatting>
  <conditionalFormatting sqref="B139">
    <cfRule type="cellIs" dxfId="89" priority="124" operator="equal">
      <formula>0</formula>
    </cfRule>
  </conditionalFormatting>
  <conditionalFormatting sqref="B173">
    <cfRule type="cellIs" dxfId="88" priority="126" operator="equal">
      <formula>0</formula>
    </cfRule>
  </conditionalFormatting>
  <conditionalFormatting sqref="B190">
    <cfRule type="cellIs" dxfId="87" priority="127" operator="equal">
      <formula>0</formula>
    </cfRule>
  </conditionalFormatting>
  <conditionalFormatting sqref="B122">
    <cfRule type="cellIs" dxfId="86" priority="123" operator="equal">
      <formula>0</formula>
    </cfRule>
  </conditionalFormatting>
  <conditionalFormatting sqref="B105">
    <cfRule type="cellIs" dxfId="85" priority="122" operator="equal">
      <formula>0</formula>
    </cfRule>
  </conditionalFormatting>
  <conditionalFormatting sqref="B88">
    <cfRule type="cellIs" dxfId="84" priority="121" operator="equal">
      <formula>0</formula>
    </cfRule>
  </conditionalFormatting>
  <conditionalFormatting sqref="B71">
    <cfRule type="cellIs" dxfId="83" priority="120" operator="equal">
      <formula>0</formula>
    </cfRule>
  </conditionalFormatting>
  <conditionalFormatting sqref="B53:B54">
    <cfRule type="cellIs" dxfId="82" priority="119" operator="equal">
      <formula>0</formula>
    </cfRule>
  </conditionalFormatting>
  <conditionalFormatting sqref="D43:H43 C48:H48 J43">
    <cfRule type="cellIs" dxfId="81" priority="118" operator="equal">
      <formula>0</formula>
    </cfRule>
  </conditionalFormatting>
  <conditionalFormatting sqref="C53:H53">
    <cfRule type="cellIs" dxfId="80" priority="117" operator="equal">
      <formula>0</formula>
    </cfRule>
  </conditionalFormatting>
  <conditionalFormatting sqref="D60:H60 J60">
    <cfRule type="cellIs" dxfId="79" priority="116" operator="equal">
      <formula>0</formula>
    </cfRule>
  </conditionalFormatting>
  <conditionalFormatting sqref="D77:H77 J77">
    <cfRule type="cellIs" dxfId="78" priority="115" operator="equal">
      <formula>0</formula>
    </cfRule>
  </conditionalFormatting>
  <conditionalFormatting sqref="D94:H94 J94">
    <cfRule type="cellIs" dxfId="77" priority="114" operator="equal">
      <formula>0</formula>
    </cfRule>
  </conditionalFormatting>
  <conditionalFormatting sqref="B70">
    <cfRule type="cellIs" dxfId="76" priority="113" operator="equal">
      <formula>0</formula>
    </cfRule>
  </conditionalFormatting>
  <conditionalFormatting sqref="C70:H70 J70">
    <cfRule type="cellIs" dxfId="75" priority="112" operator="equal">
      <formula>0</formula>
    </cfRule>
  </conditionalFormatting>
  <conditionalFormatting sqref="C87:H87 J87">
    <cfRule type="cellIs" dxfId="74" priority="110" operator="equal">
      <formula>0</formula>
    </cfRule>
  </conditionalFormatting>
  <conditionalFormatting sqref="C104:H104 J104">
    <cfRule type="cellIs" dxfId="73" priority="108" operator="equal">
      <formula>0</formula>
    </cfRule>
  </conditionalFormatting>
  <conditionalFormatting sqref="B121">
    <cfRule type="cellIs" dxfId="72" priority="107" operator="equal">
      <formula>0</formula>
    </cfRule>
  </conditionalFormatting>
  <conditionalFormatting sqref="C121:H121 J121">
    <cfRule type="cellIs" dxfId="71" priority="106" operator="equal">
      <formula>0</formula>
    </cfRule>
  </conditionalFormatting>
  <conditionalFormatting sqref="B138">
    <cfRule type="cellIs" dxfId="70" priority="105" operator="equal">
      <formula>0</formula>
    </cfRule>
  </conditionalFormatting>
  <conditionalFormatting sqref="C138:H138 J138">
    <cfRule type="cellIs" dxfId="69" priority="104" operator="equal">
      <formula>0</formula>
    </cfRule>
  </conditionalFormatting>
  <conditionalFormatting sqref="B155">
    <cfRule type="cellIs" dxfId="68" priority="103" operator="equal">
      <formula>0</formula>
    </cfRule>
  </conditionalFormatting>
  <conditionalFormatting sqref="C155:H155 J155">
    <cfRule type="cellIs" dxfId="67" priority="102" operator="equal">
      <formula>0</formula>
    </cfRule>
  </conditionalFormatting>
  <conditionalFormatting sqref="B172">
    <cfRule type="cellIs" dxfId="66" priority="101" operator="equal">
      <formula>0</formula>
    </cfRule>
  </conditionalFormatting>
  <conditionalFormatting sqref="C172:H172 J172">
    <cfRule type="cellIs" dxfId="65" priority="100" operator="equal">
      <formula>0</formula>
    </cfRule>
  </conditionalFormatting>
  <conditionalFormatting sqref="B189">
    <cfRule type="cellIs" dxfId="64" priority="99" operator="equal">
      <formula>0</formula>
    </cfRule>
  </conditionalFormatting>
  <conditionalFormatting sqref="C189:H189 J189">
    <cfRule type="cellIs" dxfId="63" priority="98" operator="equal">
      <formula>0</formula>
    </cfRule>
  </conditionalFormatting>
  <conditionalFormatting sqref="B206">
    <cfRule type="cellIs" dxfId="62" priority="97" operator="equal">
      <formula>0</formula>
    </cfRule>
  </conditionalFormatting>
  <conditionalFormatting sqref="C206:H206 J206">
    <cfRule type="cellIs" dxfId="61" priority="96" operator="equal">
      <formula>0</formula>
    </cfRule>
  </conditionalFormatting>
  <conditionalFormatting sqref="C223:H223 J223">
    <cfRule type="cellIs" dxfId="60" priority="94" operator="equal">
      <formula>0</formula>
    </cfRule>
  </conditionalFormatting>
  <conditionalFormatting sqref="D179:H179 J179">
    <cfRule type="cellIs" dxfId="59" priority="62" operator="equal">
      <formula>0</formula>
    </cfRule>
  </conditionalFormatting>
  <conditionalFormatting sqref="C111">
    <cfRule type="cellIs" dxfId="58" priority="61" operator="equal">
      <formula>0</formula>
    </cfRule>
  </conditionalFormatting>
  <conditionalFormatting sqref="AE8:AF8">
    <cfRule type="expression" dxfId="57" priority="58">
      <formula>AE8="error"</formula>
    </cfRule>
    <cfRule type="expression" dxfId="56" priority="59">
      <formula>AE8="OK"</formula>
    </cfRule>
  </conditionalFormatting>
  <conditionalFormatting sqref="C19:H19 J19">
    <cfRule type="cellIs" dxfId="55" priority="56" operator="equal">
      <formula>0</formula>
    </cfRule>
  </conditionalFormatting>
  <conditionalFormatting sqref="AF26">
    <cfRule type="expression" dxfId="54" priority="53">
      <formula>AF26="error"</formula>
    </cfRule>
    <cfRule type="expression" dxfId="53" priority="54">
      <formula>AF26="OK"</formula>
    </cfRule>
  </conditionalFormatting>
  <conditionalFormatting sqref="AF43">
    <cfRule type="expression" dxfId="52" priority="51">
      <formula>AF43="error"</formula>
    </cfRule>
    <cfRule type="expression" dxfId="51" priority="52">
      <formula>AF43="OK"</formula>
    </cfRule>
  </conditionalFormatting>
  <conditionalFormatting sqref="AF60">
    <cfRule type="expression" dxfId="50" priority="49">
      <formula>AF60="error"</formula>
    </cfRule>
    <cfRule type="expression" dxfId="49" priority="50">
      <formula>AF60="OK"</formula>
    </cfRule>
  </conditionalFormatting>
  <conditionalFormatting sqref="AF77">
    <cfRule type="expression" dxfId="48" priority="47">
      <formula>AF77="error"</formula>
    </cfRule>
    <cfRule type="expression" dxfId="47" priority="48">
      <formula>AF77="OK"</formula>
    </cfRule>
  </conditionalFormatting>
  <conditionalFormatting sqref="AF94">
    <cfRule type="expression" dxfId="46" priority="45">
      <formula>AF94="error"</formula>
    </cfRule>
    <cfRule type="expression" dxfId="45" priority="46">
      <formula>AF94="OK"</formula>
    </cfRule>
  </conditionalFormatting>
  <conditionalFormatting sqref="AF111">
    <cfRule type="expression" dxfId="44" priority="43">
      <formula>AF111="error"</formula>
    </cfRule>
    <cfRule type="expression" dxfId="43" priority="44">
      <formula>AF111="OK"</formula>
    </cfRule>
  </conditionalFormatting>
  <conditionalFormatting sqref="AF145">
    <cfRule type="expression" dxfId="42" priority="41">
      <formula>AF145="error"</formula>
    </cfRule>
    <cfRule type="expression" dxfId="41" priority="42">
      <formula>AF145="OK"</formula>
    </cfRule>
  </conditionalFormatting>
  <conditionalFormatting sqref="C43">
    <cfRule type="cellIs" dxfId="40" priority="40" operator="equal">
      <formula>0</formula>
    </cfRule>
  </conditionalFormatting>
  <conditionalFormatting sqref="C60">
    <cfRule type="cellIs" dxfId="39" priority="39" operator="equal">
      <formula>0</formula>
    </cfRule>
  </conditionalFormatting>
  <conditionalFormatting sqref="C77">
    <cfRule type="cellIs" dxfId="38" priority="38" operator="equal">
      <formula>0</formula>
    </cfRule>
  </conditionalFormatting>
  <conditionalFormatting sqref="C94">
    <cfRule type="cellIs" dxfId="37" priority="37" operator="equal">
      <formula>0</formula>
    </cfRule>
  </conditionalFormatting>
  <conditionalFormatting sqref="C128">
    <cfRule type="cellIs" dxfId="36" priority="36" operator="equal">
      <formula>0</formula>
    </cfRule>
  </conditionalFormatting>
  <conditionalFormatting sqref="C145">
    <cfRule type="cellIs" dxfId="35" priority="35" operator="equal">
      <formula>0</formula>
    </cfRule>
  </conditionalFormatting>
  <conditionalFormatting sqref="C162">
    <cfRule type="cellIs" dxfId="34" priority="34" operator="equal">
      <formula>0</formula>
    </cfRule>
  </conditionalFormatting>
  <conditionalFormatting sqref="I77">
    <cfRule type="cellIs" dxfId="33" priority="27" operator="equal">
      <formula>0</formula>
    </cfRule>
  </conditionalFormatting>
  <conditionalFormatting sqref="C213">
    <cfRule type="cellIs" dxfId="32" priority="33" operator="equal">
      <formula>0</formula>
    </cfRule>
  </conditionalFormatting>
  <conditionalFormatting sqref="I26:I35 I9:I18 I213:I222 I196:I205 I179:I188 I162:I171 I145:I154 I128:I137 I111:I120 I95:I103 I78:I86 I61:I69 I44:I52">
    <cfRule type="cellIs" dxfId="31" priority="32" operator="equal">
      <formula>0</formula>
    </cfRule>
  </conditionalFormatting>
  <conditionalFormatting sqref="I36">
    <cfRule type="cellIs" dxfId="30" priority="31" operator="equal">
      <formula>0</formula>
    </cfRule>
  </conditionalFormatting>
  <conditionalFormatting sqref="I48 I43">
    <cfRule type="cellIs" dxfId="29" priority="30" operator="equal">
      <formula>0</formula>
    </cfRule>
  </conditionalFormatting>
  <conditionalFormatting sqref="I53">
    <cfRule type="cellIs" dxfId="28" priority="29" operator="equal">
      <formula>0</formula>
    </cfRule>
  </conditionalFormatting>
  <conditionalFormatting sqref="I60">
    <cfRule type="cellIs" dxfId="27" priority="28" operator="equal">
      <formula>0</formula>
    </cfRule>
  </conditionalFormatting>
  <conditionalFormatting sqref="I94">
    <cfRule type="cellIs" dxfId="26" priority="26" operator="equal">
      <formula>0</formula>
    </cfRule>
  </conditionalFormatting>
  <conditionalFormatting sqref="I70">
    <cfRule type="cellIs" dxfId="25" priority="25" operator="equal">
      <formula>0</formula>
    </cfRule>
  </conditionalFormatting>
  <conditionalFormatting sqref="I87">
    <cfRule type="cellIs" dxfId="24" priority="24" operator="equal">
      <formula>0</formula>
    </cfRule>
  </conditionalFormatting>
  <conditionalFormatting sqref="I104">
    <cfRule type="cellIs" dxfId="23" priority="23" operator="equal">
      <formula>0</formula>
    </cfRule>
  </conditionalFormatting>
  <conditionalFormatting sqref="I121">
    <cfRule type="cellIs" dxfId="22" priority="22" operator="equal">
      <formula>0</formula>
    </cfRule>
  </conditionalFormatting>
  <conditionalFormatting sqref="I138">
    <cfRule type="cellIs" dxfId="21" priority="21" operator="equal">
      <formula>0</formula>
    </cfRule>
  </conditionalFormatting>
  <conditionalFormatting sqref="I155">
    <cfRule type="cellIs" dxfId="20" priority="20" operator="equal">
      <formula>0</formula>
    </cfRule>
  </conditionalFormatting>
  <conditionalFormatting sqref="I172">
    <cfRule type="cellIs" dxfId="19" priority="19" operator="equal">
      <formula>0</formula>
    </cfRule>
  </conditionalFormatting>
  <conditionalFormatting sqref="I189">
    <cfRule type="cellIs" dxfId="18" priority="18" operator="equal">
      <formula>0</formula>
    </cfRule>
  </conditionalFormatting>
  <conditionalFormatting sqref="I206">
    <cfRule type="cellIs" dxfId="17" priority="17" operator="equal">
      <formula>0</formula>
    </cfRule>
  </conditionalFormatting>
  <conditionalFormatting sqref="I223">
    <cfRule type="cellIs" dxfId="16" priority="16" operator="equal">
      <formula>0</formula>
    </cfRule>
  </conditionalFormatting>
  <conditionalFormatting sqref="I179">
    <cfRule type="cellIs" dxfId="15" priority="15" operator="equal">
      <formula>0</formula>
    </cfRule>
  </conditionalFormatting>
  <conditionalFormatting sqref="I19">
    <cfRule type="cellIs" dxfId="14" priority="14" operator="equal">
      <formula>0</formula>
    </cfRule>
  </conditionalFormatting>
  <conditionalFormatting sqref="AF128">
    <cfRule type="expression" dxfId="13" priority="12">
      <formula>AF128="error"</formula>
    </cfRule>
    <cfRule type="expression" dxfId="12" priority="13">
      <formula>AF128="OK"</formula>
    </cfRule>
  </conditionalFormatting>
  <conditionalFormatting sqref="AF162">
    <cfRule type="expression" dxfId="11" priority="10">
      <formula>AF162="error"</formula>
    </cfRule>
    <cfRule type="expression" dxfId="10" priority="11">
      <formula>AF162="OK"</formula>
    </cfRule>
  </conditionalFormatting>
  <conditionalFormatting sqref="C179">
    <cfRule type="cellIs" dxfId="9" priority="9" operator="equal">
      <formula>0</formula>
    </cfRule>
  </conditionalFormatting>
  <conditionalFormatting sqref="C179">
    <cfRule type="cellIs" dxfId="8" priority="8" operator="equal">
      <formula>0</formula>
    </cfRule>
  </conditionalFormatting>
  <conditionalFormatting sqref="AF179">
    <cfRule type="expression" dxfId="7" priority="6">
      <formula>AF179="error"</formula>
    </cfRule>
    <cfRule type="expression" dxfId="6" priority="7">
      <formula>AF179="OK"</formula>
    </cfRule>
  </conditionalFormatting>
  <conditionalFormatting sqref="AF196">
    <cfRule type="expression" dxfId="5" priority="4">
      <formula>AF196="error"</formula>
    </cfRule>
    <cfRule type="expression" dxfId="4" priority="5">
      <formula>AF196="OK"</formula>
    </cfRule>
  </conditionalFormatting>
  <conditionalFormatting sqref="AF213">
    <cfRule type="expression" dxfId="3" priority="2">
      <formula>AF213="error"</formula>
    </cfRule>
    <cfRule type="expression" dxfId="2" priority="3">
      <formula>AF213="OK"</formula>
    </cfRule>
  </conditionalFormatting>
  <conditionalFormatting sqref="C196">
    <cfRule type="cellIs" dxfId="1" priority="1" operator="equal">
      <formula>0</formula>
    </cfRule>
  </conditionalFormatting>
  <dataValidations count="2">
    <dataValidation type="list" allowBlank="1" showInputMessage="1" showErrorMessage="1" promptTitle="Ofwat forecast" prompt="Please choose a forecasting approach. The decision will be used to populate the block &quot;Final decision&quot;." sqref="AD9:AD19 AD26:AD36 AD43:AD53 AD60:AD70 AD77:AD87 AD94:AD104 AD111:AD121 AD128:AD138 AD145:AD155 AD162:AD172 AD179:AD189 AD213:AD223 AD196:AD206">
      <formula1>"Company forecast, Ofwat forecast"</formula1>
    </dataValidation>
    <dataValidation allowBlank="1" promptTitle="Ofwat forecast" prompt="Please choose a forecasting approach. The decision will be used to populate the block &quot;Ofwat forecast&quot;." sqref="AP22:AP36 AP5:AP19 AL5:AO8 AL22:AO25"/>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95"/>
  <sheetViews>
    <sheetView showGridLines="0" zoomScale="80" zoomScaleNormal="80" workbookViewId="0">
      <pane xSplit="3" ySplit="2" topLeftCell="D3" activePane="bottomRight" state="frozen"/>
      <selection pane="topRight" activeCell="D1" sqref="D1"/>
      <selection pane="bottomLeft" activeCell="A3" sqref="A3"/>
      <selection pane="bottomRight"/>
    </sheetView>
  </sheetViews>
  <sheetFormatPr defaultColWidth="8.58203125" defaultRowHeight="13"/>
  <cols>
    <col min="1" max="3" width="10.58203125" style="8" customWidth="1"/>
    <col min="4" max="6" width="10" style="8" customWidth="1"/>
    <col min="7" max="7" width="9" style="8" customWidth="1"/>
    <col min="8" max="8" width="10.58203125" style="8" customWidth="1"/>
    <col min="9" max="9" width="13.5" style="8" customWidth="1"/>
    <col min="10" max="10" width="11.08203125" style="8" customWidth="1"/>
    <col min="11" max="11" width="11.58203125" style="8" customWidth="1"/>
    <col min="12" max="12" width="10.58203125" style="8" customWidth="1"/>
    <col min="13" max="13" width="9.58203125" style="8" customWidth="1"/>
    <col min="14" max="14" width="13.58203125" style="8" bestFit="1" customWidth="1"/>
    <col min="15" max="15" width="10" style="8" customWidth="1"/>
    <col min="16" max="16384" width="8.58203125" style="8"/>
  </cols>
  <sheetData>
    <row r="1" spans="1:15" ht="26">
      <c r="A1" s="103"/>
      <c r="B1" s="103"/>
      <c r="C1" s="103"/>
      <c r="D1" s="108" t="s">
        <v>34</v>
      </c>
      <c r="E1" s="108" t="s">
        <v>36</v>
      </c>
      <c r="F1" s="108" t="s">
        <v>38</v>
      </c>
      <c r="G1" s="108" t="s">
        <v>39</v>
      </c>
      <c r="H1" s="108" t="s">
        <v>48</v>
      </c>
      <c r="I1" s="108" t="s">
        <v>49</v>
      </c>
      <c r="J1" s="109" t="s">
        <v>46</v>
      </c>
      <c r="K1" s="109" t="s">
        <v>50</v>
      </c>
      <c r="L1" s="109" t="s">
        <v>56</v>
      </c>
      <c r="M1" s="109" t="s">
        <v>40</v>
      </c>
      <c r="N1" s="109" t="s">
        <v>57</v>
      </c>
      <c r="O1" s="108" t="s">
        <v>113</v>
      </c>
    </row>
    <row r="2" spans="1:15" ht="99" customHeight="1">
      <c r="A2" s="103" t="s">
        <v>1</v>
      </c>
      <c r="B2" s="103" t="s">
        <v>2</v>
      </c>
      <c r="C2" s="103" t="s">
        <v>3</v>
      </c>
      <c r="D2" s="102" t="s">
        <v>114</v>
      </c>
      <c r="E2" s="102" t="s">
        <v>116</v>
      </c>
      <c r="F2" s="102" t="s">
        <v>117</v>
      </c>
      <c r="G2" s="102" t="s">
        <v>118</v>
      </c>
      <c r="H2" s="102" t="s">
        <v>119</v>
      </c>
      <c r="I2" s="102" t="s">
        <v>120</v>
      </c>
      <c r="J2" s="102" t="s">
        <v>121</v>
      </c>
      <c r="K2" s="102" t="s">
        <v>122</v>
      </c>
      <c r="L2" s="102" t="s">
        <v>295</v>
      </c>
      <c r="M2" s="102" t="s">
        <v>123</v>
      </c>
      <c r="N2" s="102" t="s">
        <v>124</v>
      </c>
      <c r="O2" s="102" t="s">
        <v>115</v>
      </c>
    </row>
    <row r="3" spans="1:15">
      <c r="A3" s="88" t="str">
        <f t="shared" ref="A3" si="0">B3&amp;RIGHT(C3,2)</f>
        <v>ANH20</v>
      </c>
      <c r="B3" s="88" t="s">
        <v>4</v>
      </c>
      <c r="C3" s="88" t="s">
        <v>13</v>
      </c>
      <c r="D3" s="89">
        <f>INDEX(Forecasts!$W$26:$AB$36,MATCH($B3,Forecasts!$B$26:$B$36,0),MATCH($C3,Forecasts!$W$24:$AB$24,0))</f>
        <v>2814559.2522338829</v>
      </c>
      <c r="E3" s="89">
        <f>INDEX(Forecasts!$W$43:$AB$53,MATCH($B3,Forecasts!$B$43:$B$53,0),MATCH($C3,Forecasts!$W$41:$AB$41,0))</f>
        <v>76703.649238390033</v>
      </c>
      <c r="F3" s="89">
        <f>INDEX(Forecasts!$W$60:$AB$70,MATCH($B3,Forecasts!$B$60:$B$70,0),MATCH($C3,Forecasts!$W$58:$AB$58,0))</f>
        <v>427586.26446065819</v>
      </c>
      <c r="G3" s="89">
        <f>INDEX(Forecasts!$W$77:$AB$87,MATCH($B3,Forecasts!$B$77:$B$87,0),MATCH($C3,Forecasts!$W$75:$AB$75,0))</f>
        <v>155.43620000000001</v>
      </c>
      <c r="H3" s="89">
        <f>INDEX(Forecasts!$W$94:$AB$104,MATCH($B3,Forecasts!$B$94:$B$104,0),MATCH($C3,Forecasts!$W$92:$AB$92,0))</f>
        <v>36.630593977460308</v>
      </c>
      <c r="I3" s="90">
        <f>INDEX(Forecasts!$W$111:$AB$121,MATCH($B3,Forecasts!$B$111:$B$121,0),MATCH($C3,Forecasts!$W$109:$AB$109,0))</f>
        <v>1.5694318087356818</v>
      </c>
      <c r="J3" s="91">
        <f>INDEX(Forecasts!$W$128:$AB$138,MATCH($B3,Forecasts!$B$128:$B$138,0),MATCH($C3,Forecasts!$W$126:$AB$126,0))</f>
        <v>5.4490374484017732</v>
      </c>
      <c r="K3" s="91">
        <f>INDEX(Forecasts!$W$145:$AB$155,MATCH($B3,Forecasts!$B$145:$B$155,0),MATCH($C3,Forecasts!$W$143:$AB$143,0))</f>
        <v>19.92139328348491</v>
      </c>
      <c r="L3" s="91">
        <f>INDEX(Forecasts!$W$162:$AB$172,MATCH($B3,Forecasts!$B$162:$B$172,0),MATCH($C3,Forecasts!$W$160:$AB$160,0))</f>
        <v>65.256471030566786</v>
      </c>
      <c r="M3" s="89">
        <f>INDEX(Forecasts!$W$179:$AB$189,MATCH($B3,Forecasts!$B$179:$B$189,0),MATCH($C3,Forecasts!$W$177:$AB$177,0))</f>
        <v>835.80453680788844</v>
      </c>
      <c r="N3" s="92">
        <f>INDEX(Forecasts!$W$213:$AB$223,MATCH($B3,Forecasts!$B$213:$B$223,0),MATCH($C3,Forecasts!$W$211:$AB$211,0))</f>
        <v>4.0432618325472546E-4</v>
      </c>
      <c r="O3" s="89" t="str">
        <f>IF(C3="2019-20","",D3-D2)</f>
        <v/>
      </c>
    </row>
    <row r="4" spans="1:15">
      <c r="A4" s="88" t="str">
        <f t="shared" ref="A4:A57" si="1">B4&amp;RIGHT(C4,2)</f>
        <v>ANH21</v>
      </c>
      <c r="B4" s="88" t="s">
        <v>4</v>
      </c>
      <c r="C4" s="88" t="s">
        <v>14</v>
      </c>
      <c r="D4" s="89">
        <f>INDEX(Forecasts!$W$26:$AB$36,MATCH($B4,Forecasts!$B$26:$B$36,0),MATCH($C4,Forecasts!$W$24:$AB$24,0))</f>
        <v>2836661.3736224179</v>
      </c>
      <c r="E4" s="89">
        <f>INDEX(Forecasts!$W$43:$AB$53,MATCH($B4,Forecasts!$B$43:$B$53,0),MATCH($C4,Forecasts!$W$41:$AB$41,0))</f>
        <v>76795.525504187186</v>
      </c>
      <c r="F4" s="89">
        <f>INDEX(Forecasts!$W$60:$AB$70,MATCH($B4,Forecasts!$B$60:$B$70,0),MATCH($C4,Forecasts!$W$58:$AB$58,0))</f>
        <v>431319.12847891595</v>
      </c>
      <c r="G4" s="89">
        <f>INDEX(Forecasts!$W$77:$AB$87,MATCH($B4,Forecasts!$B$77:$B$87,0),MATCH($C4,Forecasts!$W$75:$AB$75,0))</f>
        <v>156.44129000000001</v>
      </c>
      <c r="H4" s="89">
        <f>INDEX(Forecasts!$W$94:$AB$104,MATCH($B4,Forecasts!$B$94:$B$104,0),MATCH($C4,Forecasts!$W$92:$AB$92,0))</f>
        <v>36.866545710124939</v>
      </c>
      <c r="I4" s="90">
        <f>INDEX(Forecasts!$W$111:$AB$121,MATCH($B4,Forecasts!$B$111:$B$121,0),MATCH($C4,Forecasts!$W$109:$AB$109,0))</f>
        <v>1.5694318087356818</v>
      </c>
      <c r="J4" s="91">
        <f>INDEX(Forecasts!$W$128:$AB$138,MATCH($B4,Forecasts!$B$128:$B$138,0),MATCH($C4,Forecasts!$W$126:$AB$126,0))</f>
        <v>5.4490374484017732</v>
      </c>
      <c r="K4" s="91">
        <f>INDEX(Forecasts!$W$145:$AB$155,MATCH($B4,Forecasts!$B$145:$B$155,0),MATCH($C4,Forecasts!$W$143:$AB$143,0))</f>
        <v>19.92139328348491</v>
      </c>
      <c r="L4" s="91">
        <f>INDEX(Forecasts!$W$162:$AB$172,MATCH($B4,Forecasts!$B$162:$B$172,0),MATCH($C4,Forecasts!$W$160:$AB$160,0))</f>
        <v>65.256471030566786</v>
      </c>
      <c r="M4" s="89">
        <f>INDEX(Forecasts!$W$179:$AB$189,MATCH($B4,Forecasts!$B$179:$B$189,0),MATCH($C4,Forecasts!$W$177:$AB$177,0))</f>
        <v>840.73254484411063</v>
      </c>
      <c r="N4" s="92">
        <f>INDEX(Forecasts!$W$213:$AB$223,MATCH($B4,Forecasts!$B$213:$B$223,0),MATCH($C4,Forecasts!$W$211:$AB$211,0))</f>
        <v>4.0117583670086553E-4</v>
      </c>
      <c r="O4" s="89">
        <f t="shared" ref="O4:O62" si="2">IF(C4="2019-20","",D4-D3)</f>
        <v>22102.121388535015</v>
      </c>
    </row>
    <row r="5" spans="1:15">
      <c r="A5" s="9" t="str">
        <f t="shared" si="1"/>
        <v>ANH22</v>
      </c>
      <c r="B5" s="9" t="s">
        <v>4</v>
      </c>
      <c r="C5" s="9" t="s">
        <v>15</v>
      </c>
      <c r="D5" s="89">
        <f>INDEX(Forecasts!$W$26:$AB$36,MATCH($B5,Forecasts!$B$26:$B$36,0),MATCH($C5,Forecasts!$W$24:$AB$24,0))</f>
        <v>2857841.4121034681</v>
      </c>
      <c r="E5" s="89">
        <f>INDEX(Forecasts!$W$43:$AB$53,MATCH($B5,Forecasts!$B$43:$B$53,0),MATCH($C5,Forecasts!$W$41:$AB$41,0))</f>
        <v>76891.401769984324</v>
      </c>
      <c r="F5" s="89">
        <f>INDEX(Forecasts!$W$60:$AB$70,MATCH($B5,Forecasts!$B$60:$B$70,0),MATCH($C5,Forecasts!$W$58:$AB$58,0))</f>
        <v>435352.32128609228</v>
      </c>
      <c r="G5" s="89">
        <f>INDEX(Forecasts!$W$77:$AB$87,MATCH($B5,Forecasts!$B$77:$B$87,0),MATCH($C5,Forecasts!$W$75:$AB$75,0))</f>
        <v>157.91130999999999</v>
      </c>
      <c r="H5" s="89">
        <f>INDEX(Forecasts!$W$94:$AB$104,MATCH($B5,Forecasts!$B$94:$B$104,0),MATCH($C5,Forecasts!$W$92:$AB$92,0))</f>
        <v>37.089870461254499</v>
      </c>
      <c r="I5" s="90">
        <f>INDEX(Forecasts!$W$111:$AB$121,MATCH($B5,Forecasts!$B$111:$B$121,0),MATCH($C5,Forecasts!$W$109:$AB$109,0))</f>
        <v>1.5694318087356818</v>
      </c>
      <c r="J5" s="91">
        <f>INDEX(Forecasts!$W$128:$AB$138,MATCH($B5,Forecasts!$B$128:$B$138,0),MATCH($C5,Forecasts!$W$126:$AB$126,0))</f>
        <v>5.4490374484017732</v>
      </c>
      <c r="K5" s="91">
        <f>INDEX(Forecasts!$W$145:$AB$155,MATCH($B5,Forecasts!$B$145:$B$155,0),MATCH($C5,Forecasts!$W$143:$AB$143,0))</f>
        <v>19.92139328348491</v>
      </c>
      <c r="L5" s="91">
        <f>INDEX(Forecasts!$W$162:$AB$172,MATCH($B5,Forecasts!$B$162:$B$172,0),MATCH($C5,Forecasts!$W$160:$AB$160,0))</f>
        <v>65.256471030566786</v>
      </c>
      <c r="M5" s="89">
        <f>INDEX(Forecasts!$W$179:$AB$189,MATCH($B5,Forecasts!$B$179:$B$189,0),MATCH($C5,Forecasts!$W$177:$AB$177,0))</f>
        <v>845.19634375546718</v>
      </c>
      <c r="N5" s="92">
        <f>INDEX(Forecasts!$W$213:$AB$223,MATCH($B5,Forecasts!$B$213:$B$223,0),MATCH($C5,Forecasts!$W$211:$AB$211,0))</f>
        <v>3.9820264174924717E-4</v>
      </c>
      <c r="O5" s="89">
        <f t="shared" si="2"/>
        <v>21180.038481050171</v>
      </c>
    </row>
    <row r="6" spans="1:15">
      <c r="A6" s="9" t="str">
        <f t="shared" si="1"/>
        <v>ANH23</v>
      </c>
      <c r="B6" s="9" t="s">
        <v>4</v>
      </c>
      <c r="C6" s="9" t="s">
        <v>16</v>
      </c>
      <c r="D6" s="89">
        <f>INDEX(Forecasts!$W$26:$AB$36,MATCH($B6,Forecasts!$B$26:$B$36,0),MATCH($C6,Forecasts!$W$24:$AB$24,0))</f>
        <v>2883441.197865264</v>
      </c>
      <c r="E6" s="89">
        <f>INDEX(Forecasts!$W$43:$AB$53,MATCH($B6,Forecasts!$B$43:$B$53,0),MATCH($C6,Forecasts!$W$41:$AB$41,0))</f>
        <v>76998.278035781463</v>
      </c>
      <c r="F6" s="89">
        <f>INDEX(Forecasts!$W$60:$AB$70,MATCH($B6,Forecasts!$B$60:$B$70,0),MATCH($C6,Forecasts!$W$58:$AB$58,0))</f>
        <v>439460.67559360201</v>
      </c>
      <c r="G6" s="89">
        <f>INDEX(Forecasts!$W$77:$AB$87,MATCH($B6,Forecasts!$B$77:$B$87,0),MATCH($C6,Forecasts!$W$75:$AB$75,0))</f>
        <v>159.32920999999999</v>
      </c>
      <c r="H6" s="89">
        <f>INDEX(Forecasts!$W$94:$AB$104,MATCH($B6,Forecasts!$B$94:$B$104,0),MATCH($C6,Forecasts!$W$92:$AB$92,0))</f>
        <v>37.369852091826033</v>
      </c>
      <c r="I6" s="90">
        <f>INDEX(Forecasts!$W$111:$AB$121,MATCH($B6,Forecasts!$B$111:$B$121,0),MATCH($C6,Forecasts!$W$109:$AB$109,0))</f>
        <v>1.5694318087356818</v>
      </c>
      <c r="J6" s="91">
        <f>INDEX(Forecasts!$W$128:$AB$138,MATCH($B6,Forecasts!$B$128:$B$138,0),MATCH($C6,Forecasts!$W$126:$AB$126,0))</f>
        <v>5.4490374484017732</v>
      </c>
      <c r="K6" s="91">
        <f>INDEX(Forecasts!$W$145:$AB$155,MATCH($B6,Forecasts!$B$145:$B$155,0),MATCH($C6,Forecasts!$W$143:$AB$143,0))</f>
        <v>19.92139328348491</v>
      </c>
      <c r="L6" s="91">
        <f>INDEX(Forecasts!$W$162:$AB$172,MATCH($B6,Forecasts!$B$162:$B$172,0),MATCH($C6,Forecasts!$W$160:$AB$160,0))</f>
        <v>65.256471030566786</v>
      </c>
      <c r="M6" s="89">
        <f>INDEX(Forecasts!$W$179:$AB$189,MATCH($B6,Forecasts!$B$179:$B$189,0),MATCH($C6,Forecasts!$W$177:$AB$177,0))</f>
        <v>850.01735663453962</v>
      </c>
      <c r="N6" s="92">
        <f>INDEX(Forecasts!$W$213:$AB$223,MATCH($B6,Forecasts!$B$213:$B$223,0),MATCH($C6,Forecasts!$W$211:$AB$211,0))</f>
        <v>3.9466731655305143E-4</v>
      </c>
      <c r="O6" s="89">
        <f t="shared" si="2"/>
        <v>25599.785761795938</v>
      </c>
    </row>
    <row r="7" spans="1:15">
      <c r="A7" s="9" t="str">
        <f t="shared" si="1"/>
        <v>ANH24</v>
      </c>
      <c r="B7" s="9" t="s">
        <v>4</v>
      </c>
      <c r="C7" s="9" t="s">
        <v>17</v>
      </c>
      <c r="D7" s="89">
        <f>INDEX(Forecasts!$W$26:$AB$36,MATCH($B7,Forecasts!$B$26:$B$36,0),MATCH($C7,Forecasts!$W$24:$AB$24,0))</f>
        <v>2908052.2550211586</v>
      </c>
      <c r="E7" s="89">
        <f>INDEX(Forecasts!$W$43:$AB$53,MATCH($B7,Forecasts!$B$43:$B$53,0),MATCH($C7,Forecasts!$W$41:$AB$41,0))</f>
        <v>77112.654301578616</v>
      </c>
      <c r="F7" s="89">
        <f>INDEX(Forecasts!$W$60:$AB$70,MATCH($B7,Forecasts!$B$60:$B$70,0),MATCH($C7,Forecasts!$W$58:$AB$58,0))</f>
        <v>443504.21093070082</v>
      </c>
      <c r="G7" s="89">
        <f>INDEX(Forecasts!$W$77:$AB$87,MATCH($B7,Forecasts!$B$77:$B$87,0),MATCH($C7,Forecasts!$W$75:$AB$75,0))</f>
        <v>160.71587</v>
      </c>
      <c r="H7" s="89">
        <f>INDEX(Forecasts!$W$94:$AB$104,MATCH($B7,Forecasts!$B$94:$B$104,0),MATCH($C7,Forecasts!$W$92:$AB$92,0))</f>
        <v>37.636256621242438</v>
      </c>
      <c r="I7" s="90">
        <f>INDEX(Forecasts!$W$111:$AB$121,MATCH($B7,Forecasts!$B$111:$B$121,0),MATCH($C7,Forecasts!$W$109:$AB$109,0))</f>
        <v>1.5694318087356818</v>
      </c>
      <c r="J7" s="91">
        <f>INDEX(Forecasts!$W$128:$AB$138,MATCH($B7,Forecasts!$B$128:$B$138,0),MATCH($C7,Forecasts!$W$126:$AB$126,0))</f>
        <v>5.4490374484017732</v>
      </c>
      <c r="K7" s="91">
        <f>INDEX(Forecasts!$W$145:$AB$155,MATCH($B7,Forecasts!$B$145:$B$155,0),MATCH($C7,Forecasts!$W$143:$AB$143,0))</f>
        <v>19.92139328348491</v>
      </c>
      <c r="L7" s="91">
        <f>INDEX(Forecasts!$W$162:$AB$172,MATCH($B7,Forecasts!$B$162:$B$172,0),MATCH($C7,Forecasts!$W$160:$AB$160,0))</f>
        <v>65.256471030566786</v>
      </c>
      <c r="M7" s="89">
        <f>INDEX(Forecasts!$W$179:$AB$189,MATCH($B7,Forecasts!$B$179:$B$189,0),MATCH($C7,Forecasts!$W$177:$AB$177,0))</f>
        <v>854.51777277412828</v>
      </c>
      <c r="N7" s="92">
        <f>INDEX(Forecasts!$W$213:$AB$223,MATCH($B7,Forecasts!$B$213:$B$223,0),MATCH($C7,Forecasts!$W$211:$AB$211,0))</f>
        <v>3.9132721842775832E-4</v>
      </c>
      <c r="O7" s="89">
        <f t="shared" si="2"/>
        <v>24611.057155894581</v>
      </c>
    </row>
    <row r="8" spans="1:15">
      <c r="A8" s="9" t="str">
        <f t="shared" si="1"/>
        <v>ANH25</v>
      </c>
      <c r="B8" s="9" t="s">
        <v>4</v>
      </c>
      <c r="C8" s="9" t="s">
        <v>18</v>
      </c>
      <c r="D8" s="89">
        <f>INDEX(Forecasts!$W$26:$AB$36,MATCH($B8,Forecasts!$B$26:$B$36,0),MATCH($C8,Forecasts!$W$24:$AB$24,0))</f>
        <v>2932594.2037418438</v>
      </c>
      <c r="E8" s="89">
        <f>INDEX(Forecasts!$W$43:$AB$53,MATCH($B8,Forecasts!$B$43:$B$53,0),MATCH($C8,Forecasts!$W$41:$AB$41,0))</f>
        <v>77239.530567375754</v>
      </c>
      <c r="F8" s="89">
        <f>INDEX(Forecasts!$W$60:$AB$70,MATCH($B8,Forecasts!$B$60:$B$70,0),MATCH($C8,Forecasts!$W$58:$AB$58,0))</f>
        <v>447378.00830645615</v>
      </c>
      <c r="G8" s="89">
        <f>INDEX(Forecasts!$W$77:$AB$87,MATCH($B8,Forecasts!$B$77:$B$87,0),MATCH($C8,Forecasts!$W$75:$AB$75,0))</f>
        <v>166.13853</v>
      </c>
      <c r="H8" s="89">
        <f>INDEX(Forecasts!$W$94:$AB$104,MATCH($B8,Forecasts!$B$94:$B$104,0),MATCH($C8,Forecasts!$W$92:$AB$92,0))</f>
        <v>37.901025998992409</v>
      </c>
      <c r="I8" s="90">
        <f>INDEX(Forecasts!$W$111:$AB$121,MATCH($B8,Forecasts!$B$111:$B$121,0),MATCH($C8,Forecasts!$W$109:$AB$109,0))</f>
        <v>1.5694318087356818</v>
      </c>
      <c r="J8" s="91">
        <f>INDEX(Forecasts!$W$128:$AB$138,MATCH($B8,Forecasts!$B$128:$B$138,0),MATCH($C8,Forecasts!$W$126:$AB$126,0))</f>
        <v>5.4490374484017732</v>
      </c>
      <c r="K8" s="91">
        <f>INDEX(Forecasts!$W$145:$AB$155,MATCH($B8,Forecasts!$B$145:$B$155,0),MATCH($C8,Forecasts!$W$143:$AB$143,0))</f>
        <v>19.92139328348491</v>
      </c>
      <c r="L8" s="91">
        <f>INDEX(Forecasts!$W$162:$AB$172,MATCH($B8,Forecasts!$B$162:$B$172,0),MATCH($C8,Forecasts!$W$160:$AB$160,0))</f>
        <v>65.256471030566786</v>
      </c>
      <c r="M8" s="89">
        <f>INDEX(Forecasts!$W$179:$AB$189,MATCH($B8,Forecasts!$B$179:$B$189,0),MATCH($C8,Forecasts!$W$177:$AB$177,0))</f>
        <v>859.34916553338451</v>
      </c>
      <c r="N8" s="92">
        <f>INDEX(Forecasts!$W$213:$AB$223,MATCH($B8,Forecasts!$B$213:$B$223,0),MATCH($C8,Forecasts!$W$211:$AB$211,0))</f>
        <v>3.8805232532614596E-4</v>
      </c>
      <c r="O8" s="89">
        <f t="shared" si="2"/>
        <v>24541.948720685206</v>
      </c>
    </row>
    <row r="9" spans="1:15">
      <c r="A9" s="9" t="str">
        <f t="shared" ref="A9" si="3">B9&amp;RIGHT(C9,2)</f>
        <v>NES20</v>
      </c>
      <c r="B9" s="9" t="s">
        <v>19</v>
      </c>
      <c r="C9" s="88" t="s">
        <v>13</v>
      </c>
      <c r="D9" s="89">
        <f>INDEX(Forecasts!$W$26:$AB$36,MATCH($B9,Forecasts!$B$26:$B$36,0),MATCH($C9,Forecasts!$W$24:$AB$24,0))</f>
        <v>1275003.285232513</v>
      </c>
      <c r="E9" s="89">
        <f>INDEX(Forecasts!$W$43:$AB$53,MATCH($B9,Forecasts!$B$43:$B$53,0),MATCH($C9,Forecasts!$W$41:$AB$41,0))</f>
        <v>30094.982142857145</v>
      </c>
      <c r="F9" s="89">
        <f>INDEX(Forecasts!$W$60:$AB$70,MATCH($B9,Forecasts!$B$60:$B$70,0),MATCH($C9,Forecasts!$W$58:$AB$58,0))</f>
        <v>179043.125</v>
      </c>
      <c r="G9" s="89">
        <f>INDEX(Forecasts!$W$77:$AB$87,MATCH($B9,Forecasts!$B$77:$B$87,0),MATCH($C9,Forecasts!$W$75:$AB$75,0))</f>
        <v>72</v>
      </c>
      <c r="H9" s="89">
        <f>INDEX(Forecasts!$W$94:$AB$104,MATCH($B9,Forecasts!$B$94:$B$104,0),MATCH($C9,Forecasts!$W$92:$AB$92,0))</f>
        <v>42.367408731117607</v>
      </c>
      <c r="I9" s="90">
        <f>INDEX(Forecasts!$W$111:$AB$121,MATCH($B9,Forecasts!$B$111:$B$121,0),MATCH($C9,Forecasts!$W$109:$AB$109,0))</f>
        <v>1.4913751273808342</v>
      </c>
      <c r="J9" s="91">
        <f>INDEX(Forecasts!$W$128:$AB$138,MATCH($B9,Forecasts!$B$128:$B$138,0),MATCH($C9,Forecasts!$W$126:$AB$126,0))</f>
        <v>2.5791599057788157</v>
      </c>
      <c r="K9" s="91">
        <f>INDEX(Forecasts!$W$145:$AB$155,MATCH($B9,Forecasts!$B$145:$B$155,0),MATCH($C9,Forecasts!$W$143:$AB$143,0))</f>
        <v>3.6596579758901036</v>
      </c>
      <c r="L9" s="91">
        <f>INDEX(Forecasts!$W$162:$AB$172,MATCH($B9,Forecasts!$B$162:$B$172,0),MATCH($C9,Forecasts!$W$160:$AB$160,0))</f>
        <v>85.054359064393253</v>
      </c>
      <c r="M9" s="89">
        <f>INDEX(Forecasts!$W$179:$AB$189,MATCH($B9,Forecasts!$B$179:$B$189,0),MATCH($C9,Forecasts!$W$177:$AB$177,0))</f>
        <v>1288.3354758216979</v>
      </c>
      <c r="N9" s="92">
        <f>INDEX(Forecasts!$W$213:$AB$223,MATCH($B9,Forecasts!$B$213:$B$223,0),MATCH($C9,Forecasts!$W$211:$AB$211,0))</f>
        <v>3.2392073399613574E-4</v>
      </c>
      <c r="O9" s="89" t="str">
        <f t="shared" si="2"/>
        <v/>
      </c>
    </row>
    <row r="10" spans="1:15">
      <c r="A10" s="9" t="str">
        <f t="shared" si="1"/>
        <v>NES21</v>
      </c>
      <c r="B10" s="9" t="s">
        <v>19</v>
      </c>
      <c r="C10" s="9" t="s">
        <v>14</v>
      </c>
      <c r="D10" s="89">
        <f>INDEX(Forecasts!$W$26:$AB$36,MATCH($B10,Forecasts!$B$26:$B$36,0),MATCH($C10,Forecasts!$W$24:$AB$24,0))</f>
        <v>1279578.55197568</v>
      </c>
      <c r="E10" s="89">
        <f>INDEX(Forecasts!$W$43:$AB$53,MATCH($B10,Forecasts!$B$43:$B$53,0),MATCH($C10,Forecasts!$W$41:$AB$41,0))</f>
        <v>30128.755952380954</v>
      </c>
      <c r="F10" s="89">
        <f>INDEX(Forecasts!$W$60:$AB$70,MATCH($B10,Forecasts!$B$60:$B$70,0),MATCH($C10,Forecasts!$W$58:$AB$58,0))</f>
        <v>179584.625</v>
      </c>
      <c r="G10" s="89">
        <f>INDEX(Forecasts!$W$77:$AB$87,MATCH($B10,Forecasts!$B$77:$B$87,0),MATCH($C10,Forecasts!$W$75:$AB$75,0))</f>
        <v>72.7</v>
      </c>
      <c r="H10" s="89">
        <f>INDEX(Forecasts!$W$94:$AB$104,MATCH($B10,Forecasts!$B$94:$B$104,0),MATCH($C10,Forecasts!$W$92:$AB$92,0))</f>
        <v>42.472095140834782</v>
      </c>
      <c r="I10" s="90">
        <f>INDEX(Forecasts!$W$111:$AB$121,MATCH($B10,Forecasts!$B$111:$B$121,0),MATCH($C10,Forecasts!$W$109:$AB$109,0))</f>
        <v>1.4913751273808342</v>
      </c>
      <c r="J10" s="91">
        <f>INDEX(Forecasts!$W$128:$AB$138,MATCH($B10,Forecasts!$B$128:$B$138,0),MATCH($C10,Forecasts!$W$126:$AB$126,0))</f>
        <v>2.5791599057788157</v>
      </c>
      <c r="K10" s="91">
        <f>INDEX(Forecasts!$W$145:$AB$155,MATCH($B10,Forecasts!$B$145:$B$155,0),MATCH($C10,Forecasts!$W$143:$AB$143,0))</f>
        <v>3.6596579758901036</v>
      </c>
      <c r="L10" s="91">
        <f>INDEX(Forecasts!$W$162:$AB$172,MATCH($B10,Forecasts!$B$162:$B$172,0),MATCH($C10,Forecasts!$W$160:$AB$160,0))</f>
        <v>85.054359064393253</v>
      </c>
      <c r="M10" s="89">
        <f>INDEX(Forecasts!$W$179:$AB$189,MATCH($B10,Forecasts!$B$179:$B$189,0),MATCH($C10,Forecasts!$W$177:$AB$177,0))</f>
        <v>1291.2292289135344</v>
      </c>
      <c r="N10" s="92">
        <f>INDEX(Forecasts!$W$213:$AB$223,MATCH($B10,Forecasts!$B$213:$B$223,0),MATCH($C10,Forecasts!$W$211:$AB$211,0))</f>
        <v>3.2276252158362962E-4</v>
      </c>
      <c r="O10" s="89">
        <f t="shared" si="2"/>
        <v>4575.2667431670707</v>
      </c>
    </row>
    <row r="11" spans="1:15">
      <c r="A11" s="9" t="str">
        <f t="shared" si="1"/>
        <v>NES22</v>
      </c>
      <c r="B11" s="9" t="s">
        <v>19</v>
      </c>
      <c r="C11" s="9" t="s">
        <v>15</v>
      </c>
      <c r="D11" s="89">
        <f>INDEX(Forecasts!$W$26:$AB$36,MATCH($B11,Forecasts!$B$26:$B$36,0),MATCH($C11,Forecasts!$W$24:$AB$24,0))</f>
        <v>1283750.144258688</v>
      </c>
      <c r="E11" s="89">
        <f>INDEX(Forecasts!$W$43:$AB$53,MATCH($B11,Forecasts!$B$43:$B$53,0),MATCH($C11,Forecasts!$W$41:$AB$41,0))</f>
        <v>30163.029761904763</v>
      </c>
      <c r="F11" s="89">
        <f>INDEX(Forecasts!$W$60:$AB$70,MATCH($B11,Forecasts!$B$60:$B$70,0),MATCH($C11,Forecasts!$W$58:$AB$58,0))</f>
        <v>180114.625</v>
      </c>
      <c r="G11" s="89">
        <f>INDEX(Forecasts!$W$77:$AB$87,MATCH($B11,Forecasts!$B$77:$B$87,0),MATCH($C11,Forecasts!$W$75:$AB$75,0))</f>
        <v>73.5</v>
      </c>
      <c r="H11" s="89">
        <f>INDEX(Forecasts!$W$94:$AB$104,MATCH($B11,Forecasts!$B$94:$B$104,0),MATCH($C11,Forecasts!$W$92:$AB$92,0))</f>
        <v>42.563164707303443</v>
      </c>
      <c r="I11" s="90">
        <f>INDEX(Forecasts!$W$111:$AB$121,MATCH($B11,Forecasts!$B$111:$B$121,0),MATCH($C11,Forecasts!$W$109:$AB$109,0))</f>
        <v>1.4913751273808342</v>
      </c>
      <c r="J11" s="91">
        <f>INDEX(Forecasts!$W$128:$AB$138,MATCH($B11,Forecasts!$B$128:$B$138,0),MATCH($C11,Forecasts!$W$126:$AB$126,0))</f>
        <v>2.5791599057788157</v>
      </c>
      <c r="K11" s="91">
        <f>INDEX(Forecasts!$W$145:$AB$155,MATCH($B11,Forecasts!$B$145:$B$155,0),MATCH($C11,Forecasts!$W$143:$AB$143,0))</f>
        <v>3.6596579758901036</v>
      </c>
      <c r="L11" s="91">
        <f>INDEX(Forecasts!$W$162:$AB$172,MATCH($B11,Forecasts!$B$162:$B$172,0),MATCH($C11,Forecasts!$W$160:$AB$160,0))</f>
        <v>85.054359064393253</v>
      </c>
      <c r="M11" s="89">
        <f>INDEX(Forecasts!$W$179:$AB$189,MATCH($B11,Forecasts!$B$179:$B$189,0),MATCH($C11,Forecasts!$W$177:$AB$177,0))</f>
        <v>1293.7265135274265</v>
      </c>
      <c r="N11" s="92">
        <f>INDEX(Forecasts!$W$213:$AB$223,MATCH($B11,Forecasts!$B$213:$B$223,0),MATCH($C11,Forecasts!$W$211:$AB$211,0))</f>
        <v>3.2171369315677097E-4</v>
      </c>
      <c r="O11" s="89">
        <f t="shared" si="2"/>
        <v>4171.5922830079217</v>
      </c>
    </row>
    <row r="12" spans="1:15">
      <c r="A12" s="9" t="str">
        <f t="shared" si="1"/>
        <v>NES23</v>
      </c>
      <c r="B12" s="9" t="s">
        <v>19</v>
      </c>
      <c r="C12" s="9" t="s">
        <v>16</v>
      </c>
      <c r="D12" s="89">
        <f>INDEX(Forecasts!$W$26:$AB$36,MATCH($B12,Forecasts!$B$26:$B$36,0),MATCH($C12,Forecasts!$W$24:$AB$24,0))</f>
        <v>1288120.6423004402</v>
      </c>
      <c r="E12" s="89">
        <f>INDEX(Forecasts!$W$43:$AB$53,MATCH($B12,Forecasts!$B$43:$B$53,0),MATCH($C12,Forecasts!$W$41:$AB$41,0))</f>
        <v>30196.803571428572</v>
      </c>
      <c r="F12" s="89">
        <f>INDEX(Forecasts!$W$60:$AB$70,MATCH($B12,Forecasts!$B$60:$B$70,0),MATCH($C12,Forecasts!$W$58:$AB$58,0))</f>
        <v>180651.625</v>
      </c>
      <c r="G12" s="89">
        <f>INDEX(Forecasts!$W$77:$AB$87,MATCH($B12,Forecasts!$B$77:$B$87,0),MATCH($C12,Forecasts!$W$75:$AB$75,0))</f>
        <v>74.2</v>
      </c>
      <c r="H12" s="89">
        <f>INDEX(Forecasts!$W$94:$AB$104,MATCH($B12,Forecasts!$B$94:$B$104,0),MATCH($C12,Forecasts!$W$92:$AB$92,0))</f>
        <v>42.660619368421195</v>
      </c>
      <c r="I12" s="90">
        <f>INDEX(Forecasts!$W$111:$AB$121,MATCH($B12,Forecasts!$B$111:$B$121,0),MATCH($C12,Forecasts!$W$109:$AB$109,0))</f>
        <v>1.4913751273808342</v>
      </c>
      <c r="J12" s="91">
        <f>INDEX(Forecasts!$W$128:$AB$138,MATCH($B12,Forecasts!$B$128:$B$138,0),MATCH($C12,Forecasts!$W$126:$AB$126,0))</f>
        <v>2.5791599057788157</v>
      </c>
      <c r="K12" s="91">
        <f>INDEX(Forecasts!$W$145:$AB$155,MATCH($B12,Forecasts!$B$145:$B$155,0),MATCH($C12,Forecasts!$W$143:$AB$143,0))</f>
        <v>3.6596579758901036</v>
      </c>
      <c r="L12" s="91">
        <f>INDEX(Forecasts!$W$162:$AB$172,MATCH($B12,Forecasts!$B$162:$B$172,0),MATCH($C12,Forecasts!$W$160:$AB$160,0))</f>
        <v>85.054359064393253</v>
      </c>
      <c r="M12" s="89">
        <f>INDEX(Forecasts!$W$179:$AB$189,MATCH($B12,Forecasts!$B$179:$B$189,0),MATCH($C12,Forecasts!$W$177:$AB$177,0))</f>
        <v>1295.7701167977505</v>
      </c>
      <c r="N12" s="92">
        <f>INDEX(Forecasts!$W$213:$AB$223,MATCH($B12,Forecasts!$B$213:$B$223,0),MATCH($C12,Forecasts!$W$211:$AB$211,0))</f>
        <v>3.2062214239687045E-4</v>
      </c>
      <c r="O12" s="89">
        <f t="shared" si="2"/>
        <v>4370.4980417522602</v>
      </c>
    </row>
    <row r="13" spans="1:15">
      <c r="A13" s="9" t="str">
        <f t="shared" si="1"/>
        <v>NES24</v>
      </c>
      <c r="B13" s="9" t="s">
        <v>19</v>
      </c>
      <c r="C13" s="9" t="s">
        <v>17</v>
      </c>
      <c r="D13" s="89">
        <f>INDEX(Forecasts!$W$26:$AB$36,MATCH($B13,Forecasts!$B$26:$B$36,0),MATCH($C13,Forecasts!$W$24:$AB$24,0))</f>
        <v>1292074.6542665686</v>
      </c>
      <c r="E13" s="89">
        <f>INDEX(Forecasts!$W$43:$AB$53,MATCH($B13,Forecasts!$B$43:$B$53,0),MATCH($C13,Forecasts!$W$41:$AB$41,0))</f>
        <v>30232.077380952382</v>
      </c>
      <c r="F13" s="89">
        <f>INDEX(Forecasts!$W$60:$AB$70,MATCH($B13,Forecasts!$B$60:$B$70,0),MATCH($C13,Forecasts!$W$58:$AB$58,0))</f>
        <v>181171.625</v>
      </c>
      <c r="G13" s="89">
        <f>INDEX(Forecasts!$W$77:$AB$87,MATCH($B13,Forecasts!$B$77:$B$87,0),MATCH($C13,Forecasts!$W$75:$AB$75,0))</f>
        <v>75</v>
      </c>
      <c r="H13" s="89">
        <f>INDEX(Forecasts!$W$94:$AB$104,MATCH($B13,Forecasts!$B$94:$B$104,0),MATCH($C13,Forecasts!$W$92:$AB$92,0))</f>
        <v>42.744079631844237</v>
      </c>
      <c r="I13" s="90">
        <f>INDEX(Forecasts!$W$111:$AB$121,MATCH($B13,Forecasts!$B$111:$B$121,0),MATCH($C13,Forecasts!$W$109:$AB$109,0))</f>
        <v>1.4913751273808342</v>
      </c>
      <c r="J13" s="91">
        <f>INDEX(Forecasts!$W$128:$AB$138,MATCH($B13,Forecasts!$B$128:$B$138,0),MATCH($C13,Forecasts!$W$126:$AB$126,0))</f>
        <v>2.5791599057788157</v>
      </c>
      <c r="K13" s="91">
        <f>INDEX(Forecasts!$W$145:$AB$155,MATCH($B13,Forecasts!$B$145:$B$155,0),MATCH($C13,Forecasts!$W$143:$AB$143,0))</f>
        <v>3.6596579758901036</v>
      </c>
      <c r="L13" s="91">
        <f>INDEX(Forecasts!$W$162:$AB$172,MATCH($B13,Forecasts!$B$162:$B$172,0),MATCH($C13,Forecasts!$W$160:$AB$160,0))</f>
        <v>85.054359064393253</v>
      </c>
      <c r="M13" s="89">
        <f>INDEX(Forecasts!$W$179:$AB$189,MATCH($B13,Forecasts!$B$179:$B$189,0),MATCH($C13,Forecasts!$W$177:$AB$177,0))</f>
        <v>1298.2733569387603</v>
      </c>
      <c r="N13" s="92">
        <f>INDEX(Forecasts!$W$213:$AB$223,MATCH($B13,Forecasts!$B$213:$B$223,0),MATCH($C13,Forecasts!$W$211:$AB$211,0))</f>
        <v>3.1964097324889846E-4</v>
      </c>
      <c r="O13" s="89">
        <f t="shared" si="2"/>
        <v>3954.0119661283679</v>
      </c>
    </row>
    <row r="14" spans="1:15">
      <c r="A14" s="9" t="str">
        <f t="shared" si="1"/>
        <v>NES25</v>
      </c>
      <c r="B14" s="9" t="s">
        <v>19</v>
      </c>
      <c r="C14" s="9" t="s">
        <v>18</v>
      </c>
      <c r="D14" s="89">
        <f>INDEX(Forecasts!$W$26:$AB$36,MATCH($B14,Forecasts!$B$26:$B$36,0),MATCH($C14,Forecasts!$W$24:$AB$24,0))</f>
        <v>1296057.7638000243</v>
      </c>
      <c r="E14" s="89">
        <f>INDEX(Forecasts!$W$43:$AB$53,MATCH($B14,Forecasts!$B$43:$B$53,0),MATCH($C14,Forecasts!$W$41:$AB$41,0))</f>
        <v>30266.351190476191</v>
      </c>
      <c r="F14" s="89">
        <f>INDEX(Forecasts!$W$60:$AB$70,MATCH($B14,Forecasts!$B$60:$B$70,0),MATCH($C14,Forecasts!$W$58:$AB$58,0))</f>
        <v>181681.125</v>
      </c>
      <c r="G14" s="89">
        <f>INDEX(Forecasts!$W$77:$AB$87,MATCH($B14,Forecasts!$B$77:$B$87,0),MATCH($C14,Forecasts!$W$75:$AB$75,0))</f>
        <v>75.7</v>
      </c>
      <c r="H14" s="89">
        <f>INDEX(Forecasts!$W$94:$AB$104,MATCH($B14,Forecasts!$B$94:$B$104,0),MATCH($C14,Forecasts!$W$92:$AB$92,0))</f>
        <v>42.828316381030888</v>
      </c>
      <c r="I14" s="90">
        <f>INDEX(Forecasts!$W$111:$AB$121,MATCH($B14,Forecasts!$B$111:$B$121,0),MATCH($C14,Forecasts!$W$109:$AB$109,0))</f>
        <v>1.4913751273808342</v>
      </c>
      <c r="J14" s="91">
        <f>INDEX(Forecasts!$W$128:$AB$138,MATCH($B14,Forecasts!$B$128:$B$138,0),MATCH($C14,Forecasts!$W$126:$AB$126,0))</f>
        <v>2.5791599057788157</v>
      </c>
      <c r="K14" s="91">
        <f>INDEX(Forecasts!$W$145:$AB$155,MATCH($B14,Forecasts!$B$145:$B$155,0),MATCH($C14,Forecasts!$W$143:$AB$143,0))</f>
        <v>3.6596579758901036</v>
      </c>
      <c r="L14" s="91">
        <f>INDEX(Forecasts!$W$162:$AB$172,MATCH($B14,Forecasts!$B$162:$B$172,0),MATCH($C14,Forecasts!$W$160:$AB$160,0))</f>
        <v>85.054359064393253</v>
      </c>
      <c r="M14" s="89">
        <f>INDEX(Forecasts!$W$179:$AB$189,MATCH($B14,Forecasts!$B$179:$B$189,0),MATCH($C14,Forecasts!$W$177:$AB$177,0))</f>
        <v>1300.8012385874686</v>
      </c>
      <c r="N14" s="92">
        <f>INDEX(Forecasts!$W$213:$AB$223,MATCH($B14,Forecasts!$B$213:$B$223,0),MATCH($C14,Forecasts!$W$211:$AB$211,0))</f>
        <v>3.186586366251836E-4</v>
      </c>
      <c r="O14" s="89">
        <f t="shared" si="2"/>
        <v>3983.1095334556885</v>
      </c>
    </row>
    <row r="15" spans="1:15">
      <c r="A15" s="9" t="str">
        <f t="shared" ref="A15" si="4">B15&amp;RIGHT(C15,2)</f>
        <v>NWT20</v>
      </c>
      <c r="B15" s="9" t="s">
        <v>20</v>
      </c>
      <c r="C15" s="9" t="s">
        <v>13</v>
      </c>
      <c r="D15" s="89">
        <f>INDEX(Forecasts!$W$26:$AB$36,MATCH($B15,Forecasts!$B$26:$B$36,0),MATCH($C15,Forecasts!$W$24:$AB$24,0))</f>
        <v>3359270.9468191708</v>
      </c>
      <c r="E15" s="89">
        <f>INDEX(Forecasts!$W$43:$AB$53,MATCH($B15,Forecasts!$B$43:$B$53,0),MATCH($C15,Forecasts!$W$41:$AB$41,0))</f>
        <v>77853.48133660949</v>
      </c>
      <c r="F15" s="89">
        <f>INDEX(Forecasts!$W$60:$AB$70,MATCH($B15,Forecasts!$B$60:$B$70,0),MATCH($C15,Forecasts!$W$58:$AB$58,0))</f>
        <v>550174.69739362702</v>
      </c>
      <c r="G15" s="89">
        <f>INDEX(Forecasts!$W$77:$AB$87,MATCH($B15,Forecasts!$B$77:$B$87,0),MATCH($C15,Forecasts!$W$75:$AB$75,0))</f>
        <v>193.785</v>
      </c>
      <c r="H15" s="89">
        <f>INDEX(Forecasts!$W$94:$AB$104,MATCH($B15,Forecasts!$B$94:$B$104,0),MATCH($C15,Forecasts!$W$92:$AB$92,0))</f>
        <v>42.989700945547284</v>
      </c>
      <c r="I15" s="90">
        <f>INDEX(Forecasts!$W$111:$AB$121,MATCH($B15,Forecasts!$B$111:$B$121,0),MATCH($C15,Forecasts!$W$109:$AB$109,0))</f>
        <v>1.1426946067198465</v>
      </c>
      <c r="J15" s="91">
        <f>INDEX(Forecasts!$W$128:$AB$138,MATCH($B15,Forecasts!$B$128:$B$138,0),MATCH($C15,Forecasts!$W$126:$AB$126,0))</f>
        <v>1.4070400362190272</v>
      </c>
      <c r="K15" s="91">
        <f>INDEX(Forecasts!$W$145:$AB$155,MATCH($B15,Forecasts!$B$145:$B$155,0),MATCH($C15,Forecasts!$W$143:$AB$143,0))</f>
        <v>46.538156165614851</v>
      </c>
      <c r="L15" s="91">
        <f>INDEX(Forecasts!$W$162:$AB$172,MATCH($B15,Forecasts!$B$162:$B$172,0),MATCH($C15,Forecasts!$W$160:$AB$160,0))</f>
        <v>89.567482511067524</v>
      </c>
      <c r="M15" s="89">
        <f>INDEX(Forecasts!$W$179:$AB$189,MATCH($B15,Forecasts!$B$179:$B$189,0),MATCH($C15,Forecasts!$W$177:$AB$177,0))</f>
        <v>1820.5989814252944</v>
      </c>
      <c r="N15" s="92">
        <f>INDEX(Forecasts!$W$213:$AB$223,MATCH($B15,Forecasts!$B$213:$B$223,0),MATCH($C15,Forecasts!$W$211:$AB$211,0))</f>
        <v>1.6759588878446791E-4</v>
      </c>
      <c r="O15" s="89" t="str">
        <f t="shared" si="2"/>
        <v/>
      </c>
    </row>
    <row r="16" spans="1:15">
      <c r="A16" s="9" t="str">
        <f t="shared" si="1"/>
        <v>NWT21</v>
      </c>
      <c r="B16" s="9" t="s">
        <v>20</v>
      </c>
      <c r="C16" s="9" t="s">
        <v>14</v>
      </c>
      <c r="D16" s="89">
        <f>INDEX(Forecasts!$W$26:$AB$36,MATCH($B16,Forecasts!$B$26:$B$36,0),MATCH($C16,Forecasts!$W$24:$AB$24,0))</f>
        <v>3375261.4565162631</v>
      </c>
      <c r="E16" s="89">
        <f>INDEX(Forecasts!$W$43:$AB$53,MATCH($B16,Forecasts!$B$43:$B$53,0),MATCH($C16,Forecasts!$W$41:$AB$41,0))</f>
        <v>78011.487030898832</v>
      </c>
      <c r="F16" s="89">
        <f>INDEX(Forecasts!$W$60:$AB$70,MATCH($B16,Forecasts!$B$60:$B$70,0),MATCH($C16,Forecasts!$W$58:$AB$58,0))</f>
        <v>551503.17766065896</v>
      </c>
      <c r="G16" s="89">
        <f>INDEX(Forecasts!$W$77:$AB$87,MATCH($B16,Forecasts!$B$77:$B$87,0),MATCH($C16,Forecasts!$W$75:$AB$75,0))</f>
        <v>195.962014535984</v>
      </c>
      <c r="H16" s="89">
        <f>INDEX(Forecasts!$W$94:$AB$104,MATCH($B16,Forecasts!$B$94:$B$104,0),MATCH($C16,Forecasts!$W$92:$AB$92,0))</f>
        <v>43.082591825809843</v>
      </c>
      <c r="I16" s="90">
        <f>INDEX(Forecasts!$W$111:$AB$121,MATCH($B16,Forecasts!$B$111:$B$121,0),MATCH($C16,Forecasts!$W$109:$AB$109,0))</f>
        <v>1.1426946067198465</v>
      </c>
      <c r="J16" s="91">
        <f>INDEX(Forecasts!$W$128:$AB$138,MATCH($B16,Forecasts!$B$128:$B$138,0),MATCH($C16,Forecasts!$W$126:$AB$126,0))</f>
        <v>1.4070400362190272</v>
      </c>
      <c r="K16" s="91">
        <f>INDEX(Forecasts!$W$145:$AB$155,MATCH($B16,Forecasts!$B$145:$B$155,0),MATCH($C16,Forecasts!$W$143:$AB$143,0))</f>
        <v>46.538156165614851</v>
      </c>
      <c r="L16" s="91">
        <f>INDEX(Forecasts!$W$162:$AB$172,MATCH($B16,Forecasts!$B$162:$B$172,0),MATCH($C16,Forecasts!$W$160:$AB$160,0))</f>
        <v>89.567482511067524</v>
      </c>
      <c r="M16" s="89">
        <f>INDEX(Forecasts!$W$179:$AB$189,MATCH($B16,Forecasts!$B$179:$B$189,0),MATCH($C16,Forecasts!$W$177:$AB$177,0))</f>
        <v>1831.5074273666755</v>
      </c>
      <c r="N16" s="92">
        <f>INDEX(Forecasts!$W$213:$AB$223,MATCH($B16,Forecasts!$B$213:$B$223,0),MATCH($C16,Forecasts!$W$211:$AB$211,0))</f>
        <v>1.6591307287287826E-4</v>
      </c>
      <c r="O16" s="89">
        <f t="shared" si="2"/>
        <v>15990.509697092231</v>
      </c>
    </row>
    <row r="17" spans="1:15">
      <c r="A17" s="9" t="str">
        <f t="shared" si="1"/>
        <v>NWT22</v>
      </c>
      <c r="B17" s="9" t="s">
        <v>20</v>
      </c>
      <c r="C17" s="9" t="s">
        <v>15</v>
      </c>
      <c r="D17" s="89">
        <f>INDEX(Forecasts!$W$26:$AB$36,MATCH($B17,Forecasts!$B$26:$B$36,0),MATCH($C17,Forecasts!$W$24:$AB$24,0))</f>
        <v>3390260.5121408394</v>
      </c>
      <c r="E17" s="89">
        <f>INDEX(Forecasts!$W$43:$AB$53,MATCH($B17,Forecasts!$B$43:$B$53,0),MATCH($C17,Forecasts!$W$41:$AB$41,0))</f>
        <v>78169.492725188204</v>
      </c>
      <c r="F17" s="89">
        <f>INDEX(Forecasts!$W$60:$AB$70,MATCH($B17,Forecasts!$B$60:$B$70,0),MATCH($C17,Forecasts!$W$58:$AB$58,0))</f>
        <v>553055.23227713699</v>
      </c>
      <c r="G17" s="89">
        <f>INDEX(Forecasts!$W$77:$AB$87,MATCH($B17,Forecasts!$B$77:$B$87,0),MATCH($C17,Forecasts!$W$75:$AB$75,0))</f>
        <v>197.39397487372301</v>
      </c>
      <c r="H17" s="89">
        <f>INDEX(Forecasts!$W$94:$AB$104,MATCH($B17,Forecasts!$B$94:$B$104,0),MATCH($C17,Forecasts!$W$92:$AB$92,0))</f>
        <v>43.162380836919453</v>
      </c>
      <c r="I17" s="90">
        <f>INDEX(Forecasts!$W$111:$AB$121,MATCH($B17,Forecasts!$B$111:$B$121,0),MATCH($C17,Forecasts!$W$109:$AB$109,0))</f>
        <v>1.1426946067198465</v>
      </c>
      <c r="J17" s="91">
        <f>INDEX(Forecasts!$W$128:$AB$138,MATCH($B17,Forecasts!$B$128:$B$138,0),MATCH($C17,Forecasts!$W$126:$AB$126,0))</f>
        <v>1.4070400362190272</v>
      </c>
      <c r="K17" s="91">
        <f>INDEX(Forecasts!$W$145:$AB$155,MATCH($B17,Forecasts!$B$145:$B$155,0),MATCH($C17,Forecasts!$W$143:$AB$143,0))</f>
        <v>46.538156165614851</v>
      </c>
      <c r="L17" s="91">
        <f>INDEX(Forecasts!$W$162:$AB$172,MATCH($B17,Forecasts!$B$162:$B$172,0),MATCH($C17,Forecasts!$W$160:$AB$160,0))</f>
        <v>89.567482511067524</v>
      </c>
      <c r="M17" s="89">
        <f>INDEX(Forecasts!$W$179:$AB$189,MATCH($B17,Forecasts!$B$179:$B$189,0),MATCH($C17,Forecasts!$W$177:$AB$177,0))</f>
        <v>1841.1529286124019</v>
      </c>
      <c r="N17" s="92">
        <f>INDEX(Forecasts!$W$213:$AB$223,MATCH($B17,Forecasts!$B$213:$B$223,0),MATCH($C17,Forecasts!$W$211:$AB$211,0))</f>
        <v>1.6488408427557967E-4</v>
      </c>
      <c r="O17" s="89">
        <f t="shared" si="2"/>
        <v>14999.055624576285</v>
      </c>
    </row>
    <row r="18" spans="1:15">
      <c r="A18" s="9" t="str">
        <f t="shared" si="1"/>
        <v>NWT23</v>
      </c>
      <c r="B18" s="9" t="s">
        <v>20</v>
      </c>
      <c r="C18" s="9" t="s">
        <v>16</v>
      </c>
      <c r="D18" s="89">
        <f>INDEX(Forecasts!$W$26:$AB$36,MATCH($B18,Forecasts!$B$26:$B$36,0),MATCH($C18,Forecasts!$W$24:$AB$24,0))</f>
        <v>3406662.6656035776</v>
      </c>
      <c r="E18" s="89">
        <f>INDEX(Forecasts!$W$43:$AB$53,MATCH($B18,Forecasts!$B$43:$B$53,0),MATCH($C18,Forecasts!$W$41:$AB$41,0))</f>
        <v>78327.498419477604</v>
      </c>
      <c r="F18" s="89">
        <f>INDEX(Forecasts!$W$60:$AB$70,MATCH($B18,Forecasts!$B$60:$B$70,0),MATCH($C18,Forecasts!$W$58:$AB$58,0))</f>
        <v>554988.97589978401</v>
      </c>
      <c r="G18" s="89">
        <f>INDEX(Forecasts!$W$77:$AB$87,MATCH($B18,Forecasts!$B$77:$B$87,0),MATCH($C18,Forecasts!$W$75:$AB$75,0))</f>
        <v>199.215599845935</v>
      </c>
      <c r="H18" s="89">
        <f>INDEX(Forecasts!$W$94:$AB$104,MATCH($B18,Forecasts!$B$94:$B$104,0),MATCH($C18,Forecasts!$W$92:$AB$92,0))</f>
        <v>43.25957640719546</v>
      </c>
      <c r="I18" s="90">
        <f>INDEX(Forecasts!$W$111:$AB$121,MATCH($B18,Forecasts!$B$111:$B$121,0),MATCH($C18,Forecasts!$W$109:$AB$109,0))</f>
        <v>1.1426946067198465</v>
      </c>
      <c r="J18" s="91">
        <f>INDEX(Forecasts!$W$128:$AB$138,MATCH($B18,Forecasts!$B$128:$B$138,0),MATCH($C18,Forecasts!$W$126:$AB$126,0))</f>
        <v>1.4070400362190272</v>
      </c>
      <c r="K18" s="91">
        <f>INDEX(Forecasts!$W$145:$AB$155,MATCH($B18,Forecasts!$B$145:$B$155,0),MATCH($C18,Forecasts!$W$143:$AB$143,0))</f>
        <v>46.538156165614851</v>
      </c>
      <c r="L18" s="91">
        <f>INDEX(Forecasts!$W$162:$AB$172,MATCH($B18,Forecasts!$B$162:$B$172,0),MATCH($C18,Forecasts!$W$160:$AB$160,0))</f>
        <v>89.567482511067524</v>
      </c>
      <c r="M18" s="89">
        <f>INDEX(Forecasts!$W$179:$AB$189,MATCH($B18,Forecasts!$B$179:$B$189,0),MATCH($C18,Forecasts!$W$177:$AB$177,0))</f>
        <v>1850.7477327169054</v>
      </c>
      <c r="N18" s="92">
        <f>INDEX(Forecasts!$W$213:$AB$223,MATCH($B18,Forecasts!$B$213:$B$223,0),MATCH($C18,Forecasts!$W$211:$AB$211,0))</f>
        <v>1.6409021229020303E-4</v>
      </c>
      <c r="O18" s="89">
        <f t="shared" si="2"/>
        <v>16402.153462738264</v>
      </c>
    </row>
    <row r="19" spans="1:15">
      <c r="A19" s="9" t="str">
        <f t="shared" si="1"/>
        <v>NWT24</v>
      </c>
      <c r="B19" s="9" t="s">
        <v>20</v>
      </c>
      <c r="C19" s="9" t="s">
        <v>17</v>
      </c>
      <c r="D19" s="89">
        <f>INDEX(Forecasts!$W$26:$AB$36,MATCH($B19,Forecasts!$B$26:$B$36,0),MATCH($C19,Forecasts!$W$24:$AB$24,0))</f>
        <v>3421670.5378561509</v>
      </c>
      <c r="E19" s="89">
        <f>INDEX(Forecasts!$W$43:$AB$53,MATCH($B19,Forecasts!$B$43:$B$53,0),MATCH($C19,Forecasts!$W$41:$AB$41,0))</f>
        <v>78485.504113766947</v>
      </c>
      <c r="F19" s="89">
        <f>INDEX(Forecasts!$W$60:$AB$70,MATCH($B19,Forecasts!$B$60:$B$70,0),MATCH($C19,Forecasts!$W$58:$AB$58,0))</f>
        <v>556166.511904118</v>
      </c>
      <c r="G19" s="89">
        <f>INDEX(Forecasts!$W$77:$AB$87,MATCH($B19,Forecasts!$B$77:$B$87,0),MATCH($C19,Forecasts!$W$75:$AB$75,0))</f>
        <v>201.74614203635201</v>
      </c>
      <c r="H19" s="89">
        <f>INDEX(Forecasts!$W$94:$AB$104,MATCH($B19,Forecasts!$B$94:$B$104,0),MATCH($C19,Forecasts!$W$92:$AB$92,0))</f>
        <v>43.338613097657337</v>
      </c>
      <c r="I19" s="90">
        <f>INDEX(Forecasts!$W$111:$AB$121,MATCH($B19,Forecasts!$B$111:$B$121,0),MATCH($C19,Forecasts!$W$109:$AB$109,0))</f>
        <v>1.1426946067198465</v>
      </c>
      <c r="J19" s="91">
        <f>INDEX(Forecasts!$W$128:$AB$138,MATCH($B19,Forecasts!$B$128:$B$138,0),MATCH($C19,Forecasts!$W$126:$AB$126,0))</f>
        <v>1.4070400362190272</v>
      </c>
      <c r="K19" s="91">
        <f>INDEX(Forecasts!$W$145:$AB$155,MATCH($B19,Forecasts!$B$145:$B$155,0),MATCH($C19,Forecasts!$W$143:$AB$143,0))</f>
        <v>46.538156165614851</v>
      </c>
      <c r="L19" s="91">
        <f>INDEX(Forecasts!$W$162:$AB$172,MATCH($B19,Forecasts!$B$162:$B$172,0),MATCH($C19,Forecasts!$W$160:$AB$160,0))</f>
        <v>89.567482511067524</v>
      </c>
      <c r="M19" s="89">
        <f>INDEX(Forecasts!$W$179:$AB$189,MATCH($B19,Forecasts!$B$179:$B$189,0),MATCH($C19,Forecasts!$W$177:$AB$177,0))</f>
        <v>1859.764072059349</v>
      </c>
      <c r="N19" s="92">
        <f>INDEX(Forecasts!$W$213:$AB$223,MATCH($B19,Forecasts!$B$213:$B$223,0),MATCH($C19,Forecasts!$W$211:$AB$211,0))</f>
        <v>1.6337049222460841E-4</v>
      </c>
      <c r="O19" s="89">
        <f t="shared" si="2"/>
        <v>15007.872252573259</v>
      </c>
    </row>
    <row r="20" spans="1:15">
      <c r="A20" s="9" t="str">
        <f t="shared" si="1"/>
        <v>NWT25</v>
      </c>
      <c r="B20" s="9" t="s">
        <v>20</v>
      </c>
      <c r="C20" s="9" t="s">
        <v>18</v>
      </c>
      <c r="D20" s="89">
        <f>INDEX(Forecasts!$W$26:$AB$36,MATCH($B20,Forecasts!$B$26:$B$36,0),MATCH($C20,Forecasts!$W$24:$AB$24,0))</f>
        <v>3436365.739800551</v>
      </c>
      <c r="E20" s="89">
        <f>INDEX(Forecasts!$W$43:$AB$53,MATCH($B20,Forecasts!$B$43:$B$53,0),MATCH($C20,Forecasts!$W$41:$AB$41,0))</f>
        <v>78643.509808056318</v>
      </c>
      <c r="F20" s="89">
        <f>INDEX(Forecasts!$W$60:$AB$70,MATCH($B20,Forecasts!$B$60:$B$70,0),MATCH($C20,Forecasts!$W$58:$AB$58,0))</f>
        <v>557450.77872097702</v>
      </c>
      <c r="G20" s="89">
        <f>INDEX(Forecasts!$W$77:$AB$87,MATCH($B20,Forecasts!$B$77:$B$87,0),MATCH($C20,Forecasts!$W$75:$AB$75,0))</f>
        <v>205.07856012146701</v>
      </c>
      <c r="H20" s="89">
        <f>INDEX(Forecasts!$W$94:$AB$104,MATCH($B20,Forecasts!$B$94:$B$104,0),MATCH($C20,Forecasts!$W$92:$AB$92,0))</f>
        <v>43.41329491881465</v>
      </c>
      <c r="I20" s="90">
        <f>INDEX(Forecasts!$W$111:$AB$121,MATCH($B20,Forecasts!$B$111:$B$121,0),MATCH($C20,Forecasts!$W$109:$AB$109,0))</f>
        <v>1.1426946067198465</v>
      </c>
      <c r="J20" s="91">
        <f>INDEX(Forecasts!$W$128:$AB$138,MATCH($B20,Forecasts!$B$128:$B$138,0),MATCH($C20,Forecasts!$W$126:$AB$126,0))</f>
        <v>1.4070400362190272</v>
      </c>
      <c r="K20" s="91">
        <f>INDEX(Forecasts!$W$145:$AB$155,MATCH($B20,Forecasts!$B$145:$B$155,0),MATCH($C20,Forecasts!$W$143:$AB$143,0))</f>
        <v>46.538156165614851</v>
      </c>
      <c r="L20" s="91">
        <f>INDEX(Forecasts!$W$162:$AB$172,MATCH($B20,Forecasts!$B$162:$B$172,0),MATCH($C20,Forecasts!$W$160:$AB$160,0))</f>
        <v>89.567482511067524</v>
      </c>
      <c r="M20" s="89">
        <f>INDEX(Forecasts!$W$179:$AB$189,MATCH($B20,Forecasts!$B$179:$B$189,0),MATCH($C20,Forecasts!$W$177:$AB$177,0))</f>
        <v>1869.0393968371159</v>
      </c>
      <c r="N20" s="92">
        <f>INDEX(Forecasts!$W$213:$AB$223,MATCH($B20,Forecasts!$B$213:$B$223,0),MATCH($C20,Forecasts!$W$211:$AB$211,0))</f>
        <v>1.6267185809867979E-4</v>
      </c>
      <c r="O20" s="89">
        <f t="shared" si="2"/>
        <v>14695.201944400091</v>
      </c>
    </row>
    <row r="21" spans="1:15">
      <c r="A21" s="9" t="str">
        <f t="shared" ref="A21" si="5">B21&amp;RIGHT(C21,2)</f>
        <v>SRN20</v>
      </c>
      <c r="B21" s="9" t="s">
        <v>21</v>
      </c>
      <c r="C21" s="88" t="s">
        <v>13</v>
      </c>
      <c r="D21" s="89">
        <f>INDEX(Forecasts!$W$26:$AB$36,MATCH($B21,Forecasts!$B$26:$B$36,0),MATCH($C21,Forecasts!$W$24:$AB$24,0))</f>
        <v>2003581.5790720822</v>
      </c>
      <c r="E21" s="89">
        <f>INDEX(Forecasts!$W$43:$AB$53,MATCH($B21,Forecasts!$B$43:$B$53,0),MATCH($C21,Forecasts!$W$41:$AB$41,0))</f>
        <v>39754.788928571434</v>
      </c>
      <c r="F21" s="89">
        <f>INDEX(Forecasts!$W$60:$AB$70,MATCH($B21,Forecasts!$B$60:$B$70,0),MATCH($C21,Forecasts!$W$58:$AB$58,0))</f>
        <v>305158.76135301101</v>
      </c>
      <c r="G21" s="89">
        <f>INDEX(Forecasts!$W$77:$AB$87,MATCH($B21,Forecasts!$B$77:$B$87,0),MATCH($C21,Forecasts!$W$75:$AB$75,0))</f>
        <v>123.5</v>
      </c>
      <c r="H21" s="89">
        <f>INDEX(Forecasts!$W$94:$AB$104,MATCH($B21,Forecasts!$B$94:$B$104,0),MATCH($C21,Forecasts!$W$92:$AB$92,0))</f>
        <v>50.413981354558302</v>
      </c>
      <c r="I21" s="90">
        <f>INDEX(Forecasts!$W$111:$AB$121,MATCH($B21,Forecasts!$B$111:$B$121,0),MATCH($C21,Forecasts!$W$109:$AB$109,0))</f>
        <v>3.2208986029280107</v>
      </c>
      <c r="J21" s="91">
        <f>INDEX(Forecasts!$W$128:$AB$138,MATCH($B21,Forecasts!$B$128:$B$138,0),MATCH($C21,Forecasts!$W$126:$AB$126,0))</f>
        <v>2.5471681491373204</v>
      </c>
      <c r="K21" s="91">
        <f>INDEX(Forecasts!$W$145:$AB$155,MATCH($B21,Forecasts!$B$145:$B$155,0),MATCH($C21,Forecasts!$W$143:$AB$143,0))</f>
        <v>14.890246358327181</v>
      </c>
      <c r="L21" s="91">
        <f>INDEX(Forecasts!$W$162:$AB$172,MATCH($B21,Forecasts!$B$162:$B$172,0),MATCH($C21,Forecasts!$W$160:$AB$160,0))</f>
        <v>82.59909905438721</v>
      </c>
      <c r="M21" s="89">
        <f>INDEX(Forecasts!$W$179:$AB$189,MATCH($B21,Forecasts!$B$179:$B$189,0),MATCH($C21,Forecasts!$W$177:$AB$177,0))</f>
        <v>1498.6411091415393</v>
      </c>
      <c r="N21" s="92">
        <f>INDEX(Forecasts!$W$213:$AB$223,MATCH($B21,Forecasts!$B$213:$B$223,0),MATCH($C21,Forecasts!$W$211:$AB$211,0))</f>
        <v>1.8217376512766816E-4</v>
      </c>
      <c r="O21" s="89" t="str">
        <f t="shared" si="2"/>
        <v/>
      </c>
    </row>
    <row r="22" spans="1:15">
      <c r="A22" s="9" t="str">
        <f t="shared" si="1"/>
        <v>SRN21</v>
      </c>
      <c r="B22" s="9" t="s">
        <v>21</v>
      </c>
      <c r="C22" s="9" t="s">
        <v>14</v>
      </c>
      <c r="D22" s="89">
        <f>INDEX(Forecasts!$W$26:$AB$36,MATCH($B22,Forecasts!$B$26:$B$36,0),MATCH($C22,Forecasts!$W$24:$AB$24,0))</f>
        <v>2019803.8465970247</v>
      </c>
      <c r="E22" s="89">
        <f>INDEX(Forecasts!$W$43:$AB$53,MATCH($B22,Forecasts!$B$43:$B$53,0),MATCH($C22,Forecasts!$W$41:$AB$41,0))</f>
        <v>39858.574940476203</v>
      </c>
      <c r="F22" s="89">
        <f>INDEX(Forecasts!$W$60:$AB$70,MATCH($B22,Forecasts!$B$60:$B$70,0),MATCH($C22,Forecasts!$W$58:$AB$58,0))</f>
        <v>307828.44257788302</v>
      </c>
      <c r="G22" s="89">
        <f>INDEX(Forecasts!$W$77:$AB$87,MATCH($B22,Forecasts!$B$77:$B$87,0),MATCH($C22,Forecasts!$W$75:$AB$75,0))</f>
        <v>124.5</v>
      </c>
      <c r="H22" s="89">
        <f>INDEX(Forecasts!$W$94:$AB$104,MATCH($B22,Forecasts!$B$94:$B$104,0),MATCH($C22,Forecasts!$W$92:$AB$92,0))</f>
        <v>50.70915232509801</v>
      </c>
      <c r="I22" s="90">
        <f>INDEX(Forecasts!$W$111:$AB$121,MATCH($B22,Forecasts!$B$111:$B$121,0),MATCH($C22,Forecasts!$W$109:$AB$109,0))</f>
        <v>3.2208986029280107</v>
      </c>
      <c r="J22" s="91">
        <f>INDEX(Forecasts!$W$128:$AB$138,MATCH($B22,Forecasts!$B$128:$B$138,0),MATCH($C22,Forecasts!$W$126:$AB$126,0))</f>
        <v>2.5471681491373204</v>
      </c>
      <c r="K22" s="91">
        <f>INDEX(Forecasts!$W$145:$AB$155,MATCH($B22,Forecasts!$B$145:$B$155,0),MATCH($C22,Forecasts!$W$143:$AB$143,0))</f>
        <v>14.890246358327181</v>
      </c>
      <c r="L22" s="91">
        <f>INDEX(Forecasts!$W$162:$AB$172,MATCH($B22,Forecasts!$B$162:$B$172,0),MATCH($C22,Forecasts!$W$160:$AB$160,0))</f>
        <v>82.59909905438721</v>
      </c>
      <c r="M22" s="89">
        <f>INDEX(Forecasts!$W$179:$AB$189,MATCH($B22,Forecasts!$B$179:$B$189,0),MATCH($C22,Forecasts!$W$177:$AB$177,0))</f>
        <v>1505.8977195763903</v>
      </c>
      <c r="N22" s="92">
        <f>INDEX(Forecasts!$W$213:$AB$223,MATCH($B22,Forecasts!$B$213:$B$223,0),MATCH($C22,Forecasts!$W$211:$AB$211,0))</f>
        <v>1.807106173279914E-4</v>
      </c>
      <c r="O22" s="89">
        <f t="shared" si="2"/>
        <v>16222.267524942523</v>
      </c>
    </row>
    <row r="23" spans="1:15">
      <c r="A23" s="9" t="str">
        <f t="shared" si="1"/>
        <v>SRN22</v>
      </c>
      <c r="B23" s="9" t="s">
        <v>21</v>
      </c>
      <c r="C23" s="9" t="s">
        <v>15</v>
      </c>
      <c r="D23" s="89">
        <f>INDEX(Forecasts!$W$26:$AB$36,MATCH($B23,Forecasts!$B$26:$B$36,0),MATCH($C23,Forecasts!$W$24:$AB$24,0))</f>
        <v>2035395.1137684053</v>
      </c>
      <c r="E23" s="89">
        <f>INDEX(Forecasts!$W$43:$AB$53,MATCH($B23,Forecasts!$B$43:$B$53,0),MATCH($C23,Forecasts!$W$41:$AB$41,0))</f>
        <v>39977.860952380965</v>
      </c>
      <c r="F23" s="89">
        <f>INDEX(Forecasts!$W$60:$AB$70,MATCH($B23,Forecasts!$B$60:$B$70,0),MATCH($C23,Forecasts!$W$58:$AB$58,0))</f>
        <v>310380.72120291</v>
      </c>
      <c r="G23" s="89">
        <f>INDEX(Forecasts!$W$77:$AB$87,MATCH($B23,Forecasts!$B$77:$B$87,0),MATCH($C23,Forecasts!$W$75:$AB$75,0))</f>
        <v>125.6</v>
      </c>
      <c r="H23" s="89">
        <f>INDEX(Forecasts!$W$94:$AB$104,MATCH($B23,Forecasts!$B$94:$B$104,0),MATCH($C23,Forecasts!$W$92:$AB$92,0))</f>
        <v>50.987206740175409</v>
      </c>
      <c r="I23" s="90">
        <f>INDEX(Forecasts!$W$111:$AB$121,MATCH($B23,Forecasts!$B$111:$B$121,0),MATCH($C23,Forecasts!$W$109:$AB$109,0))</f>
        <v>3.2208986029280107</v>
      </c>
      <c r="J23" s="91">
        <f>INDEX(Forecasts!$W$128:$AB$138,MATCH($B23,Forecasts!$B$128:$B$138,0),MATCH($C23,Forecasts!$W$126:$AB$126,0))</f>
        <v>2.5471681491373204</v>
      </c>
      <c r="K23" s="91">
        <f>INDEX(Forecasts!$W$145:$AB$155,MATCH($B23,Forecasts!$B$145:$B$155,0),MATCH($C23,Forecasts!$W$143:$AB$143,0))</f>
        <v>14.890246358327181</v>
      </c>
      <c r="L23" s="91">
        <f>INDEX(Forecasts!$W$162:$AB$172,MATCH($B23,Forecasts!$B$162:$B$172,0),MATCH($C23,Forecasts!$W$160:$AB$160,0))</f>
        <v>82.59909905438721</v>
      </c>
      <c r="M23" s="89">
        <f>INDEX(Forecasts!$W$179:$AB$189,MATCH($B23,Forecasts!$B$179:$B$189,0),MATCH($C23,Forecasts!$W$177:$AB$177,0))</f>
        <v>1512.3688086665284</v>
      </c>
      <c r="N23" s="92">
        <f>INDEX(Forecasts!$W$213:$AB$223,MATCH($B23,Forecasts!$B$213:$B$223,0),MATCH($C23,Forecasts!$W$211:$AB$211,0))</f>
        <v>1.7932636151622944E-4</v>
      </c>
      <c r="O23" s="89">
        <f t="shared" si="2"/>
        <v>15591.267171380576</v>
      </c>
    </row>
    <row r="24" spans="1:15">
      <c r="A24" s="9" t="str">
        <f t="shared" si="1"/>
        <v>SRN23</v>
      </c>
      <c r="B24" s="9" t="s">
        <v>21</v>
      </c>
      <c r="C24" s="9" t="s">
        <v>16</v>
      </c>
      <c r="D24" s="89">
        <f>INDEX(Forecasts!$W$26:$AB$36,MATCH($B24,Forecasts!$B$26:$B$36,0),MATCH($C24,Forecasts!$W$24:$AB$24,0))</f>
        <v>2053959.0026953714</v>
      </c>
      <c r="E24" s="89">
        <f>INDEX(Forecasts!$W$43:$AB$53,MATCH($B24,Forecasts!$B$43:$B$53,0),MATCH($C24,Forecasts!$W$41:$AB$41,0))</f>
        <v>40087.146964285726</v>
      </c>
      <c r="F24" s="89">
        <f>INDEX(Forecasts!$W$60:$AB$70,MATCH($B24,Forecasts!$B$60:$B$70,0),MATCH($C24,Forecasts!$W$58:$AB$58,0))</f>
        <v>312948.60868736001</v>
      </c>
      <c r="G24" s="89">
        <f>INDEX(Forecasts!$W$77:$AB$87,MATCH($B24,Forecasts!$B$77:$B$87,0),MATCH($C24,Forecasts!$W$75:$AB$75,0))</f>
        <v>126.5</v>
      </c>
      <c r="H24" s="89">
        <f>INDEX(Forecasts!$W$94:$AB$104,MATCH($B24,Forecasts!$B$94:$B$104,0),MATCH($C24,Forecasts!$W$92:$AB$92,0))</f>
        <v>51.338330156301922</v>
      </c>
      <c r="I24" s="90">
        <f>INDEX(Forecasts!$W$111:$AB$121,MATCH($B24,Forecasts!$B$111:$B$121,0),MATCH($C24,Forecasts!$W$109:$AB$109,0))</f>
        <v>3.2208986029280107</v>
      </c>
      <c r="J24" s="91">
        <f>INDEX(Forecasts!$W$128:$AB$138,MATCH($B24,Forecasts!$B$128:$B$138,0),MATCH($C24,Forecasts!$W$126:$AB$126,0))</f>
        <v>2.5471681491373204</v>
      </c>
      <c r="K24" s="91">
        <f>INDEX(Forecasts!$W$145:$AB$155,MATCH($B24,Forecasts!$B$145:$B$155,0),MATCH($C24,Forecasts!$W$143:$AB$143,0))</f>
        <v>14.890246358327181</v>
      </c>
      <c r="L24" s="91">
        <f>INDEX(Forecasts!$W$162:$AB$172,MATCH($B24,Forecasts!$B$162:$B$172,0),MATCH($C24,Forecasts!$W$160:$AB$160,0))</f>
        <v>82.59909905438721</v>
      </c>
      <c r="M24" s="89">
        <f>INDEX(Forecasts!$W$179:$AB$189,MATCH($B24,Forecasts!$B$179:$B$189,0),MATCH($C24,Forecasts!$W$177:$AB$177,0))</f>
        <v>1518.9590884617717</v>
      </c>
      <c r="N24" s="92">
        <f>INDEX(Forecasts!$W$213:$AB$223,MATCH($B24,Forecasts!$B$213:$B$223,0),MATCH($C24,Forecasts!$W$211:$AB$211,0))</f>
        <v>1.7770559174794503E-4</v>
      </c>
      <c r="O24" s="89">
        <f t="shared" si="2"/>
        <v>18563.888926966116</v>
      </c>
    </row>
    <row r="25" spans="1:15">
      <c r="A25" s="9" t="str">
        <f t="shared" si="1"/>
        <v>SRN24</v>
      </c>
      <c r="B25" s="9" t="s">
        <v>21</v>
      </c>
      <c r="C25" s="9" t="s">
        <v>17</v>
      </c>
      <c r="D25" s="89">
        <f>INDEX(Forecasts!$W$26:$AB$36,MATCH($B25,Forecasts!$B$26:$B$36,0),MATCH($C25,Forecasts!$W$24:$AB$24,0))</f>
        <v>2072092.1595879141</v>
      </c>
      <c r="E25" s="89">
        <f>INDEX(Forecasts!$W$43:$AB$53,MATCH($B25,Forecasts!$B$43:$B$53,0),MATCH($C25,Forecasts!$W$41:$AB$41,0))</f>
        <v>40202.432976190496</v>
      </c>
      <c r="F25" s="89">
        <f>INDEX(Forecasts!$W$60:$AB$70,MATCH($B25,Forecasts!$B$60:$B$70,0),MATCH($C25,Forecasts!$W$58:$AB$58,0))</f>
        <v>315489.91022840602</v>
      </c>
      <c r="G25" s="89">
        <f>INDEX(Forecasts!$W$77:$AB$87,MATCH($B25,Forecasts!$B$77:$B$87,0),MATCH($C25,Forecasts!$W$75:$AB$75,0))</f>
        <v>127.7</v>
      </c>
      <c r="H25" s="89">
        <f>INDEX(Forecasts!$W$94:$AB$104,MATCH($B25,Forecasts!$B$94:$B$104,0),MATCH($C25,Forecasts!$W$92:$AB$92,0))</f>
        <v>51.677160056567246</v>
      </c>
      <c r="I25" s="90">
        <f>INDEX(Forecasts!$W$111:$AB$121,MATCH($B25,Forecasts!$B$111:$B$121,0),MATCH($C25,Forecasts!$W$109:$AB$109,0))</f>
        <v>3.2208986029280107</v>
      </c>
      <c r="J25" s="91">
        <f>INDEX(Forecasts!$W$128:$AB$138,MATCH($B25,Forecasts!$B$128:$B$138,0),MATCH($C25,Forecasts!$W$126:$AB$126,0))</f>
        <v>2.5471681491373204</v>
      </c>
      <c r="K25" s="91">
        <f>INDEX(Forecasts!$W$145:$AB$155,MATCH($B25,Forecasts!$B$145:$B$155,0),MATCH($C25,Forecasts!$W$143:$AB$143,0))</f>
        <v>14.890246358327181</v>
      </c>
      <c r="L25" s="91">
        <f>INDEX(Forecasts!$W$162:$AB$172,MATCH($B25,Forecasts!$B$162:$B$172,0),MATCH($C25,Forecasts!$W$160:$AB$160,0))</f>
        <v>82.59909905438721</v>
      </c>
      <c r="M25" s="89">
        <f>INDEX(Forecasts!$W$179:$AB$189,MATCH($B25,Forecasts!$B$179:$B$189,0),MATCH($C25,Forecasts!$W$177:$AB$177,0))</f>
        <v>1525.8247021392649</v>
      </c>
      <c r="N25" s="92">
        <f>INDEX(Forecasts!$W$213:$AB$223,MATCH($B25,Forecasts!$B$213:$B$223,0),MATCH($C25,Forecasts!$W$211:$AB$211,0))</f>
        <v>1.7615046623823389E-4</v>
      </c>
      <c r="O25" s="89">
        <f t="shared" si="2"/>
        <v>18133.156892542727</v>
      </c>
    </row>
    <row r="26" spans="1:15">
      <c r="A26" s="9" t="str">
        <f t="shared" si="1"/>
        <v>SRN25</v>
      </c>
      <c r="B26" s="9" t="s">
        <v>21</v>
      </c>
      <c r="C26" s="9" t="s">
        <v>18</v>
      </c>
      <c r="D26" s="89">
        <f>INDEX(Forecasts!$W$26:$AB$36,MATCH($B26,Forecasts!$B$26:$B$36,0),MATCH($C26,Forecasts!$W$24:$AB$24,0))</f>
        <v>2090348.0971871358</v>
      </c>
      <c r="E26" s="89">
        <f>INDEX(Forecasts!$W$43:$AB$53,MATCH($B26,Forecasts!$B$43:$B$53,0),MATCH($C26,Forecasts!$W$41:$AB$41,0))</f>
        <v>40316.718988095257</v>
      </c>
      <c r="F26" s="89">
        <f>INDEX(Forecasts!$W$60:$AB$70,MATCH($B26,Forecasts!$B$60:$B$70,0),MATCH($C26,Forecasts!$W$58:$AB$58,0))</f>
        <v>317910.93722522102</v>
      </c>
      <c r="G26" s="89">
        <f>INDEX(Forecasts!$W$77:$AB$87,MATCH($B26,Forecasts!$B$77:$B$87,0),MATCH($C26,Forecasts!$W$75:$AB$75,0))</f>
        <v>129.1</v>
      </c>
      <c r="H26" s="89">
        <f>INDEX(Forecasts!$W$94:$AB$104,MATCH($B26,Forecasts!$B$94:$B$104,0),MATCH($C26,Forecasts!$W$92:$AB$92,0))</f>
        <v>52.017551691875227</v>
      </c>
      <c r="I26" s="90">
        <f>INDEX(Forecasts!$W$111:$AB$121,MATCH($B26,Forecasts!$B$111:$B$121,0),MATCH($C26,Forecasts!$W$109:$AB$109,0))</f>
        <v>3.2208986029280107</v>
      </c>
      <c r="J26" s="91">
        <f>INDEX(Forecasts!$W$128:$AB$138,MATCH($B26,Forecasts!$B$128:$B$138,0),MATCH($C26,Forecasts!$W$126:$AB$126,0))</f>
        <v>2.5471681491373204</v>
      </c>
      <c r="K26" s="91">
        <f>INDEX(Forecasts!$W$145:$AB$155,MATCH($B26,Forecasts!$B$145:$B$155,0),MATCH($C26,Forecasts!$W$143:$AB$143,0))</f>
        <v>14.890246358327181</v>
      </c>
      <c r="L26" s="91">
        <f>INDEX(Forecasts!$W$162:$AB$172,MATCH($B26,Forecasts!$B$162:$B$172,0),MATCH($C26,Forecasts!$W$160:$AB$160,0))</f>
        <v>82.59909905438721</v>
      </c>
      <c r="M26" s="89">
        <f>INDEX(Forecasts!$W$179:$AB$189,MATCH($B26,Forecasts!$B$179:$B$189,0),MATCH($C26,Forecasts!$W$177:$AB$177,0))</f>
        <v>1533.1636862935106</v>
      </c>
      <c r="N26" s="92">
        <f>INDEX(Forecasts!$W$213:$AB$223,MATCH($B26,Forecasts!$B$213:$B$223,0),MATCH($C26,Forecasts!$W$211:$AB$211,0))</f>
        <v>1.7269850915537822E-4</v>
      </c>
      <c r="O26" s="89">
        <f t="shared" si="2"/>
        <v>18255.93759922171</v>
      </c>
    </row>
    <row r="27" spans="1:15">
      <c r="A27" s="9" t="str">
        <f t="shared" si="1"/>
        <v>SVH20</v>
      </c>
      <c r="B27" s="9" t="s">
        <v>61</v>
      </c>
      <c r="C27" s="88" t="s">
        <v>13</v>
      </c>
      <c r="D27" s="89">
        <f>INDEX(Forecasts!$W$26:$AB$36,MATCH($B27,Forecasts!$B$26:$B$36,0),MATCH($C27,Forecasts!$W$24:$AB$24,0))</f>
        <v>4198355.7272546198</v>
      </c>
      <c r="E27" s="89">
        <f>INDEX(Forecasts!$W$43:$AB$53,MATCH($B27,Forecasts!$B$43:$B$53,0),MATCH($C27,Forecasts!$W$41:$AB$41,0))</f>
        <v>94176.274848182424</v>
      </c>
      <c r="F27" s="89">
        <f>INDEX(Forecasts!$W$60:$AB$70,MATCH($B27,Forecasts!$B$60:$B$70,0),MATCH($C27,Forecasts!$W$58:$AB$58,0))</f>
        <v>617931</v>
      </c>
      <c r="G27" s="89">
        <f>INDEX(Forecasts!$W$77:$AB$87,MATCH($B27,Forecasts!$B$77:$B$87,0),MATCH($C27,Forecasts!$W$75:$AB$75,0))</f>
        <v>240.55884114285948</v>
      </c>
      <c r="H27" s="89">
        <f>INDEX(Forecasts!$W$94:$AB$104,MATCH($B27,Forecasts!$B$94:$B$104,0),MATCH($C27,Forecasts!$W$92:$AB$92,0))</f>
        <v>44.79138740399604</v>
      </c>
      <c r="I27" s="90">
        <f>INDEX(Forecasts!$W$111:$AB$121,MATCH($B27,Forecasts!$B$111:$B$121,0),MATCH($C27,Forecasts!$W$109:$AB$109,0))</f>
        <v>1.1905552653742295</v>
      </c>
      <c r="J27" s="91">
        <f>INDEX(Forecasts!$W$128:$AB$138,MATCH($B27,Forecasts!$B$128:$B$138,0),MATCH($C27,Forecasts!$W$126:$AB$126,0))</f>
        <v>2.4765438605214296</v>
      </c>
      <c r="K27" s="91">
        <f>INDEX(Forecasts!$W$145:$AB$155,MATCH($B27,Forecasts!$B$145:$B$155,0),MATCH($C27,Forecasts!$W$143:$AB$143,0))</f>
        <v>46.885407640965312</v>
      </c>
      <c r="L27" s="91">
        <f>INDEX(Forecasts!$W$162:$AB$172,MATCH($B27,Forecasts!$B$162:$B$172,0),MATCH($C27,Forecasts!$W$160:$AB$160,0))</f>
        <v>82.686074595702792</v>
      </c>
      <c r="M27" s="89">
        <f>INDEX(Forecasts!$W$179:$AB$189,MATCH($B27,Forecasts!$B$179:$B$189,0),MATCH($C27,Forecasts!$W$177:$AB$177,0))</f>
        <v>2048.1423325337064</v>
      </c>
      <c r="N27" s="92">
        <f>INDEX(Forecasts!$W$213:$AB$223,MATCH($B27,Forecasts!$B$213:$B$223,0),MATCH($C27,Forecasts!$W$211:$AB$211,0))</f>
        <v>2.3937942977909294E-4</v>
      </c>
      <c r="O27" s="89" t="str">
        <f t="shared" si="2"/>
        <v/>
      </c>
    </row>
    <row r="28" spans="1:15">
      <c r="A28" s="9" t="str">
        <f t="shared" ref="A28:A33" si="6">B28&amp;RIGHT(C28,2)</f>
        <v>SVH21</v>
      </c>
      <c r="B28" s="9" t="s">
        <v>61</v>
      </c>
      <c r="C28" s="9" t="s">
        <v>14</v>
      </c>
      <c r="D28" s="89">
        <f>INDEX(Forecasts!$W$26:$AB$36,MATCH($B28,Forecasts!$B$26:$B$36,0),MATCH($C28,Forecasts!$W$24:$AB$24,0))</f>
        <v>4224070.3306427617</v>
      </c>
      <c r="E28" s="89">
        <f>INDEX(Forecasts!$W$43:$AB$53,MATCH($B28,Forecasts!$B$43:$B$53,0),MATCH($C28,Forecasts!$W$41:$AB$41,0))</f>
        <v>94386.954785208058</v>
      </c>
      <c r="F28" s="89">
        <f>INDEX(Forecasts!$W$60:$AB$70,MATCH($B28,Forecasts!$B$60:$B$70,0),MATCH($C28,Forecasts!$W$58:$AB$58,0))</f>
        <v>620579</v>
      </c>
      <c r="G28" s="89">
        <f>INDEX(Forecasts!$W$77:$AB$87,MATCH($B28,Forecasts!$B$77:$B$87,0),MATCH($C28,Forecasts!$W$75:$AB$75,0))</f>
        <v>242.56547506341786</v>
      </c>
      <c r="H28" s="89">
        <f>INDEX(Forecasts!$W$94:$AB$104,MATCH($B28,Forecasts!$B$94:$B$104,0),MATCH($C28,Forecasts!$W$92:$AB$92,0))</f>
        <v>45.006085152333938</v>
      </c>
      <c r="I28" s="90">
        <f>INDEX(Forecasts!$W$111:$AB$121,MATCH($B28,Forecasts!$B$111:$B$121,0),MATCH($C28,Forecasts!$W$109:$AB$109,0))</f>
        <v>1.1905552653742295</v>
      </c>
      <c r="J28" s="91">
        <f>INDEX(Forecasts!$W$128:$AB$138,MATCH($B28,Forecasts!$B$128:$B$138,0),MATCH($C28,Forecasts!$W$126:$AB$126,0))</f>
        <v>2.4765438605214296</v>
      </c>
      <c r="K28" s="91">
        <f>INDEX(Forecasts!$W$145:$AB$155,MATCH($B28,Forecasts!$B$145:$B$155,0),MATCH($C28,Forecasts!$W$143:$AB$143,0))</f>
        <v>46.885407640965312</v>
      </c>
      <c r="L28" s="91">
        <f>INDEX(Forecasts!$W$162:$AB$172,MATCH($B28,Forecasts!$B$162:$B$172,0),MATCH($C28,Forecasts!$W$160:$AB$160,0))</f>
        <v>82.686074595702792</v>
      </c>
      <c r="M28" s="89">
        <f>INDEX(Forecasts!$W$179:$AB$189,MATCH($B28,Forecasts!$B$179:$B$189,0),MATCH($C28,Forecasts!$W$177:$AB$177,0))</f>
        <v>2062.4698944381225</v>
      </c>
      <c r="N28" s="92">
        <f>INDEX(Forecasts!$W$213:$AB$223,MATCH($B28,Forecasts!$B$213:$B$223,0),MATCH($C28,Forecasts!$W$211:$AB$211,0))</f>
        <v>2.3792217490068939E-4</v>
      </c>
      <c r="O28" s="89">
        <f t="shared" si="2"/>
        <v>25714.603388141841</v>
      </c>
    </row>
    <row r="29" spans="1:15">
      <c r="A29" s="9" t="str">
        <f t="shared" si="6"/>
        <v>SVH22</v>
      </c>
      <c r="B29" s="9" t="s">
        <v>61</v>
      </c>
      <c r="C29" s="9" t="s">
        <v>15</v>
      </c>
      <c r="D29" s="89">
        <f>INDEX(Forecasts!$W$26:$AB$36,MATCH($B29,Forecasts!$B$26:$B$36,0),MATCH($C29,Forecasts!$W$24:$AB$24,0))</f>
        <v>4247976.5976304738</v>
      </c>
      <c r="E29" s="89">
        <f>INDEX(Forecasts!$W$43:$AB$53,MATCH($B29,Forecasts!$B$43:$B$53,0),MATCH($C29,Forecasts!$W$41:$AB$41,0))</f>
        <v>94597.634722233692</v>
      </c>
      <c r="F29" s="89">
        <f>INDEX(Forecasts!$W$60:$AB$70,MATCH($B29,Forecasts!$B$60:$B$70,0),MATCH($C29,Forecasts!$W$58:$AB$58,0))</f>
        <v>623218</v>
      </c>
      <c r="G29" s="89">
        <f>INDEX(Forecasts!$W$77:$AB$87,MATCH($B29,Forecasts!$B$77:$B$87,0),MATCH($C29,Forecasts!$W$75:$AB$75,0))</f>
        <v>243.37210890116225</v>
      </c>
      <c r="H29" s="89">
        <f>INDEX(Forecasts!$W$94:$AB$104,MATCH($B29,Forecasts!$B$94:$B$104,0),MATCH($C29,Forecasts!$W$92:$AB$92,0))</f>
        <v>45.20097356770048</v>
      </c>
      <c r="I29" s="90">
        <f>INDEX(Forecasts!$W$111:$AB$121,MATCH($B29,Forecasts!$B$111:$B$121,0),MATCH($C29,Forecasts!$W$109:$AB$109,0))</f>
        <v>1.1905552653742295</v>
      </c>
      <c r="J29" s="91">
        <f>INDEX(Forecasts!$W$128:$AB$138,MATCH($B29,Forecasts!$B$128:$B$138,0),MATCH($C29,Forecasts!$W$126:$AB$126,0))</f>
        <v>2.4765438605214296</v>
      </c>
      <c r="K29" s="91">
        <f>INDEX(Forecasts!$W$145:$AB$155,MATCH($B29,Forecasts!$B$145:$B$155,0),MATCH($C29,Forecasts!$W$143:$AB$143,0))</f>
        <v>46.885407640965312</v>
      </c>
      <c r="L29" s="91">
        <f>INDEX(Forecasts!$W$162:$AB$172,MATCH($B29,Forecasts!$B$162:$B$172,0),MATCH($C29,Forecasts!$W$160:$AB$160,0))</f>
        <v>82.686074595702792</v>
      </c>
      <c r="M29" s="89">
        <f>INDEX(Forecasts!$W$179:$AB$189,MATCH($B29,Forecasts!$B$179:$B$189,0),MATCH($C29,Forecasts!$W$177:$AB$177,0))</f>
        <v>2075.3539192680873</v>
      </c>
      <c r="N29" s="92">
        <f>INDEX(Forecasts!$W$213:$AB$223,MATCH($B29,Forecasts!$B$213:$B$223,0),MATCH($C29,Forecasts!$W$211:$AB$211,0))</f>
        <v>2.3658322424859643E-4</v>
      </c>
      <c r="O29" s="89">
        <f t="shared" si="2"/>
        <v>23906.266987712122</v>
      </c>
    </row>
    <row r="30" spans="1:15">
      <c r="A30" s="9" t="str">
        <f t="shared" si="6"/>
        <v>SVH23</v>
      </c>
      <c r="B30" s="9" t="s">
        <v>61</v>
      </c>
      <c r="C30" s="9" t="s">
        <v>16</v>
      </c>
      <c r="D30" s="89">
        <f>INDEX(Forecasts!$W$26:$AB$36,MATCH($B30,Forecasts!$B$26:$B$36,0),MATCH($C30,Forecasts!$W$24:$AB$24,0))</f>
        <v>4277308.8676466076</v>
      </c>
      <c r="E30" s="89">
        <f>INDEX(Forecasts!$W$43:$AB$53,MATCH($B30,Forecasts!$B$43:$B$53,0),MATCH($C30,Forecasts!$W$41:$AB$41,0))</f>
        <v>94808.31465925934</v>
      </c>
      <c r="F30" s="89">
        <f>INDEX(Forecasts!$W$60:$AB$70,MATCH($B30,Forecasts!$B$60:$B$70,0),MATCH($C30,Forecasts!$W$58:$AB$58,0))</f>
        <v>625928</v>
      </c>
      <c r="G30" s="89">
        <f>INDEX(Forecasts!$W$77:$AB$87,MATCH($B30,Forecasts!$B$77:$B$87,0),MATCH($C30,Forecasts!$W$75:$AB$75,0))</f>
        <v>244.47874174809303</v>
      </c>
      <c r="H30" s="89">
        <f>INDEX(Forecasts!$W$94:$AB$104,MATCH($B30,Forecasts!$B$94:$B$104,0),MATCH($C30,Forecasts!$W$92:$AB$92,0))</f>
        <v>45.453007117298881</v>
      </c>
      <c r="I30" s="90">
        <f>INDEX(Forecasts!$W$111:$AB$121,MATCH($B30,Forecasts!$B$111:$B$121,0),MATCH($C30,Forecasts!$W$109:$AB$109,0))</f>
        <v>1.1905552653742295</v>
      </c>
      <c r="J30" s="91">
        <f>INDEX(Forecasts!$W$128:$AB$138,MATCH($B30,Forecasts!$B$128:$B$138,0),MATCH($C30,Forecasts!$W$126:$AB$126,0))</f>
        <v>2.4765438605214296</v>
      </c>
      <c r="K30" s="91">
        <f>INDEX(Forecasts!$W$145:$AB$155,MATCH($B30,Forecasts!$B$145:$B$155,0),MATCH($C30,Forecasts!$W$143:$AB$143,0))</f>
        <v>46.885407640965312</v>
      </c>
      <c r="L30" s="91">
        <f>INDEX(Forecasts!$W$162:$AB$172,MATCH($B30,Forecasts!$B$162:$B$172,0),MATCH($C30,Forecasts!$W$160:$AB$160,0))</f>
        <v>82.686074595702792</v>
      </c>
      <c r="M30" s="89">
        <f>INDEX(Forecasts!$W$179:$AB$189,MATCH($B30,Forecasts!$B$179:$B$189,0),MATCH($C30,Forecasts!$W$177:$AB$177,0))</f>
        <v>2088.0400300980918</v>
      </c>
      <c r="N30" s="92">
        <f>INDEX(Forecasts!$W$213:$AB$223,MATCH($B30,Forecasts!$B$213:$B$223,0),MATCH($C30,Forecasts!$W$211:$AB$211,0))</f>
        <v>2.3449323652697884E-4</v>
      </c>
      <c r="O30" s="89">
        <f t="shared" si="2"/>
        <v>29332.270016133785</v>
      </c>
    </row>
    <row r="31" spans="1:15">
      <c r="A31" s="9" t="str">
        <f t="shared" si="6"/>
        <v>SVH24</v>
      </c>
      <c r="B31" s="9" t="s">
        <v>61</v>
      </c>
      <c r="C31" s="9" t="s">
        <v>17</v>
      </c>
      <c r="D31" s="89">
        <f>INDEX(Forecasts!$W$26:$AB$36,MATCH($B31,Forecasts!$B$26:$B$36,0),MATCH($C31,Forecasts!$W$24:$AB$24,0))</f>
        <v>4305776.3046394531</v>
      </c>
      <c r="E31" s="89">
        <f>INDEX(Forecasts!$W$43:$AB$53,MATCH($B31,Forecasts!$B$43:$B$53,0),MATCH($C31,Forecasts!$W$41:$AB$41,0))</f>
        <v>95018.994596284931</v>
      </c>
      <c r="F31" s="89">
        <f>INDEX(Forecasts!$W$60:$AB$70,MATCH($B31,Forecasts!$B$60:$B$70,0),MATCH($C31,Forecasts!$W$58:$AB$58,0))</f>
        <v>628638</v>
      </c>
      <c r="G31" s="89">
        <f>INDEX(Forecasts!$W$77:$AB$87,MATCH($B31,Forecasts!$B$77:$B$87,0),MATCH($C31,Forecasts!$W$75:$AB$75,0))</f>
        <v>245.0853744780722</v>
      </c>
      <c r="H31" s="89">
        <f>INDEX(Forecasts!$W$94:$AB$104,MATCH($B31,Forecasts!$B$94:$B$104,0),MATCH($C31,Forecasts!$W$92:$AB$92,0))</f>
        <v>45.69519808546795</v>
      </c>
      <c r="I31" s="90">
        <f>INDEX(Forecasts!$W$111:$AB$121,MATCH($B31,Forecasts!$B$111:$B$121,0),MATCH($C31,Forecasts!$W$109:$AB$109,0))</f>
        <v>1.1905552653742295</v>
      </c>
      <c r="J31" s="91">
        <f>INDEX(Forecasts!$W$128:$AB$138,MATCH($B31,Forecasts!$B$128:$B$138,0),MATCH($C31,Forecasts!$W$126:$AB$126,0))</f>
        <v>2.4765438605214296</v>
      </c>
      <c r="K31" s="91">
        <f>INDEX(Forecasts!$W$145:$AB$155,MATCH($B31,Forecasts!$B$145:$B$155,0),MATCH($C31,Forecasts!$W$143:$AB$143,0))</f>
        <v>46.885407640965312</v>
      </c>
      <c r="L31" s="91">
        <f>INDEX(Forecasts!$W$162:$AB$172,MATCH($B31,Forecasts!$B$162:$B$172,0),MATCH($C31,Forecasts!$W$160:$AB$160,0))</f>
        <v>82.686074595702792</v>
      </c>
      <c r="M31" s="89">
        <f>INDEX(Forecasts!$W$179:$AB$189,MATCH($B31,Forecasts!$B$179:$B$189,0),MATCH($C31,Forecasts!$W$177:$AB$177,0))</f>
        <v>2100.5449959327616</v>
      </c>
      <c r="N31" s="92">
        <f>INDEX(Forecasts!$W$213:$AB$223,MATCH($B31,Forecasts!$B$213:$B$223,0),MATCH($C31,Forecasts!$W$211:$AB$211,0))</f>
        <v>2.3294289555155764E-4</v>
      </c>
      <c r="O31" s="89">
        <f t="shared" si="2"/>
        <v>28467.436992845498</v>
      </c>
    </row>
    <row r="32" spans="1:15">
      <c r="A32" s="9" t="str">
        <f t="shared" si="6"/>
        <v>SVH25</v>
      </c>
      <c r="B32" s="9" t="s">
        <v>61</v>
      </c>
      <c r="C32" s="9" t="s">
        <v>18</v>
      </c>
      <c r="D32" s="89">
        <f>INDEX(Forecasts!$W$26:$AB$36,MATCH($B32,Forecasts!$B$26:$B$36,0),MATCH($C32,Forecasts!$W$24:$AB$24,0))</f>
        <v>4334575.6473327745</v>
      </c>
      <c r="E32" s="89">
        <f>INDEX(Forecasts!$W$43:$AB$53,MATCH($B32,Forecasts!$B$43:$B$53,0),MATCH($C32,Forecasts!$W$41:$AB$41,0))</f>
        <v>95229.674533310565</v>
      </c>
      <c r="F32" s="89">
        <f>INDEX(Forecasts!$W$60:$AB$70,MATCH($B32,Forecasts!$B$60:$B$70,0),MATCH($C32,Forecasts!$W$58:$AB$58,0))</f>
        <v>631344</v>
      </c>
      <c r="G32" s="89">
        <f>INDEX(Forecasts!$W$77:$AB$87,MATCH($B32,Forecasts!$B$77:$B$87,0),MATCH($C32,Forecasts!$W$75:$AB$75,0))</f>
        <v>246.1920069892912</v>
      </c>
      <c r="H32" s="89">
        <f>INDEX(Forecasts!$W$94:$AB$104,MATCH($B32,Forecasts!$B$94:$B$104,0),MATCH($C32,Forecasts!$W$92:$AB$92,0))</f>
        <v>45.940269057019407</v>
      </c>
      <c r="I32" s="90">
        <f>INDEX(Forecasts!$W$111:$AB$121,MATCH($B32,Forecasts!$B$111:$B$121,0),MATCH($C32,Forecasts!$W$109:$AB$109,0))</f>
        <v>1.1905552653742295</v>
      </c>
      <c r="J32" s="91">
        <f>INDEX(Forecasts!$W$128:$AB$138,MATCH($B32,Forecasts!$B$128:$B$138,0),MATCH($C32,Forecasts!$W$126:$AB$126,0))</f>
        <v>2.4765438605214296</v>
      </c>
      <c r="K32" s="91">
        <f>INDEX(Forecasts!$W$145:$AB$155,MATCH($B32,Forecasts!$B$145:$B$155,0),MATCH($C32,Forecasts!$W$143:$AB$143,0))</f>
        <v>46.885407640965312</v>
      </c>
      <c r="L32" s="91">
        <f>INDEX(Forecasts!$W$162:$AB$172,MATCH($B32,Forecasts!$B$162:$B$172,0),MATCH($C32,Forecasts!$W$160:$AB$160,0))</f>
        <v>82.686074595702792</v>
      </c>
      <c r="M32" s="89">
        <f>INDEX(Forecasts!$W$179:$AB$189,MATCH($B32,Forecasts!$B$179:$B$189,0),MATCH($C32,Forecasts!$W$177:$AB$177,0))</f>
        <v>2113.3711037260032</v>
      </c>
      <c r="N32" s="92">
        <f>INDEX(Forecasts!$W$213:$AB$223,MATCH($B32,Forecasts!$B$213:$B$223,0),MATCH($C32,Forecasts!$W$211:$AB$211,0))</f>
        <v>2.2978027863301354E-4</v>
      </c>
      <c r="O32" s="89">
        <f t="shared" si="2"/>
        <v>28799.342693321407</v>
      </c>
    </row>
    <row r="33" spans="1:15">
      <c r="A33" s="9" t="str">
        <f t="shared" si="6"/>
        <v>SWB20</v>
      </c>
      <c r="B33" s="9" t="s">
        <v>23</v>
      </c>
      <c r="C33" s="88" t="s">
        <v>13</v>
      </c>
      <c r="D33" s="89">
        <f>INDEX(Forecasts!$W$26:$AB$36,MATCH($B33,Forecasts!$B$26:$B$36,0),MATCH($C33,Forecasts!$W$24:$AB$24,0))</f>
        <v>763310.25151772331</v>
      </c>
      <c r="E33" s="89">
        <f>INDEX(Forecasts!$W$43:$AB$53,MATCH($B33,Forecasts!$B$43:$B$53,0),MATCH($C33,Forecasts!$W$41:$AB$41,0))</f>
        <v>17519.665714285715</v>
      </c>
      <c r="F33" s="89">
        <f>INDEX(Forecasts!$W$60:$AB$70,MATCH($B33,Forecasts!$B$60:$B$70,0),MATCH($C33,Forecasts!$W$58:$AB$58,0))</f>
        <v>107661</v>
      </c>
      <c r="G33" s="89">
        <f>INDEX(Forecasts!$W$77:$AB$87,MATCH($B33,Forecasts!$B$77:$B$87,0),MATCH($C33,Forecasts!$W$75:$AB$75,0))</f>
        <v>41.8</v>
      </c>
      <c r="H33" s="89">
        <f>INDEX(Forecasts!$W$94:$AB$104,MATCH($B33,Forecasts!$B$94:$B$104,0),MATCH($C33,Forecasts!$W$92:$AB$92,0))</f>
        <v>43.596972940099569</v>
      </c>
      <c r="I33" s="90">
        <f>INDEX(Forecasts!$W$111:$AB$121,MATCH($B33,Forecasts!$B$111:$B$121,0),MATCH($C33,Forecasts!$W$109:$AB$109,0))</f>
        <v>2.4164741772894143</v>
      </c>
      <c r="J33" s="91">
        <f>INDEX(Forecasts!$W$128:$AB$138,MATCH($B33,Forecasts!$B$128:$B$138,0),MATCH($C33,Forecasts!$W$126:$AB$126,0))</f>
        <v>10.206434793520346</v>
      </c>
      <c r="K33" s="91">
        <f>INDEX(Forecasts!$W$145:$AB$155,MATCH($B33,Forecasts!$B$145:$B$155,0),MATCH($C33,Forecasts!$W$143:$AB$143,0))</f>
        <v>2.2542386837587016</v>
      </c>
      <c r="L33" s="91">
        <f>INDEX(Forecasts!$W$162:$AB$172,MATCH($B33,Forecasts!$B$162:$B$172,0),MATCH($C33,Forecasts!$W$160:$AB$160,0))</f>
        <v>58.62511002813244</v>
      </c>
      <c r="M33" s="89">
        <f>INDEX(Forecasts!$W$179:$AB$189,MATCH($B33,Forecasts!$B$179:$B$189,0),MATCH($C33,Forecasts!$W$177:$AB$177,0))</f>
        <v>964.46916214953876</v>
      </c>
      <c r="N33" s="92">
        <f>INDEX(Forecasts!$W$213:$AB$223,MATCH($B33,Forecasts!$B$213:$B$223,0),MATCH($C33,Forecasts!$W$211:$AB$211,0))</f>
        <v>8.5286421701475659E-4</v>
      </c>
      <c r="O33" s="89" t="str">
        <f t="shared" si="2"/>
        <v/>
      </c>
    </row>
    <row r="34" spans="1:15">
      <c r="A34" s="9" t="str">
        <f t="shared" si="1"/>
        <v>SWB21</v>
      </c>
      <c r="B34" s="9" t="s">
        <v>23</v>
      </c>
      <c r="C34" s="9" t="s">
        <v>14</v>
      </c>
      <c r="D34" s="89">
        <f>INDEX(Forecasts!$W$26:$AB$36,MATCH($B34,Forecasts!$B$26:$B$36,0),MATCH($C34,Forecasts!$W$24:$AB$24,0))</f>
        <v>768301.2557491787</v>
      </c>
      <c r="E34" s="89">
        <f>INDEX(Forecasts!$W$43:$AB$53,MATCH($B34,Forecasts!$B$43:$B$53,0),MATCH($C34,Forecasts!$W$41:$AB$41,0))</f>
        <v>17566.575178571427</v>
      </c>
      <c r="F34" s="89">
        <f>INDEX(Forecasts!$W$60:$AB$70,MATCH($B34,Forecasts!$B$60:$B$70,0),MATCH($C34,Forecasts!$W$58:$AB$58,0))</f>
        <v>108375</v>
      </c>
      <c r="G34" s="89">
        <f>INDEX(Forecasts!$W$77:$AB$87,MATCH($B34,Forecasts!$B$77:$B$87,0),MATCH($C34,Forecasts!$W$75:$AB$75,0))</f>
        <v>42.1</v>
      </c>
      <c r="H34" s="89">
        <f>INDEX(Forecasts!$W$94:$AB$104,MATCH($B34,Forecasts!$B$94:$B$104,0),MATCH($C34,Forecasts!$W$92:$AB$92,0))</f>
        <v>43.779968836865358</v>
      </c>
      <c r="I34" s="90">
        <f>INDEX(Forecasts!$W$111:$AB$121,MATCH($B34,Forecasts!$B$111:$B$121,0),MATCH($C34,Forecasts!$W$109:$AB$109,0))</f>
        <v>2.4164741772894143</v>
      </c>
      <c r="J34" s="91">
        <f>INDEX(Forecasts!$W$128:$AB$138,MATCH($B34,Forecasts!$B$128:$B$138,0),MATCH($C34,Forecasts!$W$126:$AB$126,0))</f>
        <v>10.206434793520346</v>
      </c>
      <c r="K34" s="91">
        <f>INDEX(Forecasts!$W$145:$AB$155,MATCH($B34,Forecasts!$B$145:$B$155,0),MATCH($C34,Forecasts!$W$143:$AB$143,0))</f>
        <v>2.2542386837587016</v>
      </c>
      <c r="L34" s="91">
        <f>INDEX(Forecasts!$W$162:$AB$172,MATCH($B34,Forecasts!$B$162:$B$172,0),MATCH($C34,Forecasts!$W$160:$AB$160,0))</f>
        <v>58.62511002813244</v>
      </c>
      <c r="M34" s="89">
        <f>INDEX(Forecasts!$W$179:$AB$189,MATCH($B34,Forecasts!$B$179:$B$189,0),MATCH($C34,Forecasts!$W$177:$AB$177,0))</f>
        <v>967.12522604413061</v>
      </c>
      <c r="N34" s="92">
        <f>INDEX(Forecasts!$W$213:$AB$223,MATCH($B34,Forecasts!$B$213:$B$223,0),MATCH($C34,Forecasts!$W$211:$AB$211,0))</f>
        <v>8.4732387865903331E-4</v>
      </c>
      <c r="O34" s="89">
        <f t="shared" si="2"/>
        <v>4991.0042314553866</v>
      </c>
    </row>
    <row r="35" spans="1:15">
      <c r="A35" s="9" t="str">
        <f t="shared" si="1"/>
        <v>SWB22</v>
      </c>
      <c r="B35" s="9" t="s">
        <v>23</v>
      </c>
      <c r="C35" s="9" t="s">
        <v>15</v>
      </c>
      <c r="D35" s="89">
        <f>INDEX(Forecasts!$W$26:$AB$36,MATCH($B35,Forecasts!$B$26:$B$36,0),MATCH($C35,Forecasts!$W$24:$AB$24,0))</f>
        <v>773046.87302573468</v>
      </c>
      <c r="E35" s="89">
        <f>INDEX(Forecasts!$W$43:$AB$53,MATCH($B35,Forecasts!$B$43:$B$53,0),MATCH($C35,Forecasts!$W$41:$AB$41,0))</f>
        <v>17614.48464285714</v>
      </c>
      <c r="F35" s="89">
        <f>INDEX(Forecasts!$W$60:$AB$70,MATCH($B35,Forecasts!$B$60:$B$70,0),MATCH($C35,Forecasts!$W$58:$AB$58,0))</f>
        <v>109045</v>
      </c>
      <c r="G35" s="89">
        <f>INDEX(Forecasts!$W$77:$AB$87,MATCH($B35,Forecasts!$B$77:$B$87,0),MATCH($C35,Forecasts!$W$75:$AB$75,0))</f>
        <v>42.4</v>
      </c>
      <c r="H35" s="89">
        <f>INDEX(Forecasts!$W$94:$AB$104,MATCH($B35,Forecasts!$B$94:$B$104,0),MATCH($C35,Forecasts!$W$92:$AB$92,0))</f>
        <v>43.948165029120645</v>
      </c>
      <c r="I35" s="90">
        <f>INDEX(Forecasts!$W$111:$AB$121,MATCH($B35,Forecasts!$B$111:$B$121,0),MATCH($C35,Forecasts!$W$109:$AB$109,0))</f>
        <v>2.4164741772894143</v>
      </c>
      <c r="J35" s="91">
        <f>INDEX(Forecasts!$W$128:$AB$138,MATCH($B35,Forecasts!$B$128:$B$138,0),MATCH($C35,Forecasts!$W$126:$AB$126,0))</f>
        <v>10.206434793520346</v>
      </c>
      <c r="K35" s="91">
        <f>INDEX(Forecasts!$W$145:$AB$155,MATCH($B35,Forecasts!$B$145:$B$155,0),MATCH($C35,Forecasts!$W$143:$AB$143,0))</f>
        <v>2.2542386837587016</v>
      </c>
      <c r="L35" s="91">
        <f>INDEX(Forecasts!$W$162:$AB$172,MATCH($B35,Forecasts!$B$162:$B$172,0),MATCH($C35,Forecasts!$W$160:$AB$160,0))</f>
        <v>58.62511002813244</v>
      </c>
      <c r="M35" s="89">
        <f>INDEX(Forecasts!$W$179:$AB$189,MATCH($B35,Forecasts!$B$179:$B$189,0),MATCH($C35,Forecasts!$W$177:$AB$177,0))</f>
        <v>968.74371815607265</v>
      </c>
      <c r="N35" s="92">
        <f>INDEX(Forecasts!$W$213:$AB$223,MATCH($B35,Forecasts!$B$213:$B$223,0),MATCH($C35,Forecasts!$W$211:$AB$211,0))</f>
        <v>8.421222861324843E-4</v>
      </c>
      <c r="O35" s="89">
        <f t="shared" si="2"/>
        <v>4745.617276555975</v>
      </c>
    </row>
    <row r="36" spans="1:15">
      <c r="A36" s="9" t="str">
        <f t="shared" si="1"/>
        <v>SWB23</v>
      </c>
      <c r="B36" s="9" t="s">
        <v>23</v>
      </c>
      <c r="C36" s="9" t="s">
        <v>16</v>
      </c>
      <c r="D36" s="89">
        <f>INDEX(Forecasts!$W$26:$AB$36,MATCH($B36,Forecasts!$B$26:$B$36,0),MATCH($C36,Forecasts!$W$24:$AB$24,0))</f>
        <v>778892.8680178927</v>
      </c>
      <c r="E36" s="89">
        <f>INDEX(Forecasts!$W$43:$AB$53,MATCH($B36,Forecasts!$B$43:$B$53,0),MATCH($C36,Forecasts!$W$41:$AB$41,0))</f>
        <v>17662.394107142856</v>
      </c>
      <c r="F36" s="89">
        <f>INDEX(Forecasts!$W$60:$AB$70,MATCH($B36,Forecasts!$B$60:$B$70,0),MATCH($C36,Forecasts!$W$58:$AB$58,0))</f>
        <v>109740</v>
      </c>
      <c r="G36" s="89">
        <f>INDEX(Forecasts!$W$77:$AB$87,MATCH($B36,Forecasts!$B$77:$B$87,0),MATCH($C36,Forecasts!$W$75:$AB$75,0))</f>
        <v>42.7</v>
      </c>
      <c r="H36" s="89">
        <f>INDEX(Forecasts!$W$94:$AB$104,MATCH($B36,Forecasts!$B$94:$B$104,0),MATCH($C36,Forecasts!$W$92:$AB$92,0))</f>
        <v>44.177994684706071</v>
      </c>
      <c r="I36" s="90">
        <f>INDEX(Forecasts!$W$111:$AB$121,MATCH($B36,Forecasts!$B$111:$B$121,0),MATCH($C36,Forecasts!$W$109:$AB$109,0))</f>
        <v>2.4164741772894143</v>
      </c>
      <c r="J36" s="91">
        <f>INDEX(Forecasts!$W$128:$AB$138,MATCH($B36,Forecasts!$B$128:$B$138,0),MATCH($C36,Forecasts!$W$126:$AB$126,0))</f>
        <v>10.206434793520346</v>
      </c>
      <c r="K36" s="91">
        <f>INDEX(Forecasts!$W$145:$AB$155,MATCH($B36,Forecasts!$B$145:$B$155,0),MATCH($C36,Forecasts!$W$143:$AB$143,0))</f>
        <v>2.2542386837587016</v>
      </c>
      <c r="L36" s="91">
        <f>INDEX(Forecasts!$W$162:$AB$172,MATCH($B36,Forecasts!$B$162:$B$172,0),MATCH($C36,Forecasts!$W$160:$AB$160,0))</f>
        <v>58.62511002813244</v>
      </c>
      <c r="M36" s="89">
        <f>INDEX(Forecasts!$W$179:$AB$189,MATCH($B36,Forecasts!$B$179:$B$189,0),MATCH($C36,Forecasts!$W$177:$AB$177,0))</f>
        <v>970.3941476584921</v>
      </c>
      <c r="N36" s="92">
        <f>INDEX(Forecasts!$W$213:$AB$223,MATCH($B36,Forecasts!$B$213:$B$223,0),MATCH($C36,Forecasts!$W$211:$AB$211,0))</f>
        <v>8.3580172155979385E-4</v>
      </c>
      <c r="O36" s="89">
        <f t="shared" si="2"/>
        <v>5845.9949921580264</v>
      </c>
    </row>
    <row r="37" spans="1:15">
      <c r="A37" s="9" t="str">
        <f t="shared" si="1"/>
        <v>SWB24</v>
      </c>
      <c r="B37" s="9" t="s">
        <v>23</v>
      </c>
      <c r="C37" s="9" t="s">
        <v>17</v>
      </c>
      <c r="D37" s="89">
        <f>INDEX(Forecasts!$W$26:$AB$36,MATCH($B37,Forecasts!$B$26:$B$36,0),MATCH($C37,Forecasts!$W$24:$AB$24,0))</f>
        <v>784691.36077150656</v>
      </c>
      <c r="E37" s="89">
        <f>INDEX(Forecasts!$W$43:$AB$53,MATCH($B37,Forecasts!$B$43:$B$53,0),MATCH($C37,Forecasts!$W$41:$AB$41,0))</f>
        <v>17710.803571428572</v>
      </c>
      <c r="F37" s="89">
        <f>INDEX(Forecasts!$W$60:$AB$70,MATCH($B37,Forecasts!$B$60:$B$70,0),MATCH($C37,Forecasts!$W$58:$AB$58,0))</f>
        <v>110367</v>
      </c>
      <c r="G37" s="89">
        <f>INDEX(Forecasts!$W$77:$AB$87,MATCH($B37,Forecasts!$B$77:$B$87,0),MATCH($C37,Forecasts!$W$75:$AB$75,0))</f>
        <v>43</v>
      </c>
      <c r="H37" s="89">
        <f>INDEX(Forecasts!$W$94:$AB$104,MATCH($B37,Forecasts!$B$94:$B$104,0),MATCH($C37,Forecasts!$W$92:$AB$92,0))</f>
        <v>44.404074537650558</v>
      </c>
      <c r="I37" s="90">
        <f>INDEX(Forecasts!$W$111:$AB$121,MATCH($B37,Forecasts!$B$111:$B$121,0),MATCH($C37,Forecasts!$W$109:$AB$109,0))</f>
        <v>2.4164741772894143</v>
      </c>
      <c r="J37" s="91">
        <f>INDEX(Forecasts!$W$128:$AB$138,MATCH($B37,Forecasts!$B$128:$B$138,0),MATCH($C37,Forecasts!$W$126:$AB$126,0))</f>
        <v>10.206434793520346</v>
      </c>
      <c r="K37" s="91">
        <f>INDEX(Forecasts!$W$145:$AB$155,MATCH($B37,Forecasts!$B$145:$B$155,0),MATCH($C37,Forecasts!$W$143:$AB$143,0))</f>
        <v>2.2542386837587016</v>
      </c>
      <c r="L37" s="91">
        <f>INDEX(Forecasts!$W$162:$AB$172,MATCH($B37,Forecasts!$B$162:$B$172,0),MATCH($C37,Forecasts!$W$160:$AB$160,0))</f>
        <v>58.62511002813244</v>
      </c>
      <c r="M37" s="89">
        <f>INDEX(Forecasts!$W$179:$AB$189,MATCH($B37,Forecasts!$B$179:$B$189,0),MATCH($C37,Forecasts!$W$177:$AB$177,0))</f>
        <v>972.64577858234168</v>
      </c>
      <c r="N37" s="92">
        <f>INDEX(Forecasts!$W$213:$AB$223,MATCH($B37,Forecasts!$B$213:$B$223,0),MATCH($C37,Forecasts!$W$211:$AB$211,0))</f>
        <v>8.2962554775668545E-4</v>
      </c>
      <c r="O37" s="89">
        <f t="shared" si="2"/>
        <v>5798.4927536138566</v>
      </c>
    </row>
    <row r="38" spans="1:15">
      <c r="A38" s="9" t="str">
        <f t="shared" si="1"/>
        <v>SWB25</v>
      </c>
      <c r="B38" s="9" t="s">
        <v>23</v>
      </c>
      <c r="C38" s="9" t="s">
        <v>18</v>
      </c>
      <c r="D38" s="89">
        <f>INDEX(Forecasts!$W$26:$AB$36,MATCH($B38,Forecasts!$B$26:$B$36,0),MATCH($C38,Forecasts!$W$24:$AB$24,0))</f>
        <v>790489.16006178374</v>
      </c>
      <c r="E38" s="89">
        <f>INDEX(Forecasts!$W$43:$AB$53,MATCH($B38,Forecasts!$B$43:$B$53,0),MATCH($C38,Forecasts!$W$41:$AB$41,0))</f>
        <v>17757.713035714285</v>
      </c>
      <c r="F38" s="89">
        <f>INDEX(Forecasts!$W$60:$AB$70,MATCH($B38,Forecasts!$B$60:$B$70,0),MATCH($C38,Forecasts!$W$58:$AB$58,0))</f>
        <v>111068</v>
      </c>
      <c r="G38" s="89">
        <f>INDEX(Forecasts!$W$77:$AB$87,MATCH($B38,Forecasts!$B$77:$B$87,0),MATCH($C38,Forecasts!$W$75:$AB$75,0))</f>
        <v>43.4</v>
      </c>
      <c r="H38" s="89">
        <f>INDEX(Forecasts!$W$94:$AB$104,MATCH($B38,Forecasts!$B$94:$B$104,0),MATCH($C38,Forecasts!$W$92:$AB$92,0))</f>
        <v>44.629073220912417</v>
      </c>
      <c r="I38" s="90">
        <f>INDEX(Forecasts!$W$111:$AB$121,MATCH($B38,Forecasts!$B$111:$B$121,0),MATCH($C38,Forecasts!$W$109:$AB$109,0))</f>
        <v>2.4164741772894143</v>
      </c>
      <c r="J38" s="91">
        <f>INDEX(Forecasts!$W$128:$AB$138,MATCH($B38,Forecasts!$B$128:$B$138,0),MATCH($C38,Forecasts!$W$126:$AB$126,0))</f>
        <v>10.206434793520346</v>
      </c>
      <c r="K38" s="91">
        <f>INDEX(Forecasts!$W$145:$AB$155,MATCH($B38,Forecasts!$B$145:$B$155,0),MATCH($C38,Forecasts!$W$143:$AB$143,0))</f>
        <v>2.2542386837587016</v>
      </c>
      <c r="L38" s="91">
        <f>INDEX(Forecasts!$W$162:$AB$172,MATCH($B38,Forecasts!$B$162:$B$172,0),MATCH($C38,Forecasts!$W$160:$AB$160,0))</f>
        <v>58.62511002813244</v>
      </c>
      <c r="M38" s="89">
        <f>INDEX(Forecasts!$W$179:$AB$189,MATCH($B38,Forecasts!$B$179:$B$189,0),MATCH($C38,Forecasts!$W$177:$AB$177,0))</f>
        <v>976.09069737285165</v>
      </c>
      <c r="N38" s="92">
        <f>INDEX(Forecasts!$W$213:$AB$223,MATCH($B38,Forecasts!$B$213:$B$223,0),MATCH($C38,Forecasts!$W$211:$AB$211,0))</f>
        <v>8.2354070478223712E-4</v>
      </c>
      <c r="O38" s="89">
        <f t="shared" si="2"/>
        <v>5797.7992902771803</v>
      </c>
    </row>
    <row r="39" spans="1:15">
      <c r="A39" s="9" t="str">
        <f t="shared" ref="A39" si="7">B39&amp;RIGHT(C39,2)</f>
        <v>TMS20</v>
      </c>
      <c r="B39" s="9" t="s">
        <v>24</v>
      </c>
      <c r="C39" s="88" t="s">
        <v>13</v>
      </c>
      <c r="D39" s="89">
        <f>INDEX(Forecasts!$W$26:$AB$36,MATCH($B39,Forecasts!$B$26:$B$36,0),MATCH($C39,Forecasts!$W$24:$AB$24,0))</f>
        <v>5948539.1295202207</v>
      </c>
      <c r="E39" s="89">
        <f>INDEX(Forecasts!$W$43:$AB$53,MATCH($B39,Forecasts!$B$43:$B$53,0),MATCH($C39,Forecasts!$W$41:$AB$41,0))</f>
        <v>109168.30048398301</v>
      </c>
      <c r="F39" s="89">
        <f>INDEX(Forecasts!$W$60:$AB$70,MATCH($B39,Forecasts!$B$60:$B$70,0),MATCH($C39,Forecasts!$W$58:$AB$58,0))</f>
        <v>985381.2</v>
      </c>
      <c r="G39" s="89">
        <f>INDEX(Forecasts!$W$77:$AB$87,MATCH($B39,Forecasts!$B$77:$B$87,0),MATCH($C39,Forecasts!$W$75:$AB$75,0))</f>
        <v>381.37645953611002</v>
      </c>
      <c r="H39" s="89">
        <f>INDEX(Forecasts!$W$94:$AB$104,MATCH($B39,Forecasts!$B$94:$B$104,0),MATCH($C39,Forecasts!$W$92:$AB$92,0))</f>
        <v>54.532236796341948</v>
      </c>
      <c r="I39" s="90">
        <f>INDEX(Forecasts!$W$111:$AB$121,MATCH($B39,Forecasts!$B$111:$B$121,0),MATCH($C39,Forecasts!$W$109:$AB$109,0))</f>
        <v>1.2714378210682342</v>
      </c>
      <c r="J39" s="91">
        <f>INDEX(Forecasts!$W$128:$AB$138,MATCH($B39,Forecasts!$B$128:$B$138,0),MATCH($C39,Forecasts!$W$126:$AB$126,0))</f>
        <v>0.67532778733266974</v>
      </c>
      <c r="K39" s="91">
        <f>INDEX(Forecasts!$W$145:$AB$155,MATCH($B39,Forecasts!$B$145:$B$155,0),MATCH($C39,Forecasts!$W$143:$AB$143,0))</f>
        <v>86.136308884315184</v>
      </c>
      <c r="L39" s="91">
        <f>INDEX(Forecasts!$W$162:$AB$172,MATCH($B39,Forecasts!$B$162:$B$172,0),MATCH($C39,Forecasts!$W$160:$AB$160,0))</f>
        <v>94.347297267462849</v>
      </c>
      <c r="M39" s="89">
        <f>INDEX(Forecasts!$W$179:$AB$189,MATCH($B39,Forecasts!$B$179:$B$189,0),MATCH($C39,Forecasts!$W$177:$AB$177,0))</f>
        <v>5203.0472310451178</v>
      </c>
      <c r="N39" s="92">
        <f>INDEX(Forecasts!$W$213:$AB$223,MATCH($B39,Forecasts!$B$213:$B$223,0),MATCH($C39,Forecasts!$W$211:$AB$211,0))</f>
        <v>6.0350952088123045E-5</v>
      </c>
      <c r="O39" s="89" t="str">
        <f t="shared" si="2"/>
        <v/>
      </c>
    </row>
    <row r="40" spans="1:15">
      <c r="A40" s="9" t="str">
        <f t="shared" si="1"/>
        <v>TMS21</v>
      </c>
      <c r="B40" s="9" t="s">
        <v>24</v>
      </c>
      <c r="C40" s="9" t="s">
        <v>14</v>
      </c>
      <c r="D40" s="89">
        <f>INDEX(Forecasts!$W$26:$AB$36,MATCH($B40,Forecasts!$B$26:$B$36,0),MATCH($C40,Forecasts!$W$24:$AB$24,0))</f>
        <v>5994326.9150451254</v>
      </c>
      <c r="E40" s="89">
        <f>INDEX(Forecasts!$W$43:$AB$53,MATCH($B40,Forecasts!$B$43:$B$53,0),MATCH($C40,Forecasts!$W$41:$AB$41,0))</f>
        <v>109233.57921894382</v>
      </c>
      <c r="F40" s="89">
        <f>INDEX(Forecasts!$W$60:$AB$70,MATCH($B40,Forecasts!$B$60:$B$70,0),MATCH($C40,Forecasts!$W$58:$AB$58,0))</f>
        <v>992645.94</v>
      </c>
      <c r="G40" s="89">
        <f>INDEX(Forecasts!$W$77:$AB$87,MATCH($B40,Forecasts!$B$77:$B$87,0),MATCH($C40,Forecasts!$W$75:$AB$75,0))</f>
        <v>396.33</v>
      </c>
      <c r="H40" s="89">
        <f>INDEX(Forecasts!$W$94:$AB$104,MATCH($B40,Forecasts!$B$94:$B$104,0),MATCH($C40,Forecasts!$W$92:$AB$92,0))</f>
        <v>54.925268982775897</v>
      </c>
      <c r="I40" s="90">
        <f>INDEX(Forecasts!$W$111:$AB$121,MATCH($B40,Forecasts!$B$111:$B$121,0),MATCH($C40,Forecasts!$W$109:$AB$109,0))</f>
        <v>1.2714378210682342</v>
      </c>
      <c r="J40" s="91">
        <f>INDEX(Forecasts!$W$128:$AB$138,MATCH($B40,Forecasts!$B$128:$B$138,0),MATCH($C40,Forecasts!$W$126:$AB$126,0))</f>
        <v>0.67532778733266974</v>
      </c>
      <c r="K40" s="91">
        <f>INDEX(Forecasts!$W$145:$AB$155,MATCH($B40,Forecasts!$B$145:$B$155,0),MATCH($C40,Forecasts!$W$143:$AB$143,0))</f>
        <v>86.136308884315184</v>
      </c>
      <c r="L40" s="91">
        <f>INDEX(Forecasts!$W$162:$AB$172,MATCH($B40,Forecasts!$B$162:$B$172,0),MATCH($C40,Forecasts!$W$160:$AB$160,0))</f>
        <v>94.347297267462849</v>
      </c>
      <c r="M40" s="89">
        <f>INDEX(Forecasts!$W$179:$AB$189,MATCH($B40,Forecasts!$B$179:$B$189,0),MATCH($C40,Forecasts!$W$177:$AB$177,0))</f>
        <v>5256.2379790689884</v>
      </c>
      <c r="N40" s="92">
        <f>INDEX(Forecasts!$W$213:$AB$223,MATCH($B40,Forecasts!$B$213:$B$223,0),MATCH($C40,Forecasts!$W$211:$AB$211,0))</f>
        <v>6.0390433343136219E-5</v>
      </c>
      <c r="O40" s="89">
        <f t="shared" si="2"/>
        <v>45787.785524904728</v>
      </c>
    </row>
    <row r="41" spans="1:15">
      <c r="A41" s="9" t="str">
        <f t="shared" si="1"/>
        <v>TMS22</v>
      </c>
      <c r="B41" s="9" t="s">
        <v>24</v>
      </c>
      <c r="C41" s="9" t="s">
        <v>15</v>
      </c>
      <c r="D41" s="89">
        <f>INDEX(Forecasts!$W$26:$AB$36,MATCH($B41,Forecasts!$B$26:$B$36,0),MATCH($C41,Forecasts!$W$24:$AB$24,0))</f>
        <v>6036668.6976198759</v>
      </c>
      <c r="E41" s="89">
        <f>INDEX(Forecasts!$W$43:$AB$53,MATCH($B41,Forecasts!$B$43:$B$53,0),MATCH($C41,Forecasts!$W$41:$AB$41,0))</f>
        <v>109298.02101286355</v>
      </c>
      <c r="F41" s="89">
        <f>INDEX(Forecasts!$W$60:$AB$70,MATCH($B41,Forecasts!$B$60:$B$70,0),MATCH($C41,Forecasts!$W$58:$AB$58,0))</f>
        <v>999357.96</v>
      </c>
      <c r="G41" s="89">
        <f>INDEX(Forecasts!$W$77:$AB$87,MATCH($B41,Forecasts!$B$77:$B$87,0),MATCH($C41,Forecasts!$W$75:$AB$75,0))</f>
        <v>401.02</v>
      </c>
      <c r="H41" s="89">
        <f>INDEX(Forecasts!$W$94:$AB$104,MATCH($B41,Forecasts!$B$94:$B$104,0),MATCH($C41,Forecasts!$W$92:$AB$92,0))</f>
        <v>55.286359192514567</v>
      </c>
      <c r="I41" s="90">
        <f>INDEX(Forecasts!$W$111:$AB$121,MATCH($B41,Forecasts!$B$111:$B$121,0),MATCH($C41,Forecasts!$W$109:$AB$109,0))</f>
        <v>1.2714378210682342</v>
      </c>
      <c r="J41" s="91">
        <f>INDEX(Forecasts!$W$128:$AB$138,MATCH($B41,Forecasts!$B$128:$B$138,0),MATCH($C41,Forecasts!$W$126:$AB$126,0))</f>
        <v>0.67532778733266974</v>
      </c>
      <c r="K41" s="91">
        <f>INDEX(Forecasts!$W$145:$AB$155,MATCH($B41,Forecasts!$B$145:$B$155,0),MATCH($C41,Forecasts!$W$143:$AB$143,0))</f>
        <v>86.136308884315184</v>
      </c>
      <c r="L41" s="91">
        <f>INDEX(Forecasts!$W$162:$AB$172,MATCH($B41,Forecasts!$B$162:$B$172,0),MATCH($C41,Forecasts!$W$160:$AB$160,0))</f>
        <v>94.347297267462849</v>
      </c>
      <c r="M41" s="89">
        <f>INDEX(Forecasts!$W$179:$AB$189,MATCH($B41,Forecasts!$B$179:$B$189,0),MATCH($C41,Forecasts!$W$177:$AB$177,0))</f>
        <v>5304.5168870337366</v>
      </c>
      <c r="N41" s="92">
        <f>INDEX(Forecasts!$W$213:$AB$223,MATCH($B41,Forecasts!$B$213:$B$223,0),MATCH($C41,Forecasts!$W$211:$AB$211,0))</f>
        <v>6.0298157515836025E-5</v>
      </c>
      <c r="O41" s="89">
        <f t="shared" si="2"/>
        <v>42341.782574750483</v>
      </c>
    </row>
    <row r="42" spans="1:15">
      <c r="A42" s="9" t="str">
        <f t="shared" si="1"/>
        <v>TMS23</v>
      </c>
      <c r="B42" s="9" t="s">
        <v>24</v>
      </c>
      <c r="C42" s="9" t="s">
        <v>16</v>
      </c>
      <c r="D42" s="89">
        <f>INDEX(Forecasts!$W$26:$AB$36,MATCH($B42,Forecasts!$B$26:$B$36,0),MATCH($C42,Forecasts!$W$24:$AB$24,0))</f>
        <v>6096031.2092035459</v>
      </c>
      <c r="E42" s="89">
        <f>INDEX(Forecasts!$W$43:$AB$53,MATCH($B42,Forecasts!$B$43:$B$53,0),MATCH($C42,Forecasts!$W$41:$AB$41,0))</f>
        <v>109359.11024165654</v>
      </c>
      <c r="F42" s="89">
        <f>INDEX(Forecasts!$W$60:$AB$70,MATCH($B42,Forecasts!$B$60:$B$70,0),MATCH($C42,Forecasts!$W$58:$AB$58,0))</f>
        <v>1005515.1</v>
      </c>
      <c r="G42" s="89">
        <f>INDEX(Forecasts!$W$77:$AB$87,MATCH($B42,Forecasts!$B$77:$B$87,0),MATCH($C42,Forecasts!$W$75:$AB$75,0))</f>
        <v>403.15</v>
      </c>
      <c r="H42" s="89">
        <f>INDEX(Forecasts!$W$94:$AB$104,MATCH($B42,Forecasts!$B$94:$B$104,0),MATCH($C42,Forecasts!$W$92:$AB$92,0))</f>
        <v>55.802905888786626</v>
      </c>
      <c r="I42" s="90">
        <f>INDEX(Forecasts!$W$111:$AB$121,MATCH($B42,Forecasts!$B$111:$B$121,0),MATCH($C42,Forecasts!$W$109:$AB$109,0))</f>
        <v>1.2714378210682342</v>
      </c>
      <c r="J42" s="91">
        <f>INDEX(Forecasts!$W$128:$AB$138,MATCH($B42,Forecasts!$B$128:$B$138,0),MATCH($C42,Forecasts!$W$126:$AB$126,0))</f>
        <v>0.67532778733266974</v>
      </c>
      <c r="K42" s="91">
        <f>INDEX(Forecasts!$W$145:$AB$155,MATCH($B42,Forecasts!$B$145:$B$155,0),MATCH($C42,Forecasts!$W$143:$AB$143,0))</f>
        <v>86.136308884315184</v>
      </c>
      <c r="L42" s="91">
        <f>INDEX(Forecasts!$W$162:$AB$172,MATCH($B42,Forecasts!$B$162:$B$172,0),MATCH($C42,Forecasts!$W$160:$AB$160,0))</f>
        <v>94.347297267462849</v>
      </c>
      <c r="M42" s="89">
        <f>INDEX(Forecasts!$W$179:$AB$189,MATCH($B42,Forecasts!$B$179:$B$189,0),MATCH($C42,Forecasts!$W$177:$AB$177,0))</f>
        <v>5348.1074522519875</v>
      </c>
      <c r="N42" s="92">
        <f>INDEX(Forecasts!$W$213:$AB$223,MATCH($B42,Forecasts!$B$213:$B$223,0),MATCH($C42,Forecasts!$W$211:$AB$211,0))</f>
        <v>6.0039062701553712E-5</v>
      </c>
      <c r="O42" s="89">
        <f t="shared" si="2"/>
        <v>59362.511583670042</v>
      </c>
    </row>
    <row r="43" spans="1:15">
      <c r="A43" s="9" t="str">
        <f t="shared" si="1"/>
        <v>TMS24</v>
      </c>
      <c r="B43" s="9" t="s">
        <v>24</v>
      </c>
      <c r="C43" s="9" t="s">
        <v>17</v>
      </c>
      <c r="D43" s="89">
        <f>INDEX(Forecasts!$W$26:$AB$36,MATCH($B43,Forecasts!$B$26:$B$36,0),MATCH($C43,Forecasts!$W$24:$AB$24,0))</f>
        <v>6153285.6761251716</v>
      </c>
      <c r="E43" s="89">
        <f>INDEX(Forecasts!$W$43:$AB$53,MATCH($B43,Forecasts!$B$43:$B$53,0),MATCH($C43,Forecasts!$W$41:$AB$41,0))</f>
        <v>109420.02733741395</v>
      </c>
      <c r="F43" s="89">
        <f>INDEX(Forecasts!$W$60:$AB$70,MATCH($B43,Forecasts!$B$60:$B$70,0),MATCH($C43,Forecasts!$W$58:$AB$58,0))</f>
        <v>1011118.38</v>
      </c>
      <c r="G43" s="89">
        <f>INDEX(Forecasts!$W$77:$AB$87,MATCH($B43,Forecasts!$B$77:$B$87,0),MATCH($C43,Forecasts!$W$75:$AB$75,0))</f>
        <v>405.29</v>
      </c>
      <c r="H43" s="89">
        <f>INDEX(Forecasts!$W$94:$AB$104,MATCH($B43,Forecasts!$B$94:$B$104,0),MATCH($C43,Forecasts!$W$92:$AB$92,0))</f>
        <v>56.299663373866878</v>
      </c>
      <c r="I43" s="90">
        <f>INDEX(Forecasts!$W$111:$AB$121,MATCH($B43,Forecasts!$B$111:$B$121,0),MATCH($C43,Forecasts!$W$109:$AB$109,0))</f>
        <v>1.2714378210682342</v>
      </c>
      <c r="J43" s="91">
        <f>INDEX(Forecasts!$W$128:$AB$138,MATCH($B43,Forecasts!$B$128:$B$138,0),MATCH($C43,Forecasts!$W$126:$AB$126,0))</f>
        <v>0.67532778733266974</v>
      </c>
      <c r="K43" s="91">
        <f>INDEX(Forecasts!$W$145:$AB$155,MATCH($B43,Forecasts!$B$145:$B$155,0),MATCH($C43,Forecasts!$W$143:$AB$143,0))</f>
        <v>86.136308884315184</v>
      </c>
      <c r="L43" s="91">
        <f>INDEX(Forecasts!$W$162:$AB$172,MATCH($B43,Forecasts!$B$162:$B$172,0),MATCH($C43,Forecasts!$W$160:$AB$160,0))</f>
        <v>94.347297267462849</v>
      </c>
      <c r="M43" s="89">
        <f>INDEX(Forecasts!$W$179:$AB$189,MATCH($B43,Forecasts!$B$179:$B$189,0),MATCH($C43,Forecasts!$W$177:$AB$177,0))</f>
        <v>5386.8944370716272</v>
      </c>
      <c r="N43" s="92">
        <f>INDEX(Forecasts!$W$213:$AB$223,MATCH($B43,Forecasts!$B$213:$B$223,0),MATCH($C43,Forecasts!$W$211:$AB$211,0))</f>
        <v>5.9805446938347877E-5</v>
      </c>
      <c r="O43" s="89">
        <f t="shared" si="2"/>
        <v>57254.466921625659</v>
      </c>
    </row>
    <row r="44" spans="1:15">
      <c r="A44" s="9" t="str">
        <f t="shared" si="1"/>
        <v>TMS25</v>
      </c>
      <c r="B44" s="9" t="s">
        <v>24</v>
      </c>
      <c r="C44" s="9" t="s">
        <v>18</v>
      </c>
      <c r="D44" s="89">
        <f>INDEX(Forecasts!$W$26:$AB$36,MATCH($B44,Forecasts!$B$26:$B$36,0),MATCH($C44,Forecasts!$W$24:$AB$24,0))</f>
        <v>6209471.2797366148</v>
      </c>
      <c r="E44" s="89">
        <f>INDEX(Forecasts!$W$43:$AB$53,MATCH($B44,Forecasts!$B$43:$B$53,0),MATCH($C44,Forecasts!$W$41:$AB$41,0))</f>
        <v>109479.8687158562</v>
      </c>
      <c r="F44" s="89">
        <f>INDEX(Forecasts!$W$60:$AB$70,MATCH($B44,Forecasts!$B$60:$B$70,0),MATCH($C44,Forecasts!$W$58:$AB$58,0))</f>
        <v>1016542.5</v>
      </c>
      <c r="G44" s="89">
        <f>INDEX(Forecasts!$W$77:$AB$87,MATCH($B44,Forecasts!$B$77:$B$87,0),MATCH($C44,Forecasts!$W$75:$AB$75,0))</f>
        <v>407.42</v>
      </c>
      <c r="H44" s="89">
        <f>INDEX(Forecasts!$W$94:$AB$104,MATCH($B44,Forecasts!$B$94:$B$104,0),MATCH($C44,Forecasts!$W$92:$AB$92,0))</f>
        <v>56.786163863784033</v>
      </c>
      <c r="I44" s="90">
        <f>INDEX(Forecasts!$W$111:$AB$121,MATCH($B44,Forecasts!$B$111:$B$121,0),MATCH($C44,Forecasts!$W$109:$AB$109,0))</f>
        <v>1.2714378210682342</v>
      </c>
      <c r="J44" s="91">
        <f>INDEX(Forecasts!$W$128:$AB$138,MATCH($B44,Forecasts!$B$128:$B$138,0),MATCH($C44,Forecasts!$W$126:$AB$126,0))</f>
        <v>0.67532778733266974</v>
      </c>
      <c r="K44" s="91">
        <f>INDEX(Forecasts!$W$145:$AB$155,MATCH($B44,Forecasts!$B$145:$B$155,0),MATCH($C44,Forecasts!$W$143:$AB$143,0))</f>
        <v>86.136308884315184</v>
      </c>
      <c r="L44" s="91">
        <f>INDEX(Forecasts!$W$162:$AB$172,MATCH($B44,Forecasts!$B$162:$B$172,0),MATCH($C44,Forecasts!$W$160:$AB$160,0))</f>
        <v>94.347297267462849</v>
      </c>
      <c r="M44" s="89">
        <f>INDEX(Forecasts!$W$179:$AB$189,MATCH($B44,Forecasts!$B$179:$B$189,0),MATCH($C44,Forecasts!$W$177:$AB$177,0))</f>
        <v>5424.3775721638922</v>
      </c>
      <c r="N44" s="92">
        <f>INDEX(Forecasts!$W$213:$AB$223,MATCH($B44,Forecasts!$B$213:$B$223,0),MATCH($C44,Forecasts!$W$211:$AB$211,0))</f>
        <v>5.9586393644724959E-5</v>
      </c>
      <c r="O44" s="89">
        <f t="shared" si="2"/>
        <v>56185.603611443192</v>
      </c>
    </row>
    <row r="45" spans="1:15">
      <c r="A45" s="9" t="str">
        <f t="shared" ref="A45" si="8">B45&amp;RIGHT(C45,2)</f>
        <v>WSH20</v>
      </c>
      <c r="B45" s="9" t="s">
        <v>25</v>
      </c>
      <c r="C45" s="88" t="s">
        <v>13</v>
      </c>
      <c r="D45" s="89">
        <f>INDEX(Forecasts!$W$26:$AB$36,MATCH($B45,Forecasts!$B$26:$B$36,0),MATCH($C45,Forecasts!$W$24:$AB$24,0))</f>
        <v>1466235.4730138413</v>
      </c>
      <c r="E45" s="89">
        <f>INDEX(Forecasts!$W$43:$AB$53,MATCH($B45,Forecasts!$B$43:$B$53,0),MATCH($C45,Forecasts!$W$41:$AB$41,0))</f>
        <v>36440.673035714288</v>
      </c>
      <c r="F45" s="89">
        <f>INDEX(Forecasts!$W$60:$AB$70,MATCH($B45,Forecasts!$B$60:$B$70,0),MATCH($C45,Forecasts!$W$58:$AB$58,0))</f>
        <v>248181.52893169501</v>
      </c>
      <c r="G45" s="89">
        <f>INDEX(Forecasts!$W$77:$AB$87,MATCH($B45,Forecasts!$B$77:$B$87,0),MATCH($C45,Forecasts!$W$75:$AB$75,0))</f>
        <v>76.900000000000006</v>
      </c>
      <c r="H45" s="89">
        <f>INDEX(Forecasts!$W$94:$AB$104,MATCH($B45,Forecasts!$B$94:$B$104,0),MATCH($C45,Forecasts!$W$92:$AB$92,0))</f>
        <v>40.221143183885466</v>
      </c>
      <c r="I45" s="90">
        <f>INDEX(Forecasts!$W$111:$AB$121,MATCH($B45,Forecasts!$B$111:$B$121,0),MATCH($C45,Forecasts!$W$109:$AB$109,0))</f>
        <v>1.6398853888271399</v>
      </c>
      <c r="J45" s="91">
        <f>INDEX(Forecasts!$W$128:$AB$138,MATCH($B45,Forecasts!$B$128:$B$138,0),MATCH($C45,Forecasts!$W$126:$AB$126,0))</f>
        <v>6.0771578777518567</v>
      </c>
      <c r="K45" s="91">
        <f>INDEX(Forecasts!$W$145:$AB$155,MATCH($B45,Forecasts!$B$145:$B$155,0),MATCH($C45,Forecasts!$W$143:$AB$143,0))</f>
        <v>2.0416790300093894</v>
      </c>
      <c r="L45" s="91">
        <f>INDEX(Forecasts!$W$162:$AB$172,MATCH($B45,Forecasts!$B$162:$B$172,0),MATCH($C45,Forecasts!$W$160:$AB$160,0))</f>
        <v>74.07334322379252</v>
      </c>
      <c r="M45" s="89">
        <f>INDEX(Forecasts!$W$179:$AB$189,MATCH($B45,Forecasts!$B$179:$B$189,0),MATCH($C45,Forecasts!$W$177:$AB$177,0))</f>
        <v>595.83232181183166</v>
      </c>
      <c r="N45" s="92">
        <f>INDEX(Forecasts!$W$213:$AB$223,MATCH($B45,Forecasts!$B$213:$B$223,0),MATCH($C45,Forecasts!$W$211:$AB$211,0))</f>
        <v>5.6812157073772855E-4</v>
      </c>
      <c r="O45" s="89" t="str">
        <f t="shared" si="2"/>
        <v/>
      </c>
    </row>
    <row r="46" spans="1:15">
      <c r="A46" s="9" t="str">
        <f t="shared" si="1"/>
        <v>WSH21</v>
      </c>
      <c r="B46" s="9" t="s">
        <v>25</v>
      </c>
      <c r="C46" s="9" t="s">
        <v>14</v>
      </c>
      <c r="D46" s="89">
        <f>INDEX(Forecasts!$W$26:$AB$36,MATCH($B46,Forecasts!$B$26:$B$36,0),MATCH($C46,Forecasts!$W$24:$AB$24,0))</f>
        <v>1473985.3188440287</v>
      </c>
      <c r="E46" s="89">
        <f>INDEX(Forecasts!$W$43:$AB$53,MATCH($B46,Forecasts!$B$43:$B$53,0),MATCH($C46,Forecasts!$W$41:$AB$41,0))</f>
        <v>36531.033571428576</v>
      </c>
      <c r="F46" s="89">
        <f>INDEX(Forecasts!$W$60:$AB$70,MATCH($B46,Forecasts!$B$60:$B$70,0),MATCH($C46,Forecasts!$W$58:$AB$58,0))</f>
        <v>249531.219161791</v>
      </c>
      <c r="G46" s="89">
        <f>INDEX(Forecasts!$W$77:$AB$87,MATCH($B46,Forecasts!$B$77:$B$87,0),MATCH($C46,Forecasts!$W$75:$AB$75,0))</f>
        <v>77.7</v>
      </c>
      <c r="H46" s="89">
        <f>INDEX(Forecasts!$W$94:$AB$104,MATCH($B46,Forecasts!$B$94:$B$104,0),MATCH($C46,Forecasts!$W$92:$AB$92,0))</f>
        <v>40.334462857731801</v>
      </c>
      <c r="I46" s="90">
        <f>INDEX(Forecasts!$W$111:$AB$121,MATCH($B46,Forecasts!$B$111:$B$121,0),MATCH($C46,Forecasts!$W$109:$AB$109,0))</f>
        <v>1.6398853888271399</v>
      </c>
      <c r="J46" s="91">
        <f>INDEX(Forecasts!$W$128:$AB$138,MATCH($B46,Forecasts!$B$128:$B$138,0),MATCH($C46,Forecasts!$W$126:$AB$126,0))</f>
        <v>6.0771578777518567</v>
      </c>
      <c r="K46" s="91">
        <f>INDEX(Forecasts!$W$145:$AB$155,MATCH($B46,Forecasts!$B$145:$B$155,0),MATCH($C46,Forecasts!$W$143:$AB$143,0))</f>
        <v>2.0416790300093894</v>
      </c>
      <c r="L46" s="91">
        <f>INDEX(Forecasts!$W$162:$AB$172,MATCH($B46,Forecasts!$B$162:$B$172,0),MATCH($C46,Forecasts!$W$160:$AB$160,0))</f>
        <v>74.07334322379252</v>
      </c>
      <c r="M46" s="89">
        <f>INDEX(Forecasts!$W$179:$AB$189,MATCH($B46,Forecasts!$B$179:$B$189,0),MATCH($C46,Forecasts!$W$177:$AB$177,0))</f>
        <v>600.64525714551667</v>
      </c>
      <c r="N46" s="92">
        <f>INDEX(Forecasts!$W$213:$AB$223,MATCH($B46,Forecasts!$B$213:$B$223,0),MATCH($C46,Forecasts!$W$211:$AB$211,0))</f>
        <v>5.6513452973417624E-4</v>
      </c>
      <c r="O46" s="89">
        <f t="shared" si="2"/>
        <v>7749.8458301874343</v>
      </c>
    </row>
    <row r="47" spans="1:15">
      <c r="A47" s="9" t="str">
        <f t="shared" si="1"/>
        <v>WSH22</v>
      </c>
      <c r="B47" s="9" t="s">
        <v>25</v>
      </c>
      <c r="C47" s="9" t="s">
        <v>15</v>
      </c>
      <c r="D47" s="89">
        <f>INDEX(Forecasts!$W$26:$AB$36,MATCH($B47,Forecasts!$B$26:$B$36,0),MATCH($C47,Forecasts!$W$24:$AB$24,0))</f>
        <v>1481761.1475020095</v>
      </c>
      <c r="E47" s="89">
        <f>INDEX(Forecasts!$W$43:$AB$53,MATCH($B47,Forecasts!$B$43:$B$53,0),MATCH($C47,Forecasts!$W$41:$AB$41,0))</f>
        <v>36621.394107142864</v>
      </c>
      <c r="F47" s="89">
        <f>INDEX(Forecasts!$W$60:$AB$70,MATCH($B47,Forecasts!$B$60:$B$70,0),MATCH($C47,Forecasts!$W$58:$AB$58,0))</f>
        <v>250892.506371314</v>
      </c>
      <c r="G47" s="89">
        <f>INDEX(Forecasts!$W$77:$AB$87,MATCH($B47,Forecasts!$B$77:$B$87,0),MATCH($C47,Forecasts!$W$75:$AB$75,0))</f>
        <v>78.5</v>
      </c>
      <c r="H47" s="89">
        <f>INDEX(Forecasts!$W$94:$AB$104,MATCH($B47,Forecasts!$B$94:$B$104,0),MATCH($C47,Forecasts!$W$92:$AB$92,0))</f>
        <v>40.447936719909883</v>
      </c>
      <c r="I47" s="90">
        <f>INDEX(Forecasts!$W$111:$AB$121,MATCH($B47,Forecasts!$B$111:$B$121,0),MATCH($C47,Forecasts!$W$109:$AB$109,0))</f>
        <v>1.6398853888271399</v>
      </c>
      <c r="J47" s="91">
        <f>INDEX(Forecasts!$W$128:$AB$138,MATCH($B47,Forecasts!$B$128:$B$138,0),MATCH($C47,Forecasts!$W$126:$AB$126,0))</f>
        <v>6.0771578777518567</v>
      </c>
      <c r="K47" s="91">
        <f>INDEX(Forecasts!$W$145:$AB$155,MATCH($B47,Forecasts!$B$145:$B$155,0),MATCH($C47,Forecasts!$W$143:$AB$143,0))</f>
        <v>2.0416790300093894</v>
      </c>
      <c r="L47" s="91">
        <f>INDEX(Forecasts!$W$162:$AB$172,MATCH($B47,Forecasts!$B$162:$B$172,0),MATCH($C47,Forecasts!$W$160:$AB$160,0))</f>
        <v>74.07334322379252</v>
      </c>
      <c r="M47" s="89">
        <f>INDEX(Forecasts!$W$179:$AB$189,MATCH($B47,Forecasts!$B$179:$B$189,0),MATCH($C47,Forecasts!$W$177:$AB$177,0))</f>
        <v>605.59382417043776</v>
      </c>
      <c r="N47" s="92">
        <f>INDEX(Forecasts!$W$213:$AB$223,MATCH($B47,Forecasts!$B$213:$B$223,0),MATCH($C47,Forecasts!$W$211:$AB$211,0))</f>
        <v>5.6216887681546555E-4</v>
      </c>
      <c r="O47" s="89">
        <f t="shared" si="2"/>
        <v>7775.8286579807755</v>
      </c>
    </row>
    <row r="48" spans="1:15">
      <c r="A48" s="9" t="str">
        <f t="shared" si="1"/>
        <v>WSH23</v>
      </c>
      <c r="B48" s="9" t="s">
        <v>25</v>
      </c>
      <c r="C48" s="9" t="s">
        <v>16</v>
      </c>
      <c r="D48" s="89">
        <f>INDEX(Forecasts!$W$26:$AB$36,MATCH($B48,Forecasts!$B$26:$B$36,0),MATCH($C48,Forecasts!$W$24:$AB$24,0))</f>
        <v>1490166.3329932536</v>
      </c>
      <c r="E48" s="89">
        <f>INDEX(Forecasts!$W$43:$AB$53,MATCH($B48,Forecasts!$B$43:$B$53,0),MATCH($C48,Forecasts!$W$41:$AB$41,0))</f>
        <v>36706.754642857151</v>
      </c>
      <c r="F48" s="89">
        <f>INDEX(Forecasts!$W$60:$AB$70,MATCH($B48,Forecasts!$B$60:$B$70,0),MATCH($C48,Forecasts!$W$58:$AB$58,0))</f>
        <v>252737.89214154999</v>
      </c>
      <c r="G48" s="89">
        <f>INDEX(Forecasts!$W$77:$AB$87,MATCH($B48,Forecasts!$B$77:$B$87,0),MATCH($C48,Forecasts!$W$75:$AB$75,0))</f>
        <v>79.3</v>
      </c>
      <c r="H48" s="89">
        <f>INDEX(Forecasts!$W$94:$AB$104,MATCH($B48,Forecasts!$B$94:$B$104,0),MATCH($C48,Forecasts!$W$92:$AB$92,0))</f>
        <v>40.577993824052612</v>
      </c>
      <c r="I48" s="90">
        <f>INDEX(Forecasts!$W$111:$AB$121,MATCH($B48,Forecasts!$B$111:$B$121,0),MATCH($C48,Forecasts!$W$109:$AB$109,0))</f>
        <v>1.6398853888271399</v>
      </c>
      <c r="J48" s="91">
        <f>INDEX(Forecasts!$W$128:$AB$138,MATCH($B48,Forecasts!$B$128:$B$138,0),MATCH($C48,Forecasts!$W$126:$AB$126,0))</f>
        <v>6.0771578777518567</v>
      </c>
      <c r="K48" s="91">
        <f>INDEX(Forecasts!$W$145:$AB$155,MATCH($B48,Forecasts!$B$145:$B$155,0),MATCH($C48,Forecasts!$W$143:$AB$143,0))</f>
        <v>2.0416790300093894</v>
      </c>
      <c r="L48" s="91">
        <f>INDEX(Forecasts!$W$162:$AB$172,MATCH($B48,Forecasts!$B$162:$B$172,0),MATCH($C48,Forecasts!$W$160:$AB$160,0))</f>
        <v>74.07334322379252</v>
      </c>
      <c r="M48" s="89">
        <f>INDEX(Forecasts!$W$179:$AB$189,MATCH($B48,Forecasts!$B$179:$B$189,0),MATCH($C48,Forecasts!$W$177:$AB$177,0))</f>
        <v>610.68365500714197</v>
      </c>
      <c r="N48" s="92">
        <f>INDEX(Forecasts!$W$213:$AB$223,MATCH($B48,Forecasts!$B$213:$B$223,0),MATCH($C48,Forecasts!$W$211:$AB$211,0))</f>
        <v>5.5497160396774585E-4</v>
      </c>
      <c r="O48" s="89">
        <f t="shared" si="2"/>
        <v>8405.1854912440758</v>
      </c>
    </row>
    <row r="49" spans="1:15">
      <c r="A49" s="9" t="str">
        <f t="shared" si="1"/>
        <v>WSH24</v>
      </c>
      <c r="B49" s="9" t="s">
        <v>25</v>
      </c>
      <c r="C49" s="9" t="s">
        <v>17</v>
      </c>
      <c r="D49" s="89">
        <f>INDEX(Forecasts!$W$26:$AB$36,MATCH($B49,Forecasts!$B$26:$B$36,0),MATCH($C49,Forecasts!$W$24:$AB$24,0))</f>
        <v>1498194.9489273278</v>
      </c>
      <c r="E49" s="89">
        <f>INDEX(Forecasts!$W$43:$AB$53,MATCH($B49,Forecasts!$B$43:$B$53,0),MATCH($C49,Forecasts!$W$41:$AB$41,0))</f>
        <v>36793.115178571439</v>
      </c>
      <c r="F49" s="89">
        <f>INDEX(Forecasts!$W$60:$AB$70,MATCH($B49,Forecasts!$B$60:$B$70,0),MATCH($C49,Forecasts!$W$58:$AB$58,0))</f>
        <v>254157.35074691099</v>
      </c>
      <c r="G49" s="89">
        <f>INDEX(Forecasts!$W$77:$AB$87,MATCH($B49,Forecasts!$B$77:$B$87,0),MATCH($C49,Forecasts!$W$75:$AB$75,0))</f>
        <v>80.099999999999994</v>
      </c>
      <c r="H49" s="89">
        <f>INDEX(Forecasts!$W$94:$AB$104,MATCH($B49,Forecasts!$B$94:$B$104,0),MATCH($C49,Forecasts!$W$92:$AB$92,0))</f>
        <v>40.697187787994068</v>
      </c>
      <c r="I49" s="90">
        <f>INDEX(Forecasts!$W$111:$AB$121,MATCH($B49,Forecasts!$B$111:$B$121,0),MATCH($C49,Forecasts!$W$109:$AB$109,0))</f>
        <v>1.6398853888271399</v>
      </c>
      <c r="J49" s="91">
        <f>INDEX(Forecasts!$W$128:$AB$138,MATCH($B49,Forecasts!$B$128:$B$138,0),MATCH($C49,Forecasts!$W$126:$AB$126,0))</f>
        <v>6.0771578777518567</v>
      </c>
      <c r="K49" s="91">
        <f>INDEX(Forecasts!$W$145:$AB$155,MATCH($B49,Forecasts!$B$145:$B$155,0),MATCH($C49,Forecasts!$W$143:$AB$143,0))</f>
        <v>2.0416790300093894</v>
      </c>
      <c r="L49" s="91">
        <f>INDEX(Forecasts!$W$162:$AB$172,MATCH($B49,Forecasts!$B$162:$B$172,0),MATCH($C49,Forecasts!$W$160:$AB$160,0))</f>
        <v>74.07334322379252</v>
      </c>
      <c r="M49" s="89">
        <f>INDEX(Forecasts!$W$179:$AB$189,MATCH($B49,Forecasts!$B$179:$B$189,0),MATCH($C49,Forecasts!$W$177:$AB$177,0))</f>
        <v>615.9023564309872</v>
      </c>
      <c r="N49" s="92">
        <f>INDEX(Forecasts!$W$213:$AB$223,MATCH($B49,Forecasts!$B$213:$B$223,0),MATCH($C49,Forecasts!$W$211:$AB$211,0))</f>
        <v>5.5199758922703113E-4</v>
      </c>
      <c r="O49" s="89">
        <f t="shared" si="2"/>
        <v>8028.6159340741578</v>
      </c>
    </row>
    <row r="50" spans="1:15">
      <c r="A50" s="9" t="str">
        <f t="shared" si="1"/>
        <v>WSH25</v>
      </c>
      <c r="B50" s="9" t="s">
        <v>25</v>
      </c>
      <c r="C50" s="9" t="s">
        <v>18</v>
      </c>
      <c r="D50" s="89">
        <f>INDEX(Forecasts!$W$26:$AB$36,MATCH($B50,Forecasts!$B$26:$B$36,0),MATCH($C50,Forecasts!$W$24:$AB$24,0))</f>
        <v>1506022.3302798481</v>
      </c>
      <c r="E50" s="89">
        <f>INDEX(Forecasts!$W$43:$AB$53,MATCH($B50,Forecasts!$B$43:$B$53,0),MATCH($C50,Forecasts!$W$41:$AB$41,0))</f>
        <v>36878.975714285727</v>
      </c>
      <c r="F50" s="89">
        <f>INDEX(Forecasts!$W$60:$AB$70,MATCH($B50,Forecasts!$B$60:$B$70,0),MATCH($C50,Forecasts!$W$58:$AB$58,0))</f>
        <v>255588.733667241</v>
      </c>
      <c r="G50" s="89">
        <f>INDEX(Forecasts!$W$77:$AB$87,MATCH($B50,Forecasts!$B$77:$B$87,0),MATCH($C50,Forecasts!$W$75:$AB$75,0))</f>
        <v>80.900000000000006</v>
      </c>
      <c r="H50" s="89">
        <f>INDEX(Forecasts!$W$94:$AB$104,MATCH($B50,Forecasts!$B$94:$B$104,0),MATCH($C50,Forecasts!$W$92:$AB$92,0))</f>
        <v>40.810349090773187</v>
      </c>
      <c r="I50" s="90">
        <f>INDEX(Forecasts!$W$111:$AB$121,MATCH($B50,Forecasts!$B$111:$B$121,0),MATCH($C50,Forecasts!$W$109:$AB$109,0))</f>
        <v>1.6398853888271399</v>
      </c>
      <c r="J50" s="91">
        <f>INDEX(Forecasts!$W$128:$AB$138,MATCH($B50,Forecasts!$B$128:$B$138,0),MATCH($C50,Forecasts!$W$126:$AB$126,0))</f>
        <v>6.0771578777518567</v>
      </c>
      <c r="K50" s="91">
        <f>INDEX(Forecasts!$W$145:$AB$155,MATCH($B50,Forecasts!$B$145:$B$155,0),MATCH($C50,Forecasts!$W$143:$AB$143,0))</f>
        <v>2.0416790300093894</v>
      </c>
      <c r="L50" s="91">
        <f>INDEX(Forecasts!$W$162:$AB$172,MATCH($B50,Forecasts!$B$162:$B$172,0),MATCH($C50,Forecasts!$W$160:$AB$160,0))</f>
        <v>74.07334322379252</v>
      </c>
      <c r="M50" s="89">
        <f>INDEX(Forecasts!$W$179:$AB$189,MATCH($B50,Forecasts!$B$179:$B$189,0),MATCH($C50,Forecasts!$W$177:$AB$177,0))</f>
        <v>621.19794760998286</v>
      </c>
      <c r="N50" s="92">
        <f>INDEX(Forecasts!$W$213:$AB$223,MATCH($B50,Forecasts!$B$213:$B$223,0),MATCH($C50,Forecasts!$W$211:$AB$211,0))</f>
        <v>5.4780064240262565E-4</v>
      </c>
      <c r="O50" s="89">
        <f t="shared" si="2"/>
        <v>7827.381352520315</v>
      </c>
    </row>
    <row r="51" spans="1:15">
      <c r="A51" s="9" t="str">
        <f t="shared" ref="A51" si="9">B51&amp;RIGHT(C51,2)</f>
        <v>WSX20</v>
      </c>
      <c r="B51" s="9" t="s">
        <v>26</v>
      </c>
      <c r="C51" s="88" t="s">
        <v>13</v>
      </c>
      <c r="D51" s="89">
        <f>INDEX(Forecasts!$W$26:$AB$36,MATCH($B51,Forecasts!$B$26:$B$36,0),MATCH($C51,Forecasts!$W$24:$AB$24,0))</f>
        <v>1260348.3398003792</v>
      </c>
      <c r="E51" s="89">
        <f>INDEX(Forecasts!$W$43:$AB$53,MATCH($B51,Forecasts!$B$43:$B$53,0),MATCH($C51,Forecasts!$W$41:$AB$41,0))</f>
        <v>35143.141169530354</v>
      </c>
      <c r="F51" s="89">
        <f>INDEX(Forecasts!$W$60:$AB$70,MATCH($B51,Forecasts!$B$60:$B$70,0),MATCH($C51,Forecasts!$W$58:$AB$58,0))</f>
        <v>185434.26665554199</v>
      </c>
      <c r="G51" s="89">
        <f>INDEX(Forecasts!$W$77:$AB$87,MATCH($B51,Forecasts!$B$77:$B$87,0),MATCH($C51,Forecasts!$W$75:$AB$75,0))</f>
        <v>70.799545539434334</v>
      </c>
      <c r="H51" s="89">
        <f>INDEX(Forecasts!$W$94:$AB$104,MATCH($B51,Forecasts!$B$94:$B$104,0),MATCH($C51,Forecasts!$W$92:$AB$92,0))</f>
        <v>35.999704772214614</v>
      </c>
      <c r="I51" s="90">
        <f>INDEX(Forecasts!$W$111:$AB$121,MATCH($B51,Forecasts!$B$111:$B$121,0),MATCH($C51,Forecasts!$W$109:$AB$109,0))</f>
        <v>1.3951795371619327</v>
      </c>
      <c r="J51" s="91">
        <f>INDEX(Forecasts!$W$128:$AB$138,MATCH($B51,Forecasts!$B$128:$B$138,0),MATCH($C51,Forecasts!$W$126:$AB$126,0))</f>
        <v>4.4704491807883233</v>
      </c>
      <c r="K51" s="91">
        <f>INDEX(Forecasts!$W$145:$AB$155,MATCH($B51,Forecasts!$B$145:$B$155,0),MATCH($C51,Forecasts!$W$143:$AB$143,0))</f>
        <v>6.1696913799225053</v>
      </c>
      <c r="L51" s="91">
        <f>INDEX(Forecasts!$W$162:$AB$172,MATCH($B51,Forecasts!$B$162:$B$172,0),MATCH($C51,Forecasts!$W$160:$AB$160,0))</f>
        <v>71.29308086465619</v>
      </c>
      <c r="M51" s="89">
        <f>INDEX(Forecasts!$W$179:$AB$189,MATCH($B51,Forecasts!$B$179:$B$189,0),MATCH($C51,Forecasts!$W$177:$AB$177,0))</f>
        <v>1366.539380266029</v>
      </c>
      <c r="N51" s="92">
        <f>INDEX(Forecasts!$W$213:$AB$223,MATCH($B51,Forecasts!$B$213:$B$223,0),MATCH($C51,Forecasts!$W$211:$AB$211,0))</f>
        <v>3.1737257658732201E-4</v>
      </c>
      <c r="O51" s="89" t="str">
        <f t="shared" si="2"/>
        <v/>
      </c>
    </row>
    <row r="52" spans="1:15">
      <c r="A52" s="9" t="str">
        <f t="shared" si="1"/>
        <v>WSX21</v>
      </c>
      <c r="B52" s="9" t="s">
        <v>26</v>
      </c>
      <c r="C52" s="9" t="s">
        <v>14</v>
      </c>
      <c r="D52" s="89">
        <f>INDEX(Forecasts!$W$26:$AB$36,MATCH($B52,Forecasts!$B$26:$B$36,0),MATCH($C52,Forecasts!$W$24:$AB$24,0))</f>
        <v>1271227.2407764385</v>
      </c>
      <c r="E52" s="89">
        <f>INDEX(Forecasts!$W$43:$AB$53,MATCH($B52,Forecasts!$B$43:$B$53,0),MATCH($C52,Forecasts!$W$41:$AB$41,0))</f>
        <v>35265.950253888775</v>
      </c>
      <c r="F52" s="89">
        <f>INDEX(Forecasts!$W$60:$AB$70,MATCH($B52,Forecasts!$B$60:$B$70,0),MATCH($C52,Forecasts!$W$58:$AB$58,0))</f>
        <v>186437.81486047001</v>
      </c>
      <c r="G52" s="89">
        <f>INDEX(Forecasts!$W$77:$AB$87,MATCH($B52,Forecasts!$B$77:$B$87,0),MATCH($C52,Forecasts!$W$75:$AB$75,0))</f>
        <v>71.145445702489326</v>
      </c>
      <c r="H52" s="89">
        <f>INDEX(Forecasts!$W$94:$AB$104,MATCH($B52,Forecasts!$B$94:$B$104,0),MATCH($C52,Forecasts!$W$92:$AB$92,0))</f>
        <v>36.231122054906308</v>
      </c>
      <c r="I52" s="90">
        <f>INDEX(Forecasts!$W$111:$AB$121,MATCH($B52,Forecasts!$B$111:$B$121,0),MATCH($C52,Forecasts!$W$109:$AB$109,0))</f>
        <v>1.3951795371619327</v>
      </c>
      <c r="J52" s="91">
        <f>INDEX(Forecasts!$W$128:$AB$138,MATCH($B52,Forecasts!$B$128:$B$138,0),MATCH($C52,Forecasts!$W$126:$AB$126,0))</f>
        <v>4.4704491807883233</v>
      </c>
      <c r="K52" s="91">
        <f>INDEX(Forecasts!$W$145:$AB$155,MATCH($B52,Forecasts!$B$145:$B$155,0),MATCH($C52,Forecasts!$W$143:$AB$143,0))</f>
        <v>6.1696913799225053</v>
      </c>
      <c r="L52" s="91">
        <f>INDEX(Forecasts!$W$162:$AB$172,MATCH($B52,Forecasts!$B$162:$B$172,0),MATCH($C52,Forecasts!$W$160:$AB$160,0))</f>
        <v>71.29308086465619</v>
      </c>
      <c r="M52" s="89">
        <f>INDEX(Forecasts!$W$179:$AB$189,MATCH($B52,Forecasts!$B$179:$B$189,0),MATCH($C52,Forecasts!$W$177:$AB$177,0))</f>
        <v>1376.5771025666932</v>
      </c>
      <c r="N52" s="92">
        <f>INDEX(Forecasts!$W$213:$AB$223,MATCH($B52,Forecasts!$B$213:$B$223,0),MATCH($C52,Forecasts!$W$211:$AB$211,0))</f>
        <v>3.1465656742510372E-4</v>
      </c>
      <c r="O52" s="89">
        <f t="shared" si="2"/>
        <v>10878.90097605926</v>
      </c>
    </row>
    <row r="53" spans="1:15">
      <c r="A53" s="9" t="str">
        <f t="shared" si="1"/>
        <v>WSX22</v>
      </c>
      <c r="B53" s="9" t="s">
        <v>26</v>
      </c>
      <c r="C53" s="9" t="s">
        <v>15</v>
      </c>
      <c r="D53" s="89">
        <f>INDEX(Forecasts!$W$26:$AB$36,MATCH($B53,Forecasts!$B$26:$B$36,0),MATCH($C53,Forecasts!$W$24:$AB$24,0))</f>
        <v>1280314.4178318167</v>
      </c>
      <c r="E53" s="89">
        <f>INDEX(Forecasts!$W$43:$AB$53,MATCH($B53,Forecasts!$B$43:$B$53,0),MATCH($C53,Forecasts!$W$41:$AB$41,0))</f>
        <v>35389.796384524598</v>
      </c>
      <c r="F53" s="89">
        <f>INDEX(Forecasts!$W$60:$AB$70,MATCH($B53,Forecasts!$B$60:$B$70,0),MATCH($C53,Forecasts!$W$58:$AB$58,0))</f>
        <v>187642.228601282</v>
      </c>
      <c r="G53" s="89">
        <f>INDEX(Forecasts!$W$77:$AB$87,MATCH($B53,Forecasts!$B$77:$B$87,0),MATCH($C53,Forecasts!$W$75:$AB$75,0))</f>
        <v>71.784835520399483</v>
      </c>
      <c r="H53" s="89">
        <f>INDEX(Forecasts!$W$94:$AB$104,MATCH($B53,Forecasts!$B$94:$B$104,0),MATCH($C53,Forecasts!$W$92:$AB$92,0))</f>
        <v>36.410576044547092</v>
      </c>
      <c r="I53" s="90">
        <f>INDEX(Forecasts!$W$111:$AB$121,MATCH($B53,Forecasts!$B$111:$B$121,0),MATCH($C53,Forecasts!$W$109:$AB$109,0))</f>
        <v>1.3951795371619327</v>
      </c>
      <c r="J53" s="91">
        <f>INDEX(Forecasts!$W$128:$AB$138,MATCH($B53,Forecasts!$B$128:$B$138,0),MATCH($C53,Forecasts!$W$126:$AB$126,0))</f>
        <v>4.4704491807883233</v>
      </c>
      <c r="K53" s="91">
        <f>INDEX(Forecasts!$W$145:$AB$155,MATCH($B53,Forecasts!$B$145:$B$155,0),MATCH($C53,Forecasts!$W$143:$AB$143,0))</f>
        <v>6.1696913799225053</v>
      </c>
      <c r="L53" s="91">
        <f>INDEX(Forecasts!$W$162:$AB$172,MATCH($B53,Forecasts!$B$162:$B$172,0),MATCH($C53,Forecasts!$W$160:$AB$160,0))</f>
        <v>71.29308086465619</v>
      </c>
      <c r="M53" s="89">
        <f>INDEX(Forecasts!$W$179:$AB$189,MATCH($B53,Forecasts!$B$179:$B$189,0),MATCH($C53,Forecasts!$W$177:$AB$177,0))</f>
        <v>1386.8423825831203</v>
      </c>
      <c r="N53" s="92">
        <f>INDEX(Forecasts!$W$213:$AB$223,MATCH($B53,Forecasts!$B$213:$B$223,0),MATCH($C53,Forecasts!$W$211:$AB$211,0))</f>
        <v>3.132043148268879E-4</v>
      </c>
      <c r="O53" s="89">
        <f t="shared" si="2"/>
        <v>9087.1770553782117</v>
      </c>
    </row>
    <row r="54" spans="1:15">
      <c r="A54" s="9" t="str">
        <f t="shared" si="1"/>
        <v>WSX23</v>
      </c>
      <c r="B54" s="9" t="s">
        <v>26</v>
      </c>
      <c r="C54" s="9" t="s">
        <v>16</v>
      </c>
      <c r="D54" s="89">
        <f>INDEX(Forecasts!$W$26:$AB$36,MATCH($B54,Forecasts!$B$26:$B$36,0),MATCH($C54,Forecasts!$W$24:$AB$24,0))</f>
        <v>1290753.240403635</v>
      </c>
      <c r="E54" s="89">
        <f>INDEX(Forecasts!$W$43:$AB$53,MATCH($B54,Forecasts!$B$43:$B$53,0),MATCH($C54,Forecasts!$W$41:$AB$41,0))</f>
        <v>35514.693311909177</v>
      </c>
      <c r="F54" s="89">
        <f>INDEX(Forecasts!$W$60:$AB$70,MATCH($B54,Forecasts!$B$60:$B$70,0),MATCH($C54,Forecasts!$W$58:$AB$58,0))</f>
        <v>188656.413376012</v>
      </c>
      <c r="G54" s="89">
        <f>INDEX(Forecasts!$W$77:$AB$87,MATCH($B54,Forecasts!$B$77:$B$87,0),MATCH($C54,Forecasts!$W$75:$AB$75,0))</f>
        <v>72.259667696774102</v>
      </c>
      <c r="H54" s="89">
        <f>INDEX(Forecasts!$W$94:$AB$104,MATCH($B54,Forecasts!$B$94:$B$104,0),MATCH($C54,Forecasts!$W$92:$AB$92,0))</f>
        <v>36.627604952151835</v>
      </c>
      <c r="I54" s="90">
        <f>INDEX(Forecasts!$W$111:$AB$121,MATCH($B54,Forecasts!$B$111:$B$121,0),MATCH($C54,Forecasts!$W$109:$AB$109,0))</f>
        <v>1.3951795371619327</v>
      </c>
      <c r="J54" s="91">
        <f>INDEX(Forecasts!$W$128:$AB$138,MATCH($B54,Forecasts!$B$128:$B$138,0),MATCH($C54,Forecasts!$W$126:$AB$126,0))</f>
        <v>4.4704491807883233</v>
      </c>
      <c r="K54" s="91">
        <f>INDEX(Forecasts!$W$145:$AB$155,MATCH($B54,Forecasts!$B$145:$B$155,0),MATCH($C54,Forecasts!$W$143:$AB$143,0))</f>
        <v>6.1696913799225053</v>
      </c>
      <c r="L54" s="91">
        <f>INDEX(Forecasts!$W$162:$AB$172,MATCH($B54,Forecasts!$B$162:$B$172,0),MATCH($C54,Forecasts!$W$160:$AB$160,0))</f>
        <v>71.29308086465619</v>
      </c>
      <c r="M54" s="89">
        <f>INDEX(Forecasts!$W$179:$AB$189,MATCH($B54,Forecasts!$B$179:$B$189,0),MATCH($C54,Forecasts!$W$177:$AB$177,0))</f>
        <v>1397.1235892825493</v>
      </c>
      <c r="N54" s="92">
        <f>INDEX(Forecasts!$W$213:$AB$223,MATCH($B54,Forecasts!$B$213:$B$223,0),MATCH($C54,Forecasts!$W$211:$AB$211,0))</f>
        <v>3.1067130993574124E-4</v>
      </c>
      <c r="O54" s="89">
        <f t="shared" si="2"/>
        <v>10438.822571818251</v>
      </c>
    </row>
    <row r="55" spans="1:15">
      <c r="A55" s="9" t="str">
        <f t="shared" si="1"/>
        <v>WSX24</v>
      </c>
      <c r="B55" s="9" t="s">
        <v>26</v>
      </c>
      <c r="C55" s="9" t="s">
        <v>17</v>
      </c>
      <c r="D55" s="89">
        <f>INDEX(Forecasts!$W$26:$AB$36,MATCH($B55,Forecasts!$B$26:$B$36,0),MATCH($C55,Forecasts!$W$24:$AB$24,0))</f>
        <v>1301036.5708336369</v>
      </c>
      <c r="E55" s="89">
        <f>INDEX(Forecasts!$W$43:$AB$53,MATCH($B55,Forecasts!$B$43:$B$53,0),MATCH($C55,Forecasts!$W$41:$AB$41,0))</f>
        <v>35640.654973917299</v>
      </c>
      <c r="F55" s="89">
        <f>INDEX(Forecasts!$W$60:$AB$70,MATCH($B55,Forecasts!$B$60:$B$70,0),MATCH($C55,Forecasts!$W$58:$AB$58,0))</f>
        <v>189408.08281807901</v>
      </c>
      <c r="G55" s="89">
        <f>INDEX(Forecasts!$W$77:$AB$87,MATCH($B55,Forecasts!$B$77:$B$87,0),MATCH($C55,Forecasts!$W$75:$AB$75,0))</f>
        <v>73.118249852952289</v>
      </c>
      <c r="H55" s="89">
        <f>INDEX(Forecasts!$W$94:$AB$104,MATCH($B55,Forecasts!$B$94:$B$104,0),MATCH($C55,Forecasts!$W$92:$AB$92,0))</f>
        <v>36.839289023468751</v>
      </c>
      <c r="I55" s="90">
        <f>INDEX(Forecasts!$W$111:$AB$121,MATCH($B55,Forecasts!$B$111:$B$121,0),MATCH($C55,Forecasts!$W$109:$AB$109,0))</f>
        <v>1.3951795371619327</v>
      </c>
      <c r="J55" s="91">
        <f>INDEX(Forecasts!$W$128:$AB$138,MATCH($B55,Forecasts!$B$128:$B$138,0),MATCH($C55,Forecasts!$W$126:$AB$126,0))</f>
        <v>4.4704491807883233</v>
      </c>
      <c r="K55" s="91">
        <f>INDEX(Forecasts!$W$145:$AB$155,MATCH($B55,Forecasts!$B$145:$B$155,0),MATCH($C55,Forecasts!$W$143:$AB$143,0))</f>
        <v>6.1696913799225053</v>
      </c>
      <c r="L55" s="91">
        <f>INDEX(Forecasts!$W$162:$AB$172,MATCH($B55,Forecasts!$B$162:$B$172,0),MATCH($C55,Forecasts!$W$160:$AB$160,0))</f>
        <v>71.29308086465619</v>
      </c>
      <c r="M55" s="89">
        <f>INDEX(Forecasts!$W$179:$AB$189,MATCH($B55,Forecasts!$B$179:$B$189,0),MATCH($C55,Forecasts!$W$177:$AB$177,0))</f>
        <v>1407.1829786979897</v>
      </c>
      <c r="N55" s="92">
        <f>INDEX(Forecasts!$W$213:$AB$223,MATCH($B55,Forecasts!$B$213:$B$223,0),MATCH($C55,Forecasts!$W$211:$AB$211,0))</f>
        <v>3.0821577885628532E-4</v>
      </c>
      <c r="O55" s="89">
        <f t="shared" si="2"/>
        <v>10283.330430001952</v>
      </c>
    </row>
    <row r="56" spans="1:15">
      <c r="A56" s="9" t="str">
        <f t="shared" si="1"/>
        <v>WSX25</v>
      </c>
      <c r="B56" s="9" t="s">
        <v>26</v>
      </c>
      <c r="C56" s="9" t="s">
        <v>18</v>
      </c>
      <c r="D56" s="89">
        <f>INDEX(Forecasts!$W$26:$AB$36,MATCH($B56,Forecasts!$B$26:$B$36,0),MATCH($C56,Forecasts!$W$24:$AB$24,0))</f>
        <v>1311411.9146195052</v>
      </c>
      <c r="E56" s="89">
        <f>INDEX(Forecasts!$W$43:$AB$53,MATCH($B56,Forecasts!$B$43:$B$53,0),MATCH($C56,Forecasts!$W$41:$AB$41,0))</f>
        <v>35767.695498410671</v>
      </c>
      <c r="F56" s="89">
        <f>INDEX(Forecasts!$W$60:$AB$70,MATCH($B56,Forecasts!$B$60:$B$70,0),MATCH($C56,Forecasts!$W$58:$AB$58,0))</f>
        <v>190160.956337507</v>
      </c>
      <c r="G56" s="89">
        <f>INDEX(Forecasts!$W$77:$AB$87,MATCH($B56,Forecasts!$B$77:$B$87,0),MATCH($C56,Forecasts!$W$75:$AB$75,0))</f>
        <v>74.478160773558315</v>
      </c>
      <c r="H56" s="89">
        <f>INDEX(Forecasts!$W$94:$AB$104,MATCH($B56,Forecasts!$B$94:$B$104,0),MATCH($C56,Forecasts!$W$92:$AB$92,0))</f>
        <v>37.052656007214424</v>
      </c>
      <c r="I56" s="90">
        <f>INDEX(Forecasts!$W$111:$AB$121,MATCH($B56,Forecasts!$B$111:$B$121,0),MATCH($C56,Forecasts!$W$109:$AB$109,0))</f>
        <v>1.3951795371619327</v>
      </c>
      <c r="J56" s="91">
        <f>INDEX(Forecasts!$W$128:$AB$138,MATCH($B56,Forecasts!$B$128:$B$138,0),MATCH($C56,Forecasts!$W$126:$AB$126,0))</f>
        <v>4.4704491807883233</v>
      </c>
      <c r="K56" s="91">
        <f>INDEX(Forecasts!$W$145:$AB$155,MATCH($B56,Forecasts!$B$145:$B$155,0),MATCH($C56,Forecasts!$W$143:$AB$143,0))</f>
        <v>6.1696913799225053</v>
      </c>
      <c r="L56" s="91">
        <f>INDEX(Forecasts!$W$162:$AB$172,MATCH($B56,Forecasts!$B$162:$B$172,0),MATCH($C56,Forecasts!$W$160:$AB$160,0))</f>
        <v>71.29308086465619</v>
      </c>
      <c r="M56" s="89">
        <f>INDEX(Forecasts!$W$179:$AB$189,MATCH($B56,Forecasts!$B$179:$B$189,0),MATCH($C56,Forecasts!$W$177:$AB$177,0))</f>
        <v>1417.9304408039566</v>
      </c>
      <c r="N56" s="92">
        <f>INDEX(Forecasts!$W$213:$AB$223,MATCH($B56,Forecasts!$B$213:$B$223,0),MATCH($C56,Forecasts!$W$211:$AB$211,0))</f>
        <v>3.0577730423956586E-4</v>
      </c>
      <c r="O56" s="89">
        <f t="shared" si="2"/>
        <v>10375.343785868259</v>
      </c>
    </row>
    <row r="57" spans="1:15">
      <c r="A57" s="9" t="str">
        <f t="shared" si="1"/>
        <v>YKY20</v>
      </c>
      <c r="B57" s="9" t="s">
        <v>27</v>
      </c>
      <c r="C57" s="88" t="s">
        <v>13</v>
      </c>
      <c r="D57" s="89">
        <f>INDEX(Forecasts!$W$26:$AB$36,MATCH($B57,Forecasts!$B$26:$B$36,0),MATCH($C57,Forecasts!$W$24:$AB$24,0))</f>
        <v>2310943.9976884322</v>
      </c>
      <c r="E57" s="89">
        <f>INDEX(Forecasts!$W$43:$AB$53,MATCH($B57,Forecasts!$B$43:$B$53,0),MATCH($C57,Forecasts!$W$41:$AB$41,0))</f>
        <v>52352.170004242194</v>
      </c>
      <c r="F57" s="89">
        <f>INDEX(Forecasts!$W$60:$AB$70,MATCH($B57,Forecasts!$B$60:$B$70,0),MATCH($C57,Forecasts!$W$58:$AB$58,0))</f>
        <v>349697</v>
      </c>
      <c r="G57" s="89">
        <f>INDEX(Forecasts!$W$77:$AB$87,MATCH($B57,Forecasts!$B$77:$B$87,0),MATCH($C57,Forecasts!$W$75:$AB$75,0))</f>
        <v>151.01535999999999</v>
      </c>
      <c r="H57" s="89">
        <f>INDEX(Forecasts!$W$94:$AB$104,MATCH($B57,Forecasts!$B$94:$B$104,0),MATCH($C57,Forecasts!$W$92:$AB$92,0))</f>
        <v>44.14888022876697</v>
      </c>
      <c r="I57" s="90">
        <f>INDEX(Forecasts!$W$111:$AB$121,MATCH($B57,Forecasts!$B$111:$B$121,0),MATCH($C57,Forecasts!$W$109:$AB$109,0))</f>
        <v>1.3292203294241347</v>
      </c>
      <c r="J57" s="91">
        <f>INDEX(Forecasts!$W$128:$AB$138,MATCH($B57,Forecasts!$B$128:$B$138,0),MATCH($C57,Forecasts!$W$126:$AB$126,0))</f>
        <v>2.4089870797851622</v>
      </c>
      <c r="K57" s="91">
        <f>INDEX(Forecasts!$W$145:$AB$155,MATCH($B57,Forecasts!$B$145:$B$155,0),MATCH($C57,Forecasts!$W$143:$AB$143,0))</f>
        <v>40.11238556365705</v>
      </c>
      <c r="L57" s="91">
        <f>INDEX(Forecasts!$W$162:$AB$172,MATCH($B57,Forecasts!$B$162:$B$172,0),MATCH($C57,Forecasts!$W$160:$AB$160,0))</f>
        <v>79.543197150633489</v>
      </c>
      <c r="M57" s="89">
        <f>INDEX(Forecasts!$W$179:$AB$189,MATCH($B57,Forecasts!$B$179:$B$189,0),MATCH($C57,Forecasts!$W$177:$AB$177,0))</f>
        <v>1098.7200547007799</v>
      </c>
      <c r="N57" s="92">
        <f>INDEX(Forecasts!$W$213:$AB$223,MATCH($B57,Forecasts!$B$213:$B$223,0),MATCH($C57,Forecasts!$W$211:$AB$211,0))</f>
        <v>2.639613943956083E-4</v>
      </c>
      <c r="O57" s="89" t="str">
        <f t="shared" si="2"/>
        <v/>
      </c>
    </row>
    <row r="58" spans="1:15">
      <c r="A58" s="9" t="str">
        <f t="shared" ref="A58:A63" si="10">B58&amp;RIGHT(C58,2)</f>
        <v>YKY21</v>
      </c>
      <c r="B58" s="9" t="s">
        <v>27</v>
      </c>
      <c r="C58" s="9" t="s">
        <v>14</v>
      </c>
      <c r="D58" s="89">
        <f>INDEX(Forecasts!$W$26:$AB$36,MATCH($B58,Forecasts!$B$26:$B$36,0),MATCH($C58,Forecasts!$W$24:$AB$24,0))</f>
        <v>2321679.3134696609</v>
      </c>
      <c r="E58" s="89">
        <f>INDEX(Forecasts!$W$43:$AB$53,MATCH($B58,Forecasts!$B$43:$B$53,0),MATCH($C58,Forecasts!$W$41:$AB$41,0))</f>
        <v>52396.281931552978</v>
      </c>
      <c r="F58" s="89">
        <f>INDEX(Forecasts!$W$60:$AB$70,MATCH($B58,Forecasts!$B$60:$B$70,0),MATCH($C58,Forecasts!$W$58:$AB$58,0))</f>
        <v>352236</v>
      </c>
      <c r="G58" s="89">
        <f>INDEX(Forecasts!$W$77:$AB$87,MATCH($B58,Forecasts!$B$77:$B$87,0),MATCH($C58,Forecasts!$W$75:$AB$75,0))</f>
        <v>152.80000000000001</v>
      </c>
      <c r="H58" s="89">
        <f>INDEX(Forecasts!$W$94:$AB$104,MATCH($B58,Forecasts!$B$94:$B$104,0),MATCH($C58,Forecasts!$W$92:$AB$92,0))</f>
        <v>44.318220976213695</v>
      </c>
      <c r="I58" s="90">
        <f>INDEX(Forecasts!$W$111:$AB$121,MATCH($B58,Forecasts!$B$111:$B$121,0),MATCH($C58,Forecasts!$W$109:$AB$109,0))</f>
        <v>1.3292203294241347</v>
      </c>
      <c r="J58" s="91">
        <f>INDEX(Forecasts!$W$128:$AB$138,MATCH($B58,Forecasts!$B$128:$B$138,0),MATCH($C58,Forecasts!$W$126:$AB$126,0))</f>
        <v>2.4089870797851622</v>
      </c>
      <c r="K58" s="91">
        <f>INDEX(Forecasts!$W$145:$AB$155,MATCH($B58,Forecasts!$B$145:$B$155,0),MATCH($C58,Forecasts!$W$143:$AB$143,0))</f>
        <v>40.11238556365705</v>
      </c>
      <c r="L58" s="91">
        <f>INDEX(Forecasts!$W$162:$AB$172,MATCH($B58,Forecasts!$B$162:$B$172,0),MATCH($C58,Forecasts!$W$160:$AB$160,0))</f>
        <v>79.543197150633489</v>
      </c>
      <c r="M58" s="89">
        <f>INDEX(Forecasts!$W$179:$AB$189,MATCH($B58,Forecasts!$B$179:$B$189,0),MATCH($C58,Forecasts!$W$177:$AB$177,0))</f>
        <v>1102.8751252784677</v>
      </c>
      <c r="N58" s="92">
        <f>INDEX(Forecasts!$W$213:$AB$223,MATCH($B58,Forecasts!$B$213:$B$223,0),MATCH($C58,Forecasts!$W$211:$AB$211,0))</f>
        <v>2.6231012890831715E-4</v>
      </c>
      <c r="O58" s="89">
        <f t="shared" si="2"/>
        <v>10735.31578122871</v>
      </c>
    </row>
    <row r="59" spans="1:15">
      <c r="A59" s="9" t="str">
        <f t="shared" si="10"/>
        <v>YKY22</v>
      </c>
      <c r="B59" s="9" t="s">
        <v>27</v>
      </c>
      <c r="C59" s="9" t="s">
        <v>15</v>
      </c>
      <c r="D59" s="89">
        <f>INDEX(Forecasts!$W$26:$AB$36,MATCH($B59,Forecasts!$B$26:$B$36,0),MATCH($C59,Forecasts!$W$24:$AB$24,0))</f>
        <v>2331606.0475997115</v>
      </c>
      <c r="E59" s="89">
        <f>INDEX(Forecasts!$W$43:$AB$53,MATCH($B59,Forecasts!$B$43:$B$53,0),MATCH($C59,Forecasts!$W$41:$AB$41,0))</f>
        <v>52439.893858863768</v>
      </c>
      <c r="F59" s="89">
        <f>INDEX(Forecasts!$W$60:$AB$70,MATCH($B59,Forecasts!$B$60:$B$70,0),MATCH($C59,Forecasts!$W$58:$AB$58,0))</f>
        <v>354659</v>
      </c>
      <c r="G59" s="89">
        <f>INDEX(Forecasts!$W$77:$AB$87,MATCH($B59,Forecasts!$B$77:$B$87,0),MATCH($C59,Forecasts!$W$75:$AB$75,0))</f>
        <v>153.69999999999999</v>
      </c>
      <c r="H59" s="89">
        <f>INDEX(Forecasts!$W$94:$AB$104,MATCH($B59,Forecasts!$B$94:$B$104,0),MATCH($C59,Forecasts!$W$92:$AB$92,0))</f>
        <v>44.471866489702087</v>
      </c>
      <c r="I59" s="90">
        <f>INDEX(Forecasts!$W$111:$AB$121,MATCH($B59,Forecasts!$B$111:$B$121,0),MATCH($C59,Forecasts!$W$109:$AB$109,0))</f>
        <v>1.3292203294241347</v>
      </c>
      <c r="J59" s="91">
        <f>INDEX(Forecasts!$W$128:$AB$138,MATCH($B59,Forecasts!$B$128:$B$138,0),MATCH($C59,Forecasts!$W$126:$AB$126,0))</f>
        <v>2.4089870797851622</v>
      </c>
      <c r="K59" s="91">
        <f>INDEX(Forecasts!$W$145:$AB$155,MATCH($B59,Forecasts!$B$145:$B$155,0),MATCH($C59,Forecasts!$W$143:$AB$143,0))</f>
        <v>40.11238556365705</v>
      </c>
      <c r="L59" s="91">
        <f>INDEX(Forecasts!$W$162:$AB$172,MATCH($B59,Forecasts!$B$162:$B$172,0),MATCH($C59,Forecasts!$W$160:$AB$160,0))</f>
        <v>79.543197150633489</v>
      </c>
      <c r="M59" s="89">
        <f>INDEX(Forecasts!$W$179:$AB$189,MATCH($B59,Forecasts!$B$179:$B$189,0),MATCH($C59,Forecasts!$W$177:$AB$177,0))</f>
        <v>1106.4940375008885</v>
      </c>
      <c r="N59" s="92">
        <f>INDEX(Forecasts!$W$213:$AB$223,MATCH($B59,Forecasts!$B$213:$B$223,0),MATCH($C59,Forecasts!$W$211:$AB$211,0))</f>
        <v>2.6119335237912057E-4</v>
      </c>
      <c r="O59" s="89">
        <f t="shared" si="2"/>
        <v>9926.7341300505213</v>
      </c>
    </row>
    <row r="60" spans="1:15">
      <c r="A60" s="9" t="str">
        <f t="shared" si="10"/>
        <v>YKY23</v>
      </c>
      <c r="B60" s="9" t="s">
        <v>27</v>
      </c>
      <c r="C60" s="9" t="s">
        <v>16</v>
      </c>
      <c r="D60" s="89">
        <f>INDEX(Forecasts!$W$26:$AB$36,MATCH($B60,Forecasts!$B$26:$B$36,0),MATCH($C60,Forecasts!$W$24:$AB$24,0))</f>
        <v>2343441.1411476303</v>
      </c>
      <c r="E60" s="89">
        <f>INDEX(Forecasts!$W$43:$AB$53,MATCH($B60,Forecasts!$B$43:$B$53,0),MATCH($C60,Forecasts!$W$41:$AB$41,0))</f>
        <v>52482.505786174552</v>
      </c>
      <c r="F60" s="89">
        <f>INDEX(Forecasts!$W$60:$AB$70,MATCH($B60,Forecasts!$B$60:$B$70,0),MATCH($C60,Forecasts!$W$58:$AB$58,0))</f>
        <v>357144</v>
      </c>
      <c r="G60" s="89">
        <f>INDEX(Forecasts!$W$77:$AB$87,MATCH($B60,Forecasts!$B$77:$B$87,0),MATCH($C60,Forecasts!$W$75:$AB$75,0))</f>
        <v>154.6</v>
      </c>
      <c r="H60" s="89">
        <f>INDEX(Forecasts!$W$94:$AB$104,MATCH($B60,Forecasts!$B$94:$B$104,0),MATCH($C60,Forecasts!$W$92:$AB$92,0))</f>
        <v>44.661634508730614</v>
      </c>
      <c r="I60" s="90">
        <f>INDEX(Forecasts!$W$111:$AB$121,MATCH($B60,Forecasts!$B$111:$B$121,0),MATCH($C60,Forecasts!$W$109:$AB$109,0))</f>
        <v>1.3292203294241347</v>
      </c>
      <c r="J60" s="91">
        <f>INDEX(Forecasts!$W$128:$AB$138,MATCH($B60,Forecasts!$B$128:$B$138,0),MATCH($C60,Forecasts!$W$126:$AB$126,0))</f>
        <v>2.4089870797851622</v>
      </c>
      <c r="K60" s="91">
        <f>INDEX(Forecasts!$W$145:$AB$155,MATCH($B60,Forecasts!$B$145:$B$155,0),MATCH($C60,Forecasts!$W$143:$AB$143,0))</f>
        <v>40.11238556365705</v>
      </c>
      <c r="L60" s="91">
        <f>INDEX(Forecasts!$W$162:$AB$172,MATCH($B60,Forecasts!$B$162:$B$172,0),MATCH($C60,Forecasts!$W$160:$AB$160,0))</f>
        <v>79.543197150633489</v>
      </c>
      <c r="M60" s="89">
        <f>INDEX(Forecasts!$W$179:$AB$189,MATCH($B60,Forecasts!$B$179:$B$189,0),MATCH($C60,Forecasts!$W$177:$AB$177,0))</f>
        <v>1109.9479463639955</v>
      </c>
      <c r="N60" s="92">
        <f>INDEX(Forecasts!$W$213:$AB$223,MATCH($B60,Forecasts!$B$213:$B$223,0),MATCH($C60,Forecasts!$W$211:$AB$211,0))</f>
        <v>2.5987424617021122E-4</v>
      </c>
      <c r="O60" s="89">
        <f t="shared" si="2"/>
        <v>11835.093547918834</v>
      </c>
    </row>
    <row r="61" spans="1:15">
      <c r="A61" s="9" t="str">
        <f t="shared" si="10"/>
        <v>YKY24</v>
      </c>
      <c r="B61" s="9" t="s">
        <v>27</v>
      </c>
      <c r="C61" s="9" t="s">
        <v>17</v>
      </c>
      <c r="D61" s="89">
        <f>INDEX(Forecasts!$W$26:$AB$36,MATCH($B61,Forecasts!$B$26:$B$36,0),MATCH($C61,Forecasts!$W$24:$AB$24,0))</f>
        <v>2354830.3882870129</v>
      </c>
      <c r="E61" s="89">
        <f>INDEX(Forecasts!$W$43:$AB$53,MATCH($B61,Forecasts!$B$43:$B$53,0),MATCH($C61,Forecasts!$W$41:$AB$41,0))</f>
        <v>52526.617713485335</v>
      </c>
      <c r="F61" s="89">
        <f>INDEX(Forecasts!$W$60:$AB$70,MATCH($B61,Forecasts!$B$60:$B$70,0),MATCH($C61,Forecasts!$W$58:$AB$58,0))</f>
        <v>359583</v>
      </c>
      <c r="G61" s="89">
        <f>INDEX(Forecasts!$W$77:$AB$87,MATCH($B61,Forecasts!$B$77:$B$87,0),MATCH($C61,Forecasts!$W$75:$AB$75,0))</f>
        <v>155.5</v>
      </c>
      <c r="H61" s="89">
        <f>INDEX(Forecasts!$W$94:$AB$104,MATCH($B61,Forecasts!$B$94:$B$104,0),MATCH($C61,Forecasts!$W$92:$AB$92,0))</f>
        <v>44.842607185417819</v>
      </c>
      <c r="I61" s="90">
        <f>INDEX(Forecasts!$W$111:$AB$121,MATCH($B61,Forecasts!$B$111:$B$121,0),MATCH($C61,Forecasts!$W$109:$AB$109,0))</f>
        <v>1.3292203294241347</v>
      </c>
      <c r="J61" s="91">
        <f>INDEX(Forecasts!$W$128:$AB$138,MATCH($B61,Forecasts!$B$128:$B$138,0),MATCH($C61,Forecasts!$W$126:$AB$126,0))</f>
        <v>2.4089870797851622</v>
      </c>
      <c r="K61" s="91">
        <f>INDEX(Forecasts!$W$145:$AB$155,MATCH($B61,Forecasts!$B$145:$B$155,0),MATCH($C61,Forecasts!$W$143:$AB$143,0))</f>
        <v>40.11238556365705</v>
      </c>
      <c r="L61" s="91">
        <f>INDEX(Forecasts!$W$162:$AB$172,MATCH($B61,Forecasts!$B$162:$B$172,0),MATCH($C61,Forecasts!$W$160:$AB$160,0))</f>
        <v>79.543197150633489</v>
      </c>
      <c r="M61" s="89">
        <f>INDEX(Forecasts!$W$179:$AB$189,MATCH($B61,Forecasts!$B$179:$B$189,0),MATCH($C61,Forecasts!$W$177:$AB$177,0))</f>
        <v>1113.4891256422713</v>
      </c>
      <c r="N61" s="92">
        <f>INDEX(Forecasts!$W$213:$AB$223,MATCH($B61,Forecasts!$B$213:$B$223,0),MATCH($C61,Forecasts!$W$211:$AB$211,0))</f>
        <v>2.5861735224293935E-4</v>
      </c>
      <c r="O61" s="89">
        <f t="shared" si="2"/>
        <v>11389.247139382642</v>
      </c>
    </row>
    <row r="62" spans="1:15">
      <c r="A62" s="9" t="str">
        <f t="shared" si="10"/>
        <v>YKY25</v>
      </c>
      <c r="B62" s="9" t="s">
        <v>27</v>
      </c>
      <c r="C62" s="9" t="s">
        <v>18</v>
      </c>
      <c r="D62" s="89">
        <f>INDEX(Forecasts!$W$26:$AB$36,MATCH($B62,Forecasts!$B$26:$B$36,0),MATCH($C62,Forecasts!$W$24:$AB$24,0))</f>
        <v>2366230.0110878702</v>
      </c>
      <c r="E62" s="89">
        <f>INDEX(Forecasts!$W$43:$AB$53,MATCH($B62,Forecasts!$B$43:$B$53,0),MATCH($C62,Forecasts!$W$41:$AB$41,0))</f>
        <v>52569.729640796126</v>
      </c>
      <c r="F62" s="89">
        <f>INDEX(Forecasts!$W$60:$AB$70,MATCH($B62,Forecasts!$B$60:$B$70,0),MATCH($C62,Forecasts!$W$58:$AB$58,0))</f>
        <v>362091</v>
      </c>
      <c r="G62" s="89">
        <f>INDEX(Forecasts!$W$77:$AB$87,MATCH($B62,Forecasts!$B$77:$B$87,0),MATCH($C62,Forecasts!$W$75:$AB$75,0))</f>
        <v>156.4</v>
      </c>
      <c r="H62" s="89">
        <f>INDEX(Forecasts!$W$94:$AB$104,MATCH($B62,Forecasts!$B$94:$B$104,0),MATCH($C62,Forecasts!$W$92:$AB$92,0))</f>
        <v>45.023486492803833</v>
      </c>
      <c r="I62" s="90">
        <f>INDEX(Forecasts!$W$111:$AB$121,MATCH($B62,Forecasts!$B$111:$B$121,0),MATCH($C62,Forecasts!$W$109:$AB$109,0))</f>
        <v>1.3292203294241347</v>
      </c>
      <c r="J62" s="91">
        <f>INDEX(Forecasts!$W$128:$AB$138,MATCH($B62,Forecasts!$B$128:$B$138,0),MATCH($C62,Forecasts!$W$126:$AB$126,0))</f>
        <v>2.4089870797851622</v>
      </c>
      <c r="K62" s="91">
        <f>INDEX(Forecasts!$W$145:$AB$155,MATCH($B62,Forecasts!$B$145:$B$155,0),MATCH($C62,Forecasts!$W$143:$AB$143,0))</f>
        <v>40.11238556365705</v>
      </c>
      <c r="L62" s="91">
        <f>INDEX(Forecasts!$W$162:$AB$172,MATCH($B62,Forecasts!$B$162:$B$172,0),MATCH($C62,Forecasts!$W$160:$AB$160,0))</f>
        <v>79.543197150633489</v>
      </c>
      <c r="M62" s="89">
        <f>INDEX(Forecasts!$W$179:$AB$189,MATCH($B62,Forecasts!$B$179:$B$189,0),MATCH($C62,Forecasts!$W$177:$AB$177,0))</f>
        <v>1117.0770294119213</v>
      </c>
      <c r="N62" s="92">
        <f>INDEX(Forecasts!$W$213:$AB$223,MATCH($B62,Forecasts!$B$213:$B$223,0),MATCH($C62,Forecasts!$W$211:$AB$211,0))</f>
        <v>2.5610358974417389E-4</v>
      </c>
      <c r="O62" s="89">
        <f t="shared" si="2"/>
        <v>11399.622800857294</v>
      </c>
    </row>
    <row r="63" spans="1:15">
      <c r="A63" s="140" t="str">
        <f t="shared" si="10"/>
        <v>SVE20</v>
      </c>
      <c r="B63" s="140" t="s">
        <v>126</v>
      </c>
      <c r="C63" s="141" t="s">
        <v>13</v>
      </c>
      <c r="D63" s="142" t="e">
        <f>NA()</f>
        <v>#N/A</v>
      </c>
      <c r="E63" s="142" t="e">
        <f>NA()</f>
        <v>#N/A</v>
      </c>
      <c r="F63" s="142" t="e">
        <f>NA()</f>
        <v>#N/A</v>
      </c>
      <c r="G63" s="142" t="e">
        <f>NA()</f>
        <v>#N/A</v>
      </c>
      <c r="H63" s="142" t="e">
        <f>NA()</f>
        <v>#N/A</v>
      </c>
      <c r="I63" s="142" t="e">
        <f>NA()</f>
        <v>#N/A</v>
      </c>
      <c r="J63" s="142" t="e">
        <f>NA()</f>
        <v>#N/A</v>
      </c>
      <c r="K63" s="142" t="e">
        <f>NA()</f>
        <v>#N/A</v>
      </c>
      <c r="L63" s="142" t="e">
        <f>NA()</f>
        <v>#N/A</v>
      </c>
      <c r="M63" s="142" t="e">
        <f>NA()</f>
        <v>#N/A</v>
      </c>
      <c r="N63" s="142" t="e">
        <f>NA()</f>
        <v>#N/A</v>
      </c>
      <c r="O63" s="142" t="str">
        <f>""</f>
        <v/>
      </c>
    </row>
    <row r="64" spans="1:15">
      <c r="A64" s="140" t="str">
        <f t="shared" ref="A64:A69" si="11">B64&amp;RIGHT(C64,2)</f>
        <v>SVE21</v>
      </c>
      <c r="B64" s="140" t="s">
        <v>126</v>
      </c>
      <c r="C64" s="140" t="s">
        <v>14</v>
      </c>
      <c r="D64" s="142" t="e">
        <f>NA()</f>
        <v>#N/A</v>
      </c>
      <c r="E64" s="142" t="e">
        <f>NA()</f>
        <v>#N/A</v>
      </c>
      <c r="F64" s="142" t="e">
        <f>NA()</f>
        <v>#N/A</v>
      </c>
      <c r="G64" s="142" t="e">
        <f>NA()</f>
        <v>#N/A</v>
      </c>
      <c r="H64" s="142" t="e">
        <f>NA()</f>
        <v>#N/A</v>
      </c>
      <c r="I64" s="142" t="e">
        <f>NA()</f>
        <v>#N/A</v>
      </c>
      <c r="J64" s="142" t="e">
        <f>NA()</f>
        <v>#N/A</v>
      </c>
      <c r="K64" s="142" t="e">
        <f>NA()</f>
        <v>#N/A</v>
      </c>
      <c r="L64" s="142" t="e">
        <f>NA()</f>
        <v>#N/A</v>
      </c>
      <c r="M64" s="142" t="e">
        <f>NA()</f>
        <v>#N/A</v>
      </c>
      <c r="N64" s="142" t="e">
        <f>NA()</f>
        <v>#N/A</v>
      </c>
      <c r="O64" s="142">
        <f>O28 * (Inputs!$O$160 - Inputs!$N$160) / (Inputs!$O$147 - Inputs!$N$147 + Inputs!$O$160 - Inputs!$N$160)</f>
        <v>25502.881093374584</v>
      </c>
    </row>
    <row r="65" spans="1:15">
      <c r="A65" s="140" t="str">
        <f t="shared" si="11"/>
        <v>SVE22</v>
      </c>
      <c r="B65" s="140" t="s">
        <v>126</v>
      </c>
      <c r="C65" s="140" t="s">
        <v>15</v>
      </c>
      <c r="D65" s="142" t="e">
        <f>NA()</f>
        <v>#N/A</v>
      </c>
      <c r="E65" s="142" t="e">
        <f>NA()</f>
        <v>#N/A</v>
      </c>
      <c r="F65" s="142" t="e">
        <f>NA()</f>
        <v>#N/A</v>
      </c>
      <c r="G65" s="142" t="e">
        <f>NA()</f>
        <v>#N/A</v>
      </c>
      <c r="H65" s="142" t="e">
        <f>NA()</f>
        <v>#N/A</v>
      </c>
      <c r="I65" s="142" t="e">
        <f>NA()</f>
        <v>#N/A</v>
      </c>
      <c r="J65" s="142" t="e">
        <f>NA()</f>
        <v>#N/A</v>
      </c>
      <c r="K65" s="142" t="e">
        <f>NA()</f>
        <v>#N/A</v>
      </c>
      <c r="L65" s="142" t="e">
        <f>NA()</f>
        <v>#N/A</v>
      </c>
      <c r="M65" s="142" t="e">
        <f>NA()</f>
        <v>#N/A</v>
      </c>
      <c r="N65" s="142" t="e">
        <f>NA()</f>
        <v>#N/A</v>
      </c>
      <c r="O65" s="142">
        <f>O29 * (Inputs!$P$160 - Inputs!$O$160) / (Inputs!$P$147 - Inputs!$O$147 + Inputs!$P$160 - Inputs!$O$160)</f>
        <v>23704.595265067561</v>
      </c>
    </row>
    <row r="66" spans="1:15">
      <c r="A66" s="140" t="str">
        <f t="shared" si="11"/>
        <v>SVE23</v>
      </c>
      <c r="B66" s="140" t="s">
        <v>126</v>
      </c>
      <c r="C66" s="140" t="s">
        <v>16</v>
      </c>
      <c r="D66" s="142" t="e">
        <f>NA()</f>
        <v>#N/A</v>
      </c>
      <c r="E66" s="142" t="e">
        <f>NA()</f>
        <v>#N/A</v>
      </c>
      <c r="F66" s="142" t="e">
        <f>NA()</f>
        <v>#N/A</v>
      </c>
      <c r="G66" s="142" t="e">
        <f>NA()</f>
        <v>#N/A</v>
      </c>
      <c r="H66" s="142" t="e">
        <f>NA()</f>
        <v>#N/A</v>
      </c>
      <c r="I66" s="142" t="e">
        <f>NA()</f>
        <v>#N/A</v>
      </c>
      <c r="J66" s="142" t="e">
        <f>NA()</f>
        <v>#N/A</v>
      </c>
      <c r="K66" s="142" t="e">
        <f>NA()</f>
        <v>#N/A</v>
      </c>
      <c r="L66" s="142" t="e">
        <f>NA()</f>
        <v>#N/A</v>
      </c>
      <c r="M66" s="142" t="e">
        <f>NA()</f>
        <v>#N/A</v>
      </c>
      <c r="N66" s="142" t="e">
        <f>NA()</f>
        <v>#N/A</v>
      </c>
      <c r="O66" s="142">
        <f>O30 * (Inputs!$Q$160 - Inputs!$P$160) / (Inputs!$Q$147 - Inputs!$P$147 + Inputs!$Q$160 - Inputs!$P$160)</f>
        <v>29081.145319103154</v>
      </c>
    </row>
    <row r="67" spans="1:15">
      <c r="A67" s="140" t="str">
        <f t="shared" si="11"/>
        <v>SVE24</v>
      </c>
      <c r="B67" s="140" t="s">
        <v>126</v>
      </c>
      <c r="C67" s="140" t="s">
        <v>17</v>
      </c>
      <c r="D67" s="142" t="e">
        <f>NA()</f>
        <v>#N/A</v>
      </c>
      <c r="E67" s="142" t="e">
        <f>NA()</f>
        <v>#N/A</v>
      </c>
      <c r="F67" s="142" t="e">
        <f>NA()</f>
        <v>#N/A</v>
      </c>
      <c r="G67" s="142" t="e">
        <f>NA()</f>
        <v>#N/A</v>
      </c>
      <c r="H67" s="142" t="e">
        <f>NA()</f>
        <v>#N/A</v>
      </c>
      <c r="I67" s="142" t="e">
        <f>NA()</f>
        <v>#N/A</v>
      </c>
      <c r="J67" s="142" t="e">
        <f>NA()</f>
        <v>#N/A</v>
      </c>
      <c r="K67" s="142" t="e">
        <f>NA()</f>
        <v>#N/A</v>
      </c>
      <c r="L67" s="142" t="e">
        <f>NA()</f>
        <v>#N/A</v>
      </c>
      <c r="M67" s="142" t="e">
        <f>NA()</f>
        <v>#N/A</v>
      </c>
      <c r="N67" s="142" t="e">
        <f>NA()</f>
        <v>#N/A</v>
      </c>
      <c r="O67" s="142">
        <f>O31 * (Inputs!$R$160 - Inputs!$Q$160) / (Inputs!$R$147 - Inputs!$Q$147 + Inputs!$R$160 - Inputs!$Q$160)</f>
        <v>28222.011006410477</v>
      </c>
    </row>
    <row r="68" spans="1:15">
      <c r="A68" s="140" t="str">
        <f t="shared" si="11"/>
        <v>SVE25</v>
      </c>
      <c r="B68" s="140" t="s">
        <v>126</v>
      </c>
      <c r="C68" s="140" t="s">
        <v>18</v>
      </c>
      <c r="D68" s="142" t="e">
        <f>NA()</f>
        <v>#N/A</v>
      </c>
      <c r="E68" s="142" t="e">
        <f>NA()</f>
        <v>#N/A</v>
      </c>
      <c r="F68" s="142" t="e">
        <f>NA()</f>
        <v>#N/A</v>
      </c>
      <c r="G68" s="142" t="e">
        <f>NA()</f>
        <v>#N/A</v>
      </c>
      <c r="H68" s="142" t="e">
        <f>NA()</f>
        <v>#N/A</v>
      </c>
      <c r="I68" s="142" t="e">
        <f>NA()</f>
        <v>#N/A</v>
      </c>
      <c r="J68" s="142" t="e">
        <f>NA()</f>
        <v>#N/A</v>
      </c>
      <c r="K68" s="142" t="e">
        <f>NA()</f>
        <v>#N/A</v>
      </c>
      <c r="L68" s="142" t="e">
        <f>NA()</f>
        <v>#N/A</v>
      </c>
      <c r="M68" s="142" t="e">
        <f>NA()</f>
        <v>#N/A</v>
      </c>
      <c r="N68" s="142" t="e">
        <f>NA()</f>
        <v>#N/A</v>
      </c>
      <c r="O68" s="142">
        <f>O32 * (Inputs!$S$160 - Inputs!$R$160) / (Inputs!$S$147 - Inputs!$R$147 + Inputs!$S$160 - Inputs!$R$160)</f>
        <v>28549.401867534612</v>
      </c>
    </row>
    <row r="69" spans="1:15">
      <c r="A69" s="140" t="str">
        <f t="shared" si="11"/>
        <v>HDD20</v>
      </c>
      <c r="B69" s="140" t="s">
        <v>127</v>
      </c>
      <c r="C69" s="141" t="s">
        <v>13</v>
      </c>
      <c r="D69" s="142" t="e">
        <f>NA()</f>
        <v>#N/A</v>
      </c>
      <c r="E69" s="142" t="e">
        <f>NA()</f>
        <v>#N/A</v>
      </c>
      <c r="F69" s="142" t="e">
        <f>NA()</f>
        <v>#N/A</v>
      </c>
      <c r="G69" s="142" t="e">
        <f>NA()</f>
        <v>#N/A</v>
      </c>
      <c r="H69" s="142" t="e">
        <f>NA()</f>
        <v>#N/A</v>
      </c>
      <c r="I69" s="142" t="e">
        <f>NA()</f>
        <v>#N/A</v>
      </c>
      <c r="J69" s="142" t="e">
        <f>NA()</f>
        <v>#N/A</v>
      </c>
      <c r="K69" s="142" t="e">
        <f>NA()</f>
        <v>#N/A</v>
      </c>
      <c r="L69" s="142" t="e">
        <f>NA()</f>
        <v>#N/A</v>
      </c>
      <c r="M69" s="142" t="e">
        <f>NA()</f>
        <v>#N/A</v>
      </c>
      <c r="N69" s="142" t="e">
        <f>NA()</f>
        <v>#N/A</v>
      </c>
      <c r="O69" s="142" t="str">
        <f>""</f>
        <v/>
      </c>
    </row>
    <row r="70" spans="1:15">
      <c r="A70" s="140" t="str">
        <f t="shared" ref="A70:A74" si="12">B70&amp;RIGHT(C70,2)</f>
        <v>HDD21</v>
      </c>
      <c r="B70" s="140" t="s">
        <v>127</v>
      </c>
      <c r="C70" s="140" t="s">
        <v>14</v>
      </c>
      <c r="D70" s="142" t="e">
        <f>NA()</f>
        <v>#N/A</v>
      </c>
      <c r="E70" s="142" t="e">
        <f>NA()</f>
        <v>#N/A</v>
      </c>
      <c r="F70" s="142" t="e">
        <f>NA()</f>
        <v>#N/A</v>
      </c>
      <c r="G70" s="142" t="e">
        <f>NA()</f>
        <v>#N/A</v>
      </c>
      <c r="H70" s="142" t="e">
        <f>NA()</f>
        <v>#N/A</v>
      </c>
      <c r="I70" s="142" t="e">
        <f>NA()</f>
        <v>#N/A</v>
      </c>
      <c r="J70" s="142" t="e">
        <f>NA()</f>
        <v>#N/A</v>
      </c>
      <c r="K70" s="142" t="e">
        <f>NA()</f>
        <v>#N/A</v>
      </c>
      <c r="L70" s="142" t="e">
        <f>NA()</f>
        <v>#N/A</v>
      </c>
      <c r="M70" s="142" t="e">
        <f>NA()</f>
        <v>#N/A</v>
      </c>
      <c r="N70" s="142" t="e">
        <f>NA()</f>
        <v>#N/A</v>
      </c>
      <c r="O70" s="142">
        <f>O28 * (Inputs!$O$147 - Inputs!$N$147) / (Inputs!$O$147 - Inputs!$N$147 + Inputs!$O$160 - Inputs!$N$160)</f>
        <v>211.72229476700338</v>
      </c>
    </row>
    <row r="71" spans="1:15">
      <c r="A71" s="140" t="str">
        <f t="shared" si="12"/>
        <v>HDD22</v>
      </c>
      <c r="B71" s="140" t="s">
        <v>127</v>
      </c>
      <c r="C71" s="140" t="s">
        <v>15</v>
      </c>
      <c r="D71" s="142" t="e">
        <f>NA()</f>
        <v>#N/A</v>
      </c>
      <c r="E71" s="142" t="e">
        <f>NA()</f>
        <v>#N/A</v>
      </c>
      <c r="F71" s="142" t="e">
        <f>NA()</f>
        <v>#N/A</v>
      </c>
      <c r="G71" s="142" t="e">
        <f>NA()</f>
        <v>#N/A</v>
      </c>
      <c r="H71" s="142" t="e">
        <f>NA()</f>
        <v>#N/A</v>
      </c>
      <c r="I71" s="142" t="e">
        <f>NA()</f>
        <v>#N/A</v>
      </c>
      <c r="J71" s="142" t="e">
        <f>NA()</f>
        <v>#N/A</v>
      </c>
      <c r="K71" s="142" t="e">
        <f>NA()</f>
        <v>#N/A</v>
      </c>
      <c r="L71" s="142" t="e">
        <f>NA()</f>
        <v>#N/A</v>
      </c>
      <c r="M71" s="142" t="e">
        <f>NA()</f>
        <v>#N/A</v>
      </c>
      <c r="N71" s="142" t="e">
        <f>NA()</f>
        <v>#N/A</v>
      </c>
      <c r="O71" s="142">
        <f>O29 * (Inputs!$P$147 - Inputs!$O$147) / (Inputs!$P$147 - Inputs!$O$147 + Inputs!$P$160 - Inputs!$O$160)</f>
        <v>201.67172264434811</v>
      </c>
    </row>
    <row r="72" spans="1:15">
      <c r="A72" s="140" t="str">
        <f t="shared" si="12"/>
        <v>HDD23</v>
      </c>
      <c r="B72" s="140" t="s">
        <v>127</v>
      </c>
      <c r="C72" s="140" t="s">
        <v>16</v>
      </c>
      <c r="D72" s="142" t="e">
        <f>NA()</f>
        <v>#N/A</v>
      </c>
      <c r="E72" s="142" t="e">
        <f>NA()</f>
        <v>#N/A</v>
      </c>
      <c r="F72" s="142" t="e">
        <f>NA()</f>
        <v>#N/A</v>
      </c>
      <c r="G72" s="142" t="e">
        <f>NA()</f>
        <v>#N/A</v>
      </c>
      <c r="H72" s="142" t="e">
        <f>NA()</f>
        <v>#N/A</v>
      </c>
      <c r="I72" s="142" t="e">
        <f>NA()</f>
        <v>#N/A</v>
      </c>
      <c r="J72" s="142" t="e">
        <f>NA()</f>
        <v>#N/A</v>
      </c>
      <c r="K72" s="142" t="e">
        <f>NA()</f>
        <v>#N/A</v>
      </c>
      <c r="L72" s="142" t="e">
        <f>NA()</f>
        <v>#N/A</v>
      </c>
      <c r="M72" s="142" t="e">
        <f>NA()</f>
        <v>#N/A</v>
      </c>
      <c r="N72" s="142" t="e">
        <f>NA()</f>
        <v>#N/A</v>
      </c>
      <c r="O72" s="142">
        <f>O30 * (Inputs!$Q$147 - Inputs!$P$147) / (Inputs!$Q$147 - Inputs!$P$147 + Inputs!$Q$160 - Inputs!$P$160)</f>
        <v>251.12469703108977</v>
      </c>
    </row>
    <row r="73" spans="1:15">
      <c r="A73" s="140" t="str">
        <f t="shared" si="12"/>
        <v>HDD24</v>
      </c>
      <c r="B73" s="140" t="s">
        <v>127</v>
      </c>
      <c r="C73" s="140" t="s">
        <v>17</v>
      </c>
      <c r="D73" s="142" t="e">
        <f>NA()</f>
        <v>#N/A</v>
      </c>
      <c r="E73" s="142" t="e">
        <f>NA()</f>
        <v>#N/A</v>
      </c>
      <c r="F73" s="142" t="e">
        <f>NA()</f>
        <v>#N/A</v>
      </c>
      <c r="G73" s="142" t="e">
        <f>NA()</f>
        <v>#N/A</v>
      </c>
      <c r="H73" s="142" t="e">
        <f>NA()</f>
        <v>#N/A</v>
      </c>
      <c r="I73" s="142" t="e">
        <f>NA()</f>
        <v>#N/A</v>
      </c>
      <c r="J73" s="142" t="e">
        <f>NA()</f>
        <v>#N/A</v>
      </c>
      <c r="K73" s="142" t="e">
        <f>NA()</f>
        <v>#N/A</v>
      </c>
      <c r="L73" s="142" t="e">
        <f>NA()</f>
        <v>#N/A</v>
      </c>
      <c r="M73" s="142" t="e">
        <f>NA()</f>
        <v>#N/A</v>
      </c>
      <c r="N73" s="142" t="e">
        <f>NA()</f>
        <v>#N/A</v>
      </c>
      <c r="O73" s="142">
        <f>O31 * (Inputs!$R$147 - Inputs!$Q$147) / (Inputs!$R$147 - Inputs!$Q$147 + Inputs!$R$160 - Inputs!$Q$160)</f>
        <v>245.42598643458365</v>
      </c>
    </row>
    <row r="74" spans="1:15">
      <c r="A74" s="140" t="str">
        <f t="shared" si="12"/>
        <v>HDD25</v>
      </c>
      <c r="B74" s="140" t="s">
        <v>127</v>
      </c>
      <c r="C74" s="140" t="s">
        <v>18</v>
      </c>
      <c r="D74" s="142" t="e">
        <f>NA()</f>
        <v>#N/A</v>
      </c>
      <c r="E74" s="142" t="e">
        <f>NA()</f>
        <v>#N/A</v>
      </c>
      <c r="F74" s="142" t="e">
        <f>NA()</f>
        <v>#N/A</v>
      </c>
      <c r="G74" s="142" t="e">
        <f>NA()</f>
        <v>#N/A</v>
      </c>
      <c r="H74" s="142" t="e">
        <f>NA()</f>
        <v>#N/A</v>
      </c>
      <c r="I74" s="142" t="e">
        <f>NA()</f>
        <v>#N/A</v>
      </c>
      <c r="J74" s="142" t="e">
        <f>NA()</f>
        <v>#N/A</v>
      </c>
      <c r="K74" s="142" t="e">
        <f>NA()</f>
        <v>#N/A</v>
      </c>
      <c r="L74" s="142" t="e">
        <f>NA()</f>
        <v>#N/A</v>
      </c>
      <c r="M74" s="142" t="e">
        <f>NA()</f>
        <v>#N/A</v>
      </c>
      <c r="N74" s="142" t="e">
        <f>NA()</f>
        <v>#N/A</v>
      </c>
      <c r="O74" s="142">
        <f>O32 * (Inputs!$S$147 - Inputs!$R$147) / (Inputs!$S$147 - Inputs!$R$147 + Inputs!$S$160 - Inputs!$R$160)</f>
        <v>249.94082578636198</v>
      </c>
    </row>
    <row r="76" spans="1:15">
      <c r="E76" s="10"/>
    </row>
    <row r="77" spans="1:15">
      <c r="E77" s="10"/>
    </row>
    <row r="78" spans="1:15">
      <c r="E78" s="10"/>
      <c r="F78" s="10"/>
      <c r="G78" s="10"/>
    </row>
    <row r="79" spans="1:15">
      <c r="E79" s="10"/>
      <c r="F79" s="10"/>
      <c r="G79" s="10"/>
    </row>
    <row r="80" spans="1:15">
      <c r="E80" s="10"/>
      <c r="F80" s="10"/>
      <c r="G80" s="10"/>
    </row>
    <row r="81" spans="5:7">
      <c r="E81" s="10"/>
      <c r="F81" s="10"/>
      <c r="G81" s="10"/>
    </row>
    <row r="82" spans="5:7">
      <c r="E82" s="10"/>
      <c r="F82" s="10"/>
      <c r="G82" s="10"/>
    </row>
    <row r="83" spans="5:7">
      <c r="E83" s="10"/>
      <c r="F83" s="10"/>
      <c r="G83" s="10"/>
    </row>
    <row r="84" spans="5:7">
      <c r="E84" s="10"/>
      <c r="F84" s="10"/>
      <c r="G84" s="10"/>
    </row>
    <row r="85" spans="5:7">
      <c r="E85" s="10"/>
      <c r="F85" s="10"/>
      <c r="G85" s="10"/>
    </row>
    <row r="86" spans="5:7">
      <c r="E86" s="10"/>
      <c r="F86" s="10"/>
      <c r="G86" s="10"/>
    </row>
    <row r="87" spans="5:7">
      <c r="E87" s="10"/>
      <c r="F87" s="10"/>
      <c r="G87" s="10"/>
    </row>
    <row r="88" spans="5:7">
      <c r="E88" s="10"/>
      <c r="F88" s="10"/>
      <c r="G88" s="10"/>
    </row>
    <row r="89" spans="5:7">
      <c r="E89" s="10"/>
      <c r="F89" s="10"/>
      <c r="G89" s="10"/>
    </row>
    <row r="90" spans="5:7">
      <c r="E90" s="10"/>
      <c r="F90" s="10"/>
      <c r="G90" s="10"/>
    </row>
    <row r="91" spans="5:7">
      <c r="E91" s="10"/>
      <c r="F91" s="10"/>
      <c r="G91" s="10"/>
    </row>
    <row r="92" spans="5:7">
      <c r="E92" s="10"/>
      <c r="F92" s="10"/>
      <c r="G92" s="10"/>
    </row>
    <row r="93" spans="5:7">
      <c r="E93" s="10"/>
      <c r="F93" s="10"/>
      <c r="G93" s="10"/>
    </row>
    <row r="94" spans="5:7">
      <c r="E94" s="10"/>
      <c r="F94" s="10"/>
      <c r="G94" s="10"/>
    </row>
    <row r="95" spans="5:7">
      <c r="E95" s="10"/>
      <c r="F95" s="10"/>
    </row>
  </sheetData>
  <conditionalFormatting sqref="B78">
    <cfRule type="cellIs" dxfId="0" priority="3"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Inputs</vt:lpstr>
      <vt:lpstr>Forecasts</vt:lpstr>
      <vt:lpstr>Interface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2019-12-11T15:26:04Z</dcterms:created>
  <dcterms:modified xsi:type="dcterms:W3CDTF">2019-12-11T15:26:11Z</dcterms:modified>
  <cp:category/>
  <cp:contentStatus/>
</cp:coreProperties>
</file>