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24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3">InpActive!$A$1:$M$21</definedName>
    <definedName name="_xlnm.Print_Area" localSheetId="2">InpOverride!$A$1:$M$21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7" l="1"/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G22" i="2" l="1"/>
  <c r="H11" i="2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J34" i="2"/>
  <c r="J12" i="2"/>
  <c r="K8" i="3" l="1"/>
  <c r="K9" i="3"/>
</calcChain>
</file>

<file path=xl/sharedStrings.xml><?xml version="1.0" encoding="utf-8"?>
<sst xmlns="http://schemas.openxmlformats.org/spreadsheetml/2006/main" count="444" uniqueCount="124">
  <si>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</si>
  <si>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</si>
  <si>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</si>
  <si>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</si>
  <si>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</si>
  <si>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</si>
  <si>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</si>
  <si>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</si>
  <si>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</si>
  <si>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</si>
  <si>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</si>
  <si>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</si>
  <si>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</si>
  <si>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</si>
  <si>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</si>
  <si>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</si>
  <si>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</si>
  <si>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</si>
  <si>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</si>
  <si>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</si>
  <si>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</si>
  <si>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</si>
  <si>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</si>
  <si>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</si>
  <si>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</si>
  <si>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</si>
  <si>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</si>
  <si>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</si>
  <si>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</si>
  <si>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</si>
  <si>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</si>
  <si>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</si>
  <si>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</si>
  <si>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</si>
  <si>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</si>
  <si>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</si>
  <si>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</si>
  <si>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</si>
  <si>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</si>
  <si>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</si>
  <si>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</si>
  <si>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</si>
  <si>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</si>
  <si>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</si>
  <si>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</si>
  <si>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</si>
  <si>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</si>
  <si>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</si>
  <si>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</si>
  <si>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</si>
  <si>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</si>
  <si>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</si>
  <si>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</si>
  <si>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</si>
  <si>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</si>
  <si>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</si>
  <si>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</si>
  <si>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</si>
  <si>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</si>
  <si>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</si>
  <si>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</si>
  <si>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</si>
  <si>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</si>
  <si>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</si>
  <si>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</si>
  <si>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</si>
  <si>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</si>
  <si>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</si>
  <si>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</si>
  <si>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</si>
  <si>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</si>
  <si>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</si>
  <si>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</si>
  <si>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</si>
  <si>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</si>
  <si>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</si>
  <si>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</si>
  <si>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</si>
  <si>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</si>
  <si>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</si>
  <si>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</si>
  <si>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</si>
  <si>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</si>
  <si>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</si>
  <si>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</si>
  <si>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</si>
  <si>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</si>
  <si>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</si>
  <si>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</si>
  <si>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</si>
  <si>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</si>
  <si>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</si>
  <si>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</si>
  <si>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</si>
  <si>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</si>
  <si>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</si>
  <si>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</si>
  <si>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</si>
  <si>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</si>
  <si>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</si>
  <si>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</si>
  <si>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</si>
  <si>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</si>
  <si>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</si>
  <si>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</si>
  <si>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</si>
  <si>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</si>
  <si>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</si>
  <si>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</si>
  <si>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</si>
  <si>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</si>
  <si>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</si>
  <si>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</si>
  <si>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</si>
  <si>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</si>
  <si>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</si>
  <si>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</si>
  <si>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</si>
  <si>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</si>
  <si>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Run 8: Final Determinations</t>
  </si>
  <si>
    <t>WSH</t>
  </si>
  <si>
    <t>WSH.PD.REP</t>
  </si>
  <si>
    <t>PR19FDRUN08Landsales</t>
  </si>
  <si>
    <t>Data cleanse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</si>
</sst>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" x14ac:dyDescent="0.3"/>
  <cols>
    <col min="1" max="2" width="8" style="33" customWidth="1"/>
    <col min="3" max="4" width="44.33203125" style="35" customWidth="1"/>
    <col min="5" max="5" width="13.83203125" style="35" customWidth="1"/>
    <col min="6" max="6" width="12.83203125" style="35" customWidth="1"/>
    <col min="7" max="7" width="0" style="33" hidden="1" customWidth="1"/>
    <col min="8" max="16383" width="8" style="33" hidden="1"/>
    <col min="16384" max="16384" width="7.83203125" style="33" hidden="1" customWidth="1"/>
  </cols>
  <sheetData>
    <row r="1" spans="1:6" s="30" customFormat="1" ht="32.5" x14ac:dyDescent="0.3">
      <c r="A1" s="30" t="s">
        <v>108</v>
      </c>
    </row>
    <row r="2" spans="1:6" x14ac:dyDescent="0.3">
      <c r="A2" s="31"/>
      <c r="B2" s="31"/>
      <c r="C2" s="32"/>
      <c r="D2" s="32"/>
      <c r="E2" s="32"/>
      <c r="F2" s="32"/>
    </row>
    <row r="3" spans="1:6" ht="15.5" x14ac:dyDescent="0.3">
      <c r="A3" s="31"/>
      <c r="B3" s="34" t="s">
        <v>109</v>
      </c>
      <c r="C3" s="34" t="s">
        <v>110</v>
      </c>
      <c r="D3" s="34" t="s">
        <v>111</v>
      </c>
      <c r="E3" s="34" t="s">
        <v>112</v>
      </c>
      <c r="F3" s="34" t="s">
        <v>113</v>
      </c>
    </row>
    <row r="4" spans="1:6" x14ac:dyDescent="0.3">
      <c r="A4" s="31"/>
      <c r="B4" s="31"/>
      <c r="C4" s="32"/>
      <c r="D4" s="32"/>
      <c r="E4" s="32"/>
      <c r="F4" s="32"/>
    </row>
    <row r="5" spans="1:6" s="40" customFormat="1" ht="57.75" customHeight="1" x14ac:dyDescent="0.3">
      <c r="A5" s="36">
        <v>43497</v>
      </c>
      <c r="B5" s="37">
        <v>1</v>
      </c>
      <c r="C5" s="38" t="s">
        <v>116</v>
      </c>
      <c r="D5" s="38" t="s">
        <v>117</v>
      </c>
      <c r="E5" s="38" t="s">
        <v>114</v>
      </c>
      <c r="F5" s="39" t="s">
        <v>115</v>
      </c>
    </row>
    <row r="6" spans="1:6" x14ac:dyDescent="0.3">
      <c r="A6" s="31"/>
      <c r="B6" s="31"/>
      <c r="C6" s="32"/>
      <c r="D6" s="32"/>
      <c r="E6" s="32"/>
      <c r="F6" s="32"/>
    </row>
    <row r="7" spans="1:6" x14ac:dyDescent="0.3">
      <c r="A7" s="31"/>
      <c r="B7" s="31"/>
      <c r="C7" s="32"/>
      <c r="D7" s="32"/>
      <c r="E7" s="32"/>
      <c r="F7" s="32"/>
    </row>
    <row r="8" spans="1:6" x14ac:dyDescent="0.3">
      <c r="A8" s="31"/>
      <c r="B8" s="31"/>
      <c r="C8" s="32"/>
      <c r="D8" s="32"/>
      <c r="E8" s="32"/>
      <c r="F8" s="32"/>
    </row>
    <row r="9" spans="1:6" x14ac:dyDescent="0.3">
      <c r="A9" s="31"/>
      <c r="B9" s="31"/>
      <c r="C9" s="32"/>
      <c r="D9" s="32"/>
      <c r="E9" s="32"/>
      <c r="F9" s="32"/>
    </row>
    <row r="10" spans="1:6" x14ac:dyDescent="0.3">
      <c r="A10" s="31"/>
      <c r="B10" s="31"/>
      <c r="C10" s="32"/>
      <c r="D10" s="32"/>
      <c r="E10" s="32"/>
      <c r="F10" s="32"/>
    </row>
    <row r="11" spans="1:6" x14ac:dyDescent="0.3">
      <c r="A11" s="31"/>
      <c r="B11" s="31"/>
      <c r="C11" s="32"/>
      <c r="D11" s="32"/>
      <c r="E11" s="32"/>
      <c r="F11" s="32"/>
    </row>
    <row r="12" spans="1:6" x14ac:dyDescent="0.3">
      <c r="A12" s="31"/>
      <c r="B12" s="31"/>
      <c r="C12" s="32"/>
      <c r="D12" s="32"/>
      <c r="E12" s="32"/>
      <c r="F12" s="32"/>
    </row>
    <row r="13" spans="1:6" x14ac:dyDescent="0.3">
      <c r="A13" s="31"/>
      <c r="B13" s="31"/>
      <c r="C13" s="32"/>
      <c r="D13" s="32"/>
      <c r="E13" s="32"/>
      <c r="F13" s="32"/>
    </row>
    <row r="14" spans="1:6" x14ac:dyDescent="0.3">
      <c r="A14" s="31"/>
      <c r="B14" s="31"/>
      <c r="C14" s="32"/>
      <c r="D14" s="32"/>
      <c r="E14" s="32"/>
      <c r="F14" s="32"/>
    </row>
    <row r="15" spans="1:6" x14ac:dyDescent="0.3">
      <c r="A15" s="31"/>
      <c r="B15" s="31"/>
      <c r="C15" s="32"/>
      <c r="D15" s="32"/>
      <c r="E15" s="32"/>
      <c r="F15" s="32"/>
    </row>
    <row r="16" spans="1:6" x14ac:dyDescent="0.3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4" x14ac:dyDescent="0.3"/>
  <cols>
    <col min="1" max="1" width="5.08203125" customWidth="1"/>
    <col min="2" max="2" width="7.75" customWidth="1"/>
    <col min="3" max="3" width="61.08203125" customWidth="1"/>
    <col min="4" max="4" width="3.25" customWidth="1"/>
    <col min="5" max="5" width="15.83203125" customWidth="1"/>
    <col min="6" max="11" width="5.58203125" customWidth="1"/>
  </cols>
  <sheetData>
    <row r="1" spans="1:11" x14ac:dyDescent="0.3">
      <c r="C1" t="s">
        <v>85</v>
      </c>
    </row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">
        <v>120</v>
      </c>
      <c r="B7" t="s">
        <v>9</v>
      </c>
      <c r="C7" t="s">
        <v>88</v>
      </c>
      <c r="D7" t="s">
        <v>10</v>
      </c>
      <c r="E7" t="s">
        <v>74</v>
      </c>
      <c r="F7" s="20">
        <v>6.5000000000000002E-2</v>
      </c>
      <c r="G7" s="20"/>
      <c r="H7" s="20"/>
      <c r="I7" s="20"/>
      <c r="J7" s="20"/>
      <c r="K7" s="20"/>
    </row>
    <row r="8" spans="1:11" x14ac:dyDescent="0.3">
      <c r="A8" t="s">
        <v>120</v>
      </c>
      <c r="B8" t="s">
        <v>12</v>
      </c>
      <c r="C8" t="s">
        <v>89</v>
      </c>
      <c r="D8" t="s">
        <v>13</v>
      </c>
      <c r="E8" t="s">
        <v>74</v>
      </c>
      <c r="F8" s="21">
        <v>33.369999999999997</v>
      </c>
      <c r="G8" s="21">
        <v>9</v>
      </c>
      <c r="H8" s="21">
        <v>7</v>
      </c>
      <c r="I8" s="21">
        <v>503</v>
      </c>
      <c r="J8" s="21">
        <v>0.36</v>
      </c>
      <c r="K8" s="21">
        <v>100</v>
      </c>
    </row>
    <row r="9" spans="1:11" x14ac:dyDescent="0.3">
      <c r="A9" t="s">
        <v>120</v>
      </c>
      <c r="B9" t="s">
        <v>17</v>
      </c>
      <c r="C9" t="s">
        <v>90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3">
      <c r="A10" t="s">
        <v>120</v>
      </c>
      <c r="B10" t="s">
        <v>20</v>
      </c>
      <c r="C10" t="s">
        <v>91</v>
      </c>
      <c r="D10" t="s">
        <v>18</v>
      </c>
      <c r="E10" t="s">
        <v>74</v>
      </c>
      <c r="F10" s="22">
        <v>2.60364642839611E-2</v>
      </c>
      <c r="G10" s="22">
        <v>2.60364642839611E-2</v>
      </c>
      <c r="H10" s="22">
        <v>2.60364642839611E-2</v>
      </c>
      <c r="I10" s="22">
        <v>2.60364642839611E-2</v>
      </c>
      <c r="J10" s="22">
        <v>2.60364642839611E-2</v>
      </c>
      <c r="K10" s="22">
        <v>2.60364642839611E-2</v>
      </c>
    </row>
    <row r="11" spans="1:11" x14ac:dyDescent="0.3">
      <c r="A11" t="s">
        <v>120</v>
      </c>
      <c r="B11" t="s">
        <v>22</v>
      </c>
      <c r="C11" t="s">
        <v>92</v>
      </c>
      <c r="D11" t="s">
        <v>18</v>
      </c>
      <c r="E11" t="s">
        <v>74</v>
      </c>
      <c r="F11" s="22">
        <v>6.2036464283961097E-2</v>
      </c>
      <c r="G11" s="22">
        <v>6.2036464283961097E-2</v>
      </c>
      <c r="H11" s="22">
        <v>6.2036464283961097E-2</v>
      </c>
      <c r="I11" s="22">
        <v>6.2036464283961097E-2</v>
      </c>
      <c r="J11" s="22">
        <v>6.2036464283961097E-2</v>
      </c>
      <c r="K11" s="22">
        <v>6.2036464283961097E-2</v>
      </c>
    </row>
    <row r="12" spans="1:11" x14ac:dyDescent="0.3">
      <c r="A12" t="s">
        <v>120</v>
      </c>
      <c r="B12" t="s">
        <v>35</v>
      </c>
      <c r="C12" t="s">
        <v>93</v>
      </c>
      <c r="D12" t="s">
        <v>10</v>
      </c>
      <c r="E12" t="s">
        <v>74</v>
      </c>
      <c r="F12" s="20">
        <v>2.5999999999999999E-2</v>
      </c>
      <c r="G12" s="20"/>
      <c r="H12" s="20"/>
      <c r="I12" s="20"/>
      <c r="J12" s="20"/>
      <c r="K12" s="20"/>
    </row>
    <row r="13" spans="1:11" x14ac:dyDescent="0.3">
      <c r="A13" t="s">
        <v>120</v>
      </c>
      <c r="B13" t="s">
        <v>37</v>
      </c>
      <c r="C13" t="s">
        <v>94</v>
      </c>
      <c r="D13" t="s">
        <v>13</v>
      </c>
      <c r="E13" t="s">
        <v>74</v>
      </c>
      <c r="F13" s="21">
        <v>13.63</v>
      </c>
      <c r="G13" s="21">
        <v>0</v>
      </c>
      <c r="H13" s="21">
        <v>5</v>
      </c>
      <c r="I13" s="21">
        <v>24</v>
      </c>
      <c r="J13" s="21">
        <v>2.4E-2</v>
      </c>
      <c r="K13" s="21">
        <v>100</v>
      </c>
    </row>
    <row r="14" spans="1:11" x14ac:dyDescent="0.3">
      <c r="A14" t="s">
        <v>120</v>
      </c>
      <c r="B14" t="s">
        <v>41</v>
      </c>
      <c r="C14" t="s">
        <v>95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3.5999999999999997E-2</v>
      </c>
    </row>
    <row r="15" spans="1:11" x14ac:dyDescent="0.3">
      <c r="A15" t="s">
        <v>120</v>
      </c>
      <c r="B15" t="s">
        <v>42</v>
      </c>
      <c r="C15" t="s">
        <v>96</v>
      </c>
      <c r="D15" t="s">
        <v>18</v>
      </c>
      <c r="E15" t="s">
        <v>74</v>
      </c>
      <c r="F15" s="22">
        <v>2.60364642839611E-2</v>
      </c>
      <c r="G15" s="22">
        <v>2.60364642839611E-2</v>
      </c>
      <c r="H15" s="22">
        <v>2.60364642839611E-2</v>
      </c>
      <c r="I15" s="22">
        <v>2.60364642839611E-2</v>
      </c>
      <c r="J15" s="22">
        <v>2.60364642839611E-2</v>
      </c>
      <c r="K15" s="22">
        <v>2.60364642839611E-2</v>
      </c>
    </row>
    <row r="16" spans="1:11" x14ac:dyDescent="0.3">
      <c r="A16" t="s">
        <v>120</v>
      </c>
      <c r="B16" t="s">
        <v>44</v>
      </c>
      <c r="C16" t="s">
        <v>97</v>
      </c>
      <c r="D16" t="s">
        <v>18</v>
      </c>
      <c r="E16" t="s">
        <v>74</v>
      </c>
      <c r="F16" s="22">
        <v>6.2036464283961097E-2</v>
      </c>
      <c r="G16" s="22">
        <v>6.2036464283961097E-2</v>
      </c>
      <c r="H16" s="22">
        <v>6.2036464283961097E-2</v>
      </c>
      <c r="I16" s="22">
        <v>6.2036464283961097E-2</v>
      </c>
      <c r="J16" s="22">
        <v>6.2036464283961097E-2</v>
      </c>
      <c r="K16" s="22">
        <v>6.2036464283961097E-2</v>
      </c>
    </row>
    <row r="17" spans="1:11" x14ac:dyDescent="0.3">
      <c r="A17" t="s">
        <v>120</v>
      </c>
      <c r="B17" t="s">
        <v>98</v>
      </c>
      <c r="C17" t="s">
        <v>93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">
      <c r="A18" t="s">
        <v>120</v>
      </c>
      <c r="B18" t="s">
        <v>99</v>
      </c>
      <c r="C18" t="s">
        <v>100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/>
      <c r="K18" s="20">
        <v>0</v>
      </c>
    </row>
    <row r="19" spans="1:11" x14ac:dyDescent="0.3">
      <c r="A19" t="s">
        <v>120</v>
      </c>
      <c r="B19" t="s">
        <v>101</v>
      </c>
      <c r="C19" t="s">
        <v>95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3">
      <c r="A20" t="s">
        <v>120</v>
      </c>
      <c r="B20" t="s">
        <v>102</v>
      </c>
      <c r="C20" t="s">
        <v>96</v>
      </c>
      <c r="D20" t="s">
        <v>18</v>
      </c>
      <c r="E20" t="s">
        <v>74</v>
      </c>
      <c r="F20" s="22">
        <v>2.6925434593866902E-2</v>
      </c>
      <c r="G20" s="22">
        <v>2.6925434593866902E-2</v>
      </c>
      <c r="H20" s="22">
        <v>2.6925434593866902E-2</v>
      </c>
      <c r="I20" s="22">
        <v>2.6925434593866902E-2</v>
      </c>
      <c r="J20" s="22">
        <v>2.6925434593866902E-2</v>
      </c>
      <c r="K20" s="22">
        <v>2.6925434593866902E-2</v>
      </c>
    </row>
    <row r="21" spans="1:11" x14ac:dyDescent="0.3">
      <c r="A21" t="s">
        <v>120</v>
      </c>
      <c r="B21" t="s">
        <v>103</v>
      </c>
      <c r="C21" t="s">
        <v>97</v>
      </c>
      <c r="D21" t="s">
        <v>18</v>
      </c>
      <c r="E21" t="s">
        <v>74</v>
      </c>
      <c r="F21" s="22">
        <v>2.6925434593866902E-2</v>
      </c>
      <c r="G21" s="22">
        <v>2.6925434593866902E-2</v>
      </c>
      <c r="H21" s="22">
        <v>2.6925434593866902E-2</v>
      </c>
      <c r="I21" s="22">
        <v>2.6925434593866902E-2</v>
      </c>
      <c r="J21" s="22">
        <v>2.6925434593866902E-2</v>
      </c>
      <c r="K21" s="22">
        <v>2.6925434593866902E-2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Normal="100" workbookViewId="0">
      <pane xSplit="5" ySplit="6" topLeftCell="I7" activePane="bottomRight" state="frozen"/>
      <selection pane="topRight"/>
      <selection pane="bottomLeft"/>
      <selection pane="bottomRight"/>
    </sheetView>
  </sheetViews>
  <sheetFormatPr defaultRowHeight="14" x14ac:dyDescent="0.3"/>
  <cols>
    <col min="1" max="1" width="8.08203125" bestFit="1" customWidth="1"/>
    <col min="2" max="2" width="13" bestFit="1" customWidth="1"/>
    <col min="3" max="3" width="80.5" bestFit="1" customWidth="1"/>
    <col min="4" max="4" width="4.83203125" bestFit="1" customWidth="1"/>
    <col min="5" max="5" width="16.25" bestFit="1" customWidth="1"/>
    <col min="6" max="11" width="9.58203125" customWidth="1"/>
    <col min="12" max="12" width="12.58203125" customWidth="1"/>
  </cols>
  <sheetData>
    <row r="2" spans="1:12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4.5" thickBot="1" x14ac:dyDescent="0.35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2" ht="41" thickBot="1" x14ac:dyDescent="0.35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  <c r="L6" s="41" t="s">
        <v>118</v>
      </c>
    </row>
    <row r="7" spans="1:12" x14ac:dyDescent="0.3">
      <c r="A7" t="str">
        <f>F_Inputs!A7</f>
        <v>WSH</v>
      </c>
      <c r="B7" t="s">
        <v>9</v>
      </c>
      <c r="C7" t="s">
        <v>88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">
      <c r="A8" t="str">
        <f>F_Inputs!A8</f>
        <v>WSH</v>
      </c>
      <c r="B8" t="s">
        <v>12</v>
      </c>
      <c r="C8" t="s">
        <v>89</v>
      </c>
      <c r="D8" t="s">
        <v>13</v>
      </c>
      <c r="E8" t="s">
        <v>74</v>
      </c>
      <c r="F8" s="26"/>
      <c r="G8" s="26"/>
      <c r="H8" s="26"/>
      <c r="I8" s="26"/>
      <c r="J8" s="26">
        <f>F_Inputs!J8*1000</f>
        <v>360</v>
      </c>
      <c r="K8" s="26"/>
      <c r="L8" t="s">
        <v>123</v>
      </c>
    </row>
    <row r="9" spans="1:12" x14ac:dyDescent="0.3">
      <c r="A9" t="str">
        <f>F_Inputs!A9</f>
        <v>WSH</v>
      </c>
      <c r="B9" t="s">
        <v>17</v>
      </c>
      <c r="C9" t="s">
        <v>90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">
      <c r="A10" t="str">
        <f>F_Inputs!A10</f>
        <v>WSH</v>
      </c>
      <c r="B10" t="s">
        <v>20</v>
      </c>
      <c r="C10" t="s">
        <v>91</v>
      </c>
      <c r="D10" t="s">
        <v>18</v>
      </c>
      <c r="E10" t="s">
        <v>74</v>
      </c>
      <c r="F10" s="27">
        <v>2.4834981899355978E-2</v>
      </c>
      <c r="G10" s="27">
        <v>2.4834981899355978E-2</v>
      </c>
      <c r="H10" s="27">
        <v>2.4834981899355978E-2</v>
      </c>
      <c r="I10" s="27">
        <v>2.4834981899355978E-2</v>
      </c>
      <c r="J10" s="27">
        <v>2.4834981899355978E-2</v>
      </c>
      <c r="K10" s="27">
        <v>2.4834981899355978E-2</v>
      </c>
      <c r="L10" t="s">
        <v>121</v>
      </c>
    </row>
    <row r="11" spans="1:12" x14ac:dyDescent="0.3">
      <c r="A11" t="str">
        <f>F_Inputs!A11</f>
        <v>WSH</v>
      </c>
      <c r="B11" t="s">
        <v>22</v>
      </c>
      <c r="C11" t="s">
        <v>92</v>
      </c>
      <c r="D11" t="s">
        <v>18</v>
      </c>
      <c r="E11" t="s">
        <v>74</v>
      </c>
      <c r="F11" s="27">
        <v>6.0834981899355975E-2</v>
      </c>
      <c r="G11" s="27">
        <v>6.0834981899355975E-2</v>
      </c>
      <c r="H11" s="27">
        <v>6.0834981899355975E-2</v>
      </c>
      <c r="I11" s="27">
        <v>6.0834981899355975E-2</v>
      </c>
      <c r="J11" s="27">
        <v>6.0834981899355975E-2</v>
      </c>
      <c r="K11" s="27">
        <v>6.0834981899355975E-2</v>
      </c>
      <c r="L11" t="s">
        <v>121</v>
      </c>
    </row>
    <row r="12" spans="1:12" x14ac:dyDescent="0.3">
      <c r="A12" t="str">
        <f>F_Inputs!A12</f>
        <v>WSH</v>
      </c>
      <c r="B12" t="s">
        <v>35</v>
      </c>
      <c r="C12" t="s">
        <v>93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">
      <c r="A13" t="str">
        <f>F_Inputs!A13</f>
        <v>WSH</v>
      </c>
      <c r="B13" t="s">
        <v>37</v>
      </c>
      <c r="C13" t="s">
        <v>94</v>
      </c>
      <c r="D13" t="s">
        <v>13</v>
      </c>
      <c r="E13" t="s">
        <v>74</v>
      </c>
      <c r="F13" s="26"/>
      <c r="G13" s="26"/>
      <c r="H13" s="26"/>
      <c r="I13" s="26"/>
      <c r="J13" s="26">
        <v>23.66</v>
      </c>
      <c r="K13" s="26"/>
      <c r="L13" t="s">
        <v>121</v>
      </c>
    </row>
    <row r="14" spans="1:12" x14ac:dyDescent="0.3">
      <c r="A14" t="str">
        <f>F_Inputs!A14</f>
        <v>WSH</v>
      </c>
      <c r="B14" t="s">
        <v>41</v>
      </c>
      <c r="C14" t="s">
        <v>95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">
      <c r="A15" t="str">
        <f>F_Inputs!A15</f>
        <v>WSH</v>
      </c>
      <c r="B15" t="s">
        <v>42</v>
      </c>
      <c r="C15" t="s">
        <v>96</v>
      </c>
      <c r="D15" t="s">
        <v>18</v>
      </c>
      <c r="E15" t="s">
        <v>74</v>
      </c>
      <c r="F15" s="27">
        <v>2.4834981899355978E-2</v>
      </c>
      <c r="G15" s="27">
        <v>2.4834981899355978E-2</v>
      </c>
      <c r="H15" s="27">
        <v>2.4834981899355978E-2</v>
      </c>
      <c r="I15" s="27">
        <v>2.4834981899355978E-2</v>
      </c>
      <c r="J15" s="27">
        <v>2.4834981899355978E-2</v>
      </c>
      <c r="K15" s="27">
        <v>2.4834981899355978E-2</v>
      </c>
      <c r="L15" t="s">
        <v>121</v>
      </c>
    </row>
    <row r="16" spans="1:12" x14ac:dyDescent="0.3">
      <c r="A16" t="str">
        <f>F_Inputs!A16</f>
        <v>WSH</v>
      </c>
      <c r="B16" t="s">
        <v>44</v>
      </c>
      <c r="C16" t="s">
        <v>97</v>
      </c>
      <c r="D16" t="s">
        <v>18</v>
      </c>
      <c r="E16" t="s">
        <v>74</v>
      </c>
      <c r="F16" s="27">
        <v>6.0834981899355975E-2</v>
      </c>
      <c r="G16" s="27">
        <v>6.0834981899355975E-2</v>
      </c>
      <c r="H16" s="27">
        <v>6.0834981899355975E-2</v>
      </c>
      <c r="I16" s="27">
        <v>6.0834981899355975E-2</v>
      </c>
      <c r="J16" s="27">
        <v>6.0834981899355975E-2</v>
      </c>
      <c r="K16" s="27">
        <v>6.0834981899355975E-2</v>
      </c>
      <c r="L16" t="s">
        <v>121</v>
      </c>
    </row>
    <row r="17" spans="1:11" x14ac:dyDescent="0.3">
      <c r="A17" t="str">
        <f>F_Inputs!A17</f>
        <v>WSH</v>
      </c>
      <c r="B17" t="s">
        <v>98</v>
      </c>
      <c r="C17" t="s">
        <v>93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">
      <c r="A18" t="str">
        <f>F_Inputs!A18</f>
        <v>WSH</v>
      </c>
      <c r="B18" t="s">
        <v>99</v>
      </c>
      <c r="C18" t="s">
        <v>100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">
      <c r="A19" t="str">
        <f>F_Inputs!A19</f>
        <v>WSH</v>
      </c>
      <c r="B19" t="s">
        <v>101</v>
      </c>
      <c r="C19" t="s">
        <v>95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">
      <c r="A20" t="str">
        <f>F_Inputs!A20</f>
        <v>WSH</v>
      </c>
      <c r="B20" t="s">
        <v>102</v>
      </c>
      <c r="C20" t="s">
        <v>96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">
      <c r="A21" t="str">
        <f>F_Inputs!A21</f>
        <v>WSH</v>
      </c>
      <c r="B21" t="s">
        <v>103</v>
      </c>
      <c r="C21" t="s">
        <v>97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/>
  </sheetViews>
  <sheetFormatPr defaultRowHeight="14" x14ac:dyDescent="0.3"/>
  <cols>
    <col min="1" max="1" width="8.08203125" bestFit="1" customWidth="1"/>
    <col min="2" max="2" width="13" bestFit="1" customWidth="1"/>
    <col min="3" max="3" width="80.5" bestFit="1" customWidth="1"/>
    <col min="4" max="4" width="4.83203125" bestFit="1" customWidth="1"/>
    <col min="5" max="5" width="16.25" bestFit="1" customWidth="1"/>
    <col min="6" max="11" width="9.58203125" customWidth="1"/>
  </cols>
  <sheetData>
    <row r="2" spans="1:11" x14ac:dyDescent="0.3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">
      <c r="F5" t="s">
        <v>86</v>
      </c>
      <c r="G5" t="s">
        <v>86</v>
      </c>
      <c r="H5" t="s">
        <v>86</v>
      </c>
      <c r="I5" t="s">
        <v>86</v>
      </c>
      <c r="J5" t="s">
        <v>86</v>
      </c>
      <c r="K5" t="s">
        <v>86</v>
      </c>
    </row>
    <row r="6" spans="1:11" x14ac:dyDescent="0.3"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</row>
    <row r="7" spans="1:11" x14ac:dyDescent="0.3">
      <c r="A7" t="str">
        <f>F_Inputs!A7</f>
        <v>WSH</v>
      </c>
      <c r="B7" t="s">
        <v>9</v>
      </c>
      <c r="C7" t="s">
        <v>88</v>
      </c>
      <c r="D7" t="s">
        <v>10</v>
      </c>
      <c r="E7" t="s">
        <v>74</v>
      </c>
      <c r="F7" s="25">
        <f>IF(InpOverride!F7="",F_Inputs!F7,InpOverride!F7)</f>
        <v>6.5000000000000002E-2</v>
      </c>
      <c r="G7" s="20"/>
      <c r="H7" s="20"/>
      <c r="I7" s="20"/>
      <c r="J7" s="20"/>
      <c r="K7" s="20"/>
    </row>
    <row r="8" spans="1:11" x14ac:dyDescent="0.3">
      <c r="A8" t="str">
        <f>F_Inputs!A8</f>
        <v>WSH</v>
      </c>
      <c r="B8" t="s">
        <v>12</v>
      </c>
      <c r="C8" t="s">
        <v>89</v>
      </c>
      <c r="D8" t="s">
        <v>13</v>
      </c>
      <c r="E8" t="s">
        <v>74</v>
      </c>
      <c r="F8" s="26">
        <f>IF(InpOverride!F8="",F_Inputs!F8,InpOverride!F8)</f>
        <v>33.369999999999997</v>
      </c>
      <c r="G8" s="26">
        <f>IF(InpOverride!G8="",F_Inputs!G8,InpOverride!G8)</f>
        <v>9</v>
      </c>
      <c r="H8" s="26">
        <f>IF(InpOverride!H8="",F_Inputs!H8,InpOverride!H8)</f>
        <v>7</v>
      </c>
      <c r="I8" s="26">
        <f>IF(InpOverride!I8="",F_Inputs!I8,InpOverride!I8)</f>
        <v>503</v>
      </c>
      <c r="J8" s="26">
        <f>IF(InpOverride!J8="",F_Inputs!J8,InpOverride!J8)</f>
        <v>360</v>
      </c>
      <c r="K8" s="26">
        <f>IF(InpOverride!K8="",F_Inputs!K8,InpOverride!K8)</f>
        <v>100</v>
      </c>
    </row>
    <row r="9" spans="1:11" x14ac:dyDescent="0.3">
      <c r="A9" t="str">
        <f>F_Inputs!A9</f>
        <v>WSH</v>
      </c>
      <c r="B9" t="s">
        <v>17</v>
      </c>
      <c r="C9" t="s">
        <v>90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3">
      <c r="A10" t="str">
        <f>F_Inputs!A10</f>
        <v>WSH</v>
      </c>
      <c r="B10" t="s">
        <v>20</v>
      </c>
      <c r="C10" t="s">
        <v>91</v>
      </c>
      <c r="D10" t="s">
        <v>18</v>
      </c>
      <c r="E10" t="s">
        <v>74</v>
      </c>
      <c r="F10" s="27">
        <f>IF(InpOverride!F10="",F_Inputs!F10,InpOverride!F10)</f>
        <v>2.4834981899355978E-2</v>
      </c>
      <c r="G10" s="27">
        <f>IF(InpOverride!G10="",F_Inputs!G10,InpOverride!G10)</f>
        <v>2.4834981899355978E-2</v>
      </c>
      <c r="H10" s="27">
        <f>IF(InpOverride!H10="",F_Inputs!H10,InpOverride!H10)</f>
        <v>2.4834981899355978E-2</v>
      </c>
      <c r="I10" s="27">
        <f>IF(InpOverride!I10="",F_Inputs!I10,InpOverride!I10)</f>
        <v>2.4834981899355978E-2</v>
      </c>
      <c r="J10" s="27">
        <f>IF(InpOverride!J10="",F_Inputs!J10,InpOverride!J10)</f>
        <v>2.4834981899355978E-2</v>
      </c>
      <c r="K10" s="27">
        <f>IF(InpOverride!K10="",F_Inputs!K10,InpOverride!K10)</f>
        <v>2.4834981899355978E-2</v>
      </c>
    </row>
    <row r="11" spans="1:11" x14ac:dyDescent="0.3">
      <c r="A11" t="str">
        <f>F_Inputs!A11</f>
        <v>WSH</v>
      </c>
      <c r="B11" t="s">
        <v>22</v>
      </c>
      <c r="C11" t="s">
        <v>92</v>
      </c>
      <c r="D11" t="s">
        <v>18</v>
      </c>
      <c r="E11" t="s">
        <v>74</v>
      </c>
      <c r="F11" s="27">
        <f>IF(InpOverride!F11="",F_Inputs!F11,InpOverride!F11)</f>
        <v>6.0834981899355975E-2</v>
      </c>
      <c r="G11" s="27">
        <f>IF(InpOverride!G11="",F_Inputs!G11,InpOverride!G11)</f>
        <v>6.0834981899355975E-2</v>
      </c>
      <c r="H11" s="27">
        <f>IF(InpOverride!H11="",F_Inputs!H11,InpOverride!H11)</f>
        <v>6.0834981899355975E-2</v>
      </c>
      <c r="I11" s="27">
        <f>IF(InpOverride!I11="",F_Inputs!I11,InpOverride!I11)</f>
        <v>6.0834981899355975E-2</v>
      </c>
      <c r="J11" s="27">
        <f>IF(InpOverride!J11="",F_Inputs!J11,InpOverride!J11)</f>
        <v>6.0834981899355975E-2</v>
      </c>
      <c r="K11" s="27">
        <f>IF(InpOverride!K11="",F_Inputs!K11,InpOverride!K11)</f>
        <v>6.0834981899355975E-2</v>
      </c>
    </row>
    <row r="12" spans="1:11" x14ac:dyDescent="0.3">
      <c r="A12" t="str">
        <f>F_Inputs!A12</f>
        <v>WSH</v>
      </c>
      <c r="B12" t="s">
        <v>35</v>
      </c>
      <c r="C12" t="s">
        <v>93</v>
      </c>
      <c r="D12" t="s">
        <v>10</v>
      </c>
      <c r="E12" t="s">
        <v>74</v>
      </c>
      <c r="F12" s="25">
        <f>IF(InpOverride!F12="",F_Inputs!F12,InpOverride!F12)</f>
        <v>2.5999999999999999E-2</v>
      </c>
      <c r="G12" s="20"/>
      <c r="H12" s="20"/>
      <c r="I12" s="20"/>
      <c r="J12" s="20"/>
      <c r="K12" s="20"/>
    </row>
    <row r="13" spans="1:11" x14ac:dyDescent="0.3">
      <c r="A13" t="str">
        <f>F_Inputs!A13</f>
        <v>WSH</v>
      </c>
      <c r="B13" t="s">
        <v>37</v>
      </c>
      <c r="C13" t="s">
        <v>94</v>
      </c>
      <c r="D13" t="s">
        <v>13</v>
      </c>
      <c r="E13" t="s">
        <v>74</v>
      </c>
      <c r="F13" s="26">
        <f>IF(InpOverride!F13="",F_Inputs!F13,InpOverride!F13)</f>
        <v>13.63</v>
      </c>
      <c r="G13" s="26">
        <f>IF(InpOverride!G13="",F_Inputs!G13,InpOverride!G13)</f>
        <v>0</v>
      </c>
      <c r="H13" s="26">
        <f>IF(InpOverride!H13="",F_Inputs!H13,InpOverride!H13)</f>
        <v>5</v>
      </c>
      <c r="I13" s="26">
        <f>IF(InpOverride!I13="",F_Inputs!I13,InpOverride!I13)</f>
        <v>24</v>
      </c>
      <c r="J13" s="26">
        <f>IF(InpOverride!J13="",F_Inputs!J13,InpOverride!J13)</f>
        <v>23.66</v>
      </c>
      <c r="K13" s="26">
        <f>IF(InpOverride!K13="",F_Inputs!K13,InpOverride!K13)</f>
        <v>100</v>
      </c>
    </row>
    <row r="14" spans="1:11" x14ac:dyDescent="0.3">
      <c r="A14" t="str">
        <f>F_Inputs!A14</f>
        <v>WSH</v>
      </c>
      <c r="B14" t="s">
        <v>41</v>
      </c>
      <c r="C14" t="s">
        <v>95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3.5999999999999997E-2</v>
      </c>
    </row>
    <row r="15" spans="1:11" x14ac:dyDescent="0.3">
      <c r="A15" t="str">
        <f>F_Inputs!A15</f>
        <v>WSH</v>
      </c>
      <c r="B15" t="s">
        <v>42</v>
      </c>
      <c r="C15" t="s">
        <v>96</v>
      </c>
      <c r="D15" t="s">
        <v>18</v>
      </c>
      <c r="E15" t="s">
        <v>74</v>
      </c>
      <c r="F15" s="27">
        <f>IF(InpOverride!F15="",F_Inputs!F15,InpOverride!F15)</f>
        <v>2.4834981899355978E-2</v>
      </c>
      <c r="G15" s="27">
        <f>IF(InpOverride!G15="",F_Inputs!G15,InpOverride!G15)</f>
        <v>2.4834981899355978E-2</v>
      </c>
      <c r="H15" s="27">
        <f>IF(InpOverride!H15="",F_Inputs!H15,InpOverride!H15)</f>
        <v>2.4834981899355978E-2</v>
      </c>
      <c r="I15" s="27">
        <f>IF(InpOverride!I15="",F_Inputs!I15,InpOverride!I15)</f>
        <v>2.4834981899355978E-2</v>
      </c>
      <c r="J15" s="27">
        <f>IF(InpOverride!J15="",F_Inputs!J15,InpOverride!J15)</f>
        <v>2.4834981899355978E-2</v>
      </c>
      <c r="K15" s="27">
        <f>IF(InpOverride!K15="",F_Inputs!K15,InpOverride!K15)</f>
        <v>2.4834981899355978E-2</v>
      </c>
    </row>
    <row r="16" spans="1:11" x14ac:dyDescent="0.3">
      <c r="A16" t="str">
        <f>F_Inputs!A16</f>
        <v>WSH</v>
      </c>
      <c r="B16" t="s">
        <v>44</v>
      </c>
      <c r="C16" t="s">
        <v>97</v>
      </c>
      <c r="D16" t="s">
        <v>18</v>
      </c>
      <c r="E16" t="s">
        <v>74</v>
      </c>
      <c r="F16" s="27">
        <f>IF(InpOverride!F16="",F_Inputs!F16,InpOverride!F16)</f>
        <v>6.0834981899355975E-2</v>
      </c>
      <c r="G16" s="27">
        <f>IF(InpOverride!G16="",F_Inputs!G16,InpOverride!G16)</f>
        <v>6.0834981899355975E-2</v>
      </c>
      <c r="H16" s="27">
        <f>IF(InpOverride!H16="",F_Inputs!H16,InpOverride!H16)</f>
        <v>6.0834981899355975E-2</v>
      </c>
      <c r="I16" s="27">
        <f>IF(InpOverride!I16="",F_Inputs!I16,InpOverride!I16)</f>
        <v>6.0834981899355975E-2</v>
      </c>
      <c r="J16" s="27">
        <f>IF(InpOverride!J16="",F_Inputs!J16,InpOverride!J16)</f>
        <v>6.0834981899355975E-2</v>
      </c>
      <c r="K16" s="27">
        <f>IF(InpOverride!K16="",F_Inputs!K16,InpOverride!K16)</f>
        <v>6.0834981899355975E-2</v>
      </c>
    </row>
    <row r="17" spans="1:11" x14ac:dyDescent="0.3">
      <c r="A17" t="str">
        <f>F_Inputs!A17</f>
        <v>WSH</v>
      </c>
      <c r="B17" t="s">
        <v>98</v>
      </c>
      <c r="C17" t="s">
        <v>93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">
      <c r="A18" t="str">
        <f>F_Inputs!A18</f>
        <v>WSH</v>
      </c>
      <c r="B18" t="s">
        <v>99</v>
      </c>
      <c r="C18" t="s">
        <v>100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">
      <c r="A19" t="str">
        <f>F_Inputs!A19</f>
        <v>WSH</v>
      </c>
      <c r="B19" t="s">
        <v>101</v>
      </c>
      <c r="C19" t="s">
        <v>95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">
      <c r="A20" t="str">
        <f>F_Inputs!A20</f>
        <v>WSH</v>
      </c>
      <c r="B20" t="s">
        <v>102</v>
      </c>
      <c r="C20" t="s">
        <v>96</v>
      </c>
      <c r="D20" t="s">
        <v>18</v>
      </c>
      <c r="E20" t="s">
        <v>74</v>
      </c>
      <c r="F20" s="27">
        <f>IF(InpOverride!F20="",F_Inputs!F20,InpOverride!F20)</f>
        <v>2.6925434593866902E-2</v>
      </c>
      <c r="G20" s="27">
        <f>IF(InpOverride!G20="",F_Inputs!G20,InpOverride!G20)</f>
        <v>2.6925434593866902E-2</v>
      </c>
      <c r="H20" s="27">
        <f>IF(InpOverride!H20="",F_Inputs!H20,InpOverride!H20)</f>
        <v>2.6925434593866902E-2</v>
      </c>
      <c r="I20" s="27">
        <f>IF(InpOverride!I20="",F_Inputs!I20,InpOverride!I20)</f>
        <v>2.6925434593866902E-2</v>
      </c>
      <c r="J20" s="27">
        <f>IF(InpOverride!J20="",F_Inputs!J20,InpOverride!J20)</f>
        <v>2.6925434593866902E-2</v>
      </c>
      <c r="K20" s="27">
        <f>IF(InpOverride!K20="",F_Inputs!K20,InpOverride!K20)</f>
        <v>2.6925434593866902E-2</v>
      </c>
    </row>
    <row r="21" spans="1:11" x14ac:dyDescent="0.3">
      <c r="A21" t="str">
        <f>F_Inputs!A21</f>
        <v>WSH</v>
      </c>
      <c r="B21" t="s">
        <v>103</v>
      </c>
      <c r="C21" t="s">
        <v>97</v>
      </c>
      <c r="D21" t="s">
        <v>18</v>
      </c>
      <c r="E21" t="s">
        <v>74</v>
      </c>
      <c r="F21" s="27">
        <f>IF(InpOverride!F21="",F_Inputs!F21,InpOverride!F21)</f>
        <v>2.6925434593866902E-2</v>
      </c>
      <c r="G21" s="27">
        <f>IF(InpOverride!G21="",F_Inputs!G21,InpOverride!G21)</f>
        <v>2.6925434593866902E-2</v>
      </c>
      <c r="H21" s="27">
        <f>IF(InpOverride!H21="",F_Inputs!H21,InpOverride!H21)</f>
        <v>2.6925434593866902E-2</v>
      </c>
      <c r="I21" s="27">
        <f>IF(InpOverride!I21="",F_Inputs!I21,InpOverride!I21)</f>
        <v>2.6925434593866902E-2</v>
      </c>
      <c r="J21" s="27">
        <f>IF(InpOverride!J21="",F_Inputs!J21,InpOverride!J21)</f>
        <v>2.6925434593866902E-2</v>
      </c>
      <c r="K21" s="27">
        <f>IF(InpOverride!K21="",F_Inputs!K21,InpOverride!K21)</f>
        <v>2.6925434593866902E-2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defaultColWidth="9" defaultRowHeight="12.5" x14ac:dyDescent="0.25"/>
  <cols>
    <col min="1" max="1" width="60.33203125" style="2" bestFit="1" customWidth="1"/>
    <col min="2" max="2" width="11.33203125" style="2" bestFit="1" customWidth="1"/>
    <col min="3" max="3" width="4.83203125" style="2" bestFit="1" customWidth="1"/>
    <col min="4" max="16384" width="9" style="2"/>
  </cols>
  <sheetData>
    <row r="1" spans="1:10" x14ac:dyDescent="0.2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" x14ac:dyDescent="0.3">
      <c r="A2" s="19" t="s">
        <v>7</v>
      </c>
    </row>
    <row r="3" spans="1:10" x14ac:dyDescent="0.25">
      <c r="A3" s="2" t="s">
        <v>8</v>
      </c>
      <c r="B3" s="2" t="s">
        <v>9</v>
      </c>
      <c r="C3" s="2" t="s">
        <v>10</v>
      </c>
      <c r="D3" s="4">
        <f>InpActive!F7</f>
        <v>6.5000000000000002E-2</v>
      </c>
      <c r="E3" s="5"/>
      <c r="F3" s="5"/>
      <c r="G3" s="5"/>
      <c r="H3" s="5"/>
      <c r="I3" s="5"/>
      <c r="J3" s="5"/>
    </row>
    <row r="4" spans="1:10" x14ac:dyDescent="0.25">
      <c r="A4" s="2" t="s">
        <v>11</v>
      </c>
      <c r="B4" s="2" t="s">
        <v>12</v>
      </c>
      <c r="C4" s="2" t="s">
        <v>13</v>
      </c>
      <c r="D4" s="4">
        <f>InpActive!F8</f>
        <v>33.369999999999997</v>
      </c>
      <c r="E4" s="4">
        <f>InpActive!G8</f>
        <v>9</v>
      </c>
      <c r="F4" s="4">
        <f>InpActive!H8</f>
        <v>7</v>
      </c>
      <c r="G4" s="4">
        <f>InpActive!I8</f>
        <v>503</v>
      </c>
      <c r="H4" s="4">
        <f>InpActive!J8</f>
        <v>360</v>
      </c>
      <c r="I4" s="4">
        <f>InpActive!K8</f>
        <v>100</v>
      </c>
      <c r="J4" s="5"/>
    </row>
    <row r="5" spans="1:10" x14ac:dyDescent="0.25">
      <c r="A5" s="2" t="s">
        <v>14</v>
      </c>
      <c r="B5" s="2" t="s">
        <v>15</v>
      </c>
      <c r="C5" s="2" t="s">
        <v>10</v>
      </c>
      <c r="D5" s="6">
        <f xml:space="preserve"> (D4/1000 - D3) / 2</f>
        <v>-1.5815000000000003E-2</v>
      </c>
      <c r="E5" s="6">
        <f t="shared" ref="E5:I5" si="0" xml:space="preserve"> (E4/1000 - E3) / 2</f>
        <v>4.4999999999999997E-3</v>
      </c>
      <c r="F5" s="6">
        <f t="shared" si="0"/>
        <v>3.5000000000000001E-3</v>
      </c>
      <c r="G5" s="6">
        <f t="shared" si="0"/>
        <v>0.2515</v>
      </c>
      <c r="H5" s="6">
        <f t="shared" si="0"/>
        <v>0.18</v>
      </c>
      <c r="I5" s="6">
        <f t="shared" si="0"/>
        <v>0.05</v>
      </c>
      <c r="J5" s="5"/>
    </row>
    <row r="6" spans="1:10" x14ac:dyDescent="0.25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25">
      <c r="A7" s="2" t="s">
        <v>19</v>
      </c>
      <c r="B7" s="2" t="s">
        <v>20</v>
      </c>
      <c r="C7" s="2" t="s">
        <v>18</v>
      </c>
      <c r="D7" s="7">
        <f>InpActive!F10</f>
        <v>2.4834981899355978E-2</v>
      </c>
      <c r="E7" s="7">
        <f>InpActive!G10</f>
        <v>2.4834981899355978E-2</v>
      </c>
      <c r="F7" s="7">
        <f>InpActive!H10</f>
        <v>2.4834981899355978E-2</v>
      </c>
      <c r="G7" s="7">
        <f>InpActive!I10</f>
        <v>2.4834981899355978E-2</v>
      </c>
      <c r="H7" s="7">
        <f>InpActive!J10</f>
        <v>2.4834981899355978E-2</v>
      </c>
      <c r="I7" s="7">
        <f>InpActive!K10</f>
        <v>2.4834981899355978E-2</v>
      </c>
      <c r="J7" s="5"/>
    </row>
    <row r="8" spans="1:10" x14ac:dyDescent="0.25">
      <c r="A8" s="2" t="s">
        <v>21</v>
      </c>
      <c r="B8" s="2" t="s">
        <v>22</v>
      </c>
      <c r="C8" s="2" t="s">
        <v>18</v>
      </c>
      <c r="D8" s="7">
        <f>InpActive!F11</f>
        <v>6.0834981899355975E-2</v>
      </c>
      <c r="E8" s="7">
        <f>InpActive!G11</f>
        <v>6.0834981899355975E-2</v>
      </c>
      <c r="F8" s="7">
        <f>InpActive!H11</f>
        <v>6.0834981899355975E-2</v>
      </c>
      <c r="G8" s="7">
        <f>InpActive!I11</f>
        <v>6.0834981899355975E-2</v>
      </c>
      <c r="H8" s="7">
        <f>InpActive!J11</f>
        <v>6.0834981899355975E-2</v>
      </c>
      <c r="I8" s="7">
        <f>InpActive!K11</f>
        <v>6.0834981899355975E-2</v>
      </c>
      <c r="J8" s="5"/>
    </row>
    <row r="9" spans="1:10" x14ac:dyDescent="0.2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25">
      <c r="A10" s="2" t="s">
        <v>26</v>
      </c>
      <c r="B10" s="2" t="s">
        <v>27</v>
      </c>
      <c r="C10" s="2" t="s">
        <v>28</v>
      </c>
      <c r="D10" s="8">
        <f xml:space="preserve"> (1 + D8) ^ (D9)</f>
        <v>0.83763825322600816</v>
      </c>
      <c r="E10" s="8">
        <f t="shared" ref="E10:I10" si="1" xml:space="preserve"> (1 + E8) ^ (E9)</f>
        <v>0.88859596119922035</v>
      </c>
      <c r="F10" s="8">
        <f t="shared" si="1"/>
        <v>0.94265368041461561</v>
      </c>
      <c r="G10" s="8">
        <f t="shared" si="1"/>
        <v>1</v>
      </c>
      <c r="H10" s="8">
        <f t="shared" si="1"/>
        <v>1.0608349818993559</v>
      </c>
      <c r="I10" s="8">
        <f t="shared" si="1"/>
        <v>1.1253708588214066</v>
      </c>
      <c r="J10" s="5"/>
    </row>
    <row r="11" spans="1:10" x14ac:dyDescent="0.25">
      <c r="A11" s="2" t="s">
        <v>29</v>
      </c>
      <c r="B11" s="2" t="s">
        <v>30</v>
      </c>
      <c r="C11" s="2" t="s">
        <v>10</v>
      </c>
      <c r="D11" s="8">
        <f>D5 / D10</f>
        <v>-1.888046533105606E-2</v>
      </c>
      <c r="E11" s="8">
        <f t="shared" ref="E11:I11" si="2">E5 / E10</f>
        <v>5.0641688646963301E-3</v>
      </c>
      <c r="F11" s="8">
        <f t="shared" si="2"/>
        <v>3.7129224366477457E-3</v>
      </c>
      <c r="G11" s="8">
        <f t="shared" si="2"/>
        <v>0.2515</v>
      </c>
      <c r="H11" s="8">
        <f t="shared" si="2"/>
        <v>0.16967766247463081</v>
      </c>
      <c r="I11" s="8">
        <f t="shared" si="2"/>
        <v>4.4429798059961022E-2</v>
      </c>
      <c r="J11" s="5"/>
    </row>
    <row r="12" spans="1:10" x14ac:dyDescent="0.2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-0.45550408650487983</v>
      </c>
    </row>
    <row r="13" spans="1:10" ht="13" x14ac:dyDescent="0.3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25">
      <c r="A14" s="2" t="s">
        <v>34</v>
      </c>
      <c r="B14" s="2" t="s">
        <v>35</v>
      </c>
      <c r="C14" s="2" t="s">
        <v>10</v>
      </c>
      <c r="D14" s="4">
        <f>InpActive!F12</f>
        <v>2.5999999999999999E-2</v>
      </c>
      <c r="E14" s="5"/>
      <c r="F14" s="5"/>
      <c r="G14" s="5"/>
      <c r="H14" s="5"/>
      <c r="I14" s="5"/>
      <c r="J14" s="5"/>
    </row>
    <row r="15" spans="1:10" x14ac:dyDescent="0.25">
      <c r="A15" s="2" t="s">
        <v>36</v>
      </c>
      <c r="B15" s="2" t="s">
        <v>37</v>
      </c>
      <c r="C15" s="2" t="s">
        <v>13</v>
      </c>
      <c r="D15" s="4">
        <f>InpActive!F13</f>
        <v>13.63</v>
      </c>
      <c r="E15" s="4">
        <f>InpActive!G13</f>
        <v>0</v>
      </c>
      <c r="F15" s="4">
        <f>InpActive!H13</f>
        <v>5</v>
      </c>
      <c r="G15" s="4">
        <f>InpActive!I13</f>
        <v>24</v>
      </c>
      <c r="H15" s="4">
        <f>InpActive!J13</f>
        <v>23.66</v>
      </c>
      <c r="I15" s="4">
        <f>InpActive!K13</f>
        <v>100</v>
      </c>
      <c r="J15" s="5"/>
    </row>
    <row r="16" spans="1:10" x14ac:dyDescent="0.25">
      <c r="A16" s="2" t="s">
        <v>38</v>
      </c>
      <c r="B16" s="2" t="s">
        <v>39</v>
      </c>
      <c r="C16" s="2" t="s">
        <v>10</v>
      </c>
      <c r="D16" s="6">
        <f xml:space="preserve"> (D15/1000 - D14) / 2</f>
        <v>-6.1849999999999987E-3</v>
      </c>
      <c r="E16" s="6">
        <f t="shared" ref="E16" si="3" xml:space="preserve"> (E15/1000 - E14) / 2</f>
        <v>0</v>
      </c>
      <c r="F16" s="6">
        <f t="shared" ref="F16" si="4" xml:space="preserve"> (F15/1000 - F14) / 2</f>
        <v>2.5000000000000001E-3</v>
      </c>
      <c r="G16" s="6">
        <f t="shared" ref="G16" si="5" xml:space="preserve"> (G15/1000 - G14) / 2</f>
        <v>1.2E-2</v>
      </c>
      <c r="H16" s="6">
        <f t="shared" ref="H16" si="6" xml:space="preserve"> (H15/1000 - H14) / 2</f>
        <v>1.183E-2</v>
      </c>
      <c r="I16" s="6">
        <f t="shared" ref="I16" si="7" xml:space="preserve"> (I15/1000 - I14) / 2</f>
        <v>0.05</v>
      </c>
      <c r="J16" s="5"/>
    </row>
    <row r="17" spans="1:10" x14ac:dyDescent="0.2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3.5999999999999997E-2</v>
      </c>
      <c r="J17" s="5"/>
    </row>
    <row r="18" spans="1:10" x14ac:dyDescent="0.25">
      <c r="A18" s="2" t="s">
        <v>19</v>
      </c>
      <c r="B18" s="2" t="s">
        <v>42</v>
      </c>
      <c r="C18" s="2" t="s">
        <v>18</v>
      </c>
      <c r="D18" s="7">
        <f>InpActive!F15</f>
        <v>2.4834981899355978E-2</v>
      </c>
      <c r="E18" s="7">
        <f>InpActive!G15</f>
        <v>2.4834981899355978E-2</v>
      </c>
      <c r="F18" s="7">
        <f>InpActive!H15</f>
        <v>2.4834981899355978E-2</v>
      </c>
      <c r="G18" s="7">
        <f>InpActive!I15</f>
        <v>2.4834981899355978E-2</v>
      </c>
      <c r="H18" s="7">
        <f>InpActive!J15</f>
        <v>2.4834981899355978E-2</v>
      </c>
      <c r="I18" s="7">
        <f>InpActive!K15</f>
        <v>2.4834981899355978E-2</v>
      </c>
      <c r="J18" s="5"/>
    </row>
    <row r="19" spans="1:10" x14ac:dyDescent="0.25">
      <c r="A19" s="2" t="s">
        <v>43</v>
      </c>
      <c r="B19" s="2" t="s">
        <v>44</v>
      </c>
      <c r="C19" s="2" t="s">
        <v>18</v>
      </c>
      <c r="D19" s="7">
        <f>InpActive!F16</f>
        <v>6.0834981899355975E-2</v>
      </c>
      <c r="E19" s="7">
        <f>InpActive!G16</f>
        <v>6.0834981899355975E-2</v>
      </c>
      <c r="F19" s="7">
        <f>InpActive!H16</f>
        <v>6.0834981899355975E-2</v>
      </c>
      <c r="G19" s="7">
        <f>InpActive!I16</f>
        <v>6.0834981899355975E-2</v>
      </c>
      <c r="H19" s="7">
        <f>InpActive!J16</f>
        <v>6.0834981899355975E-2</v>
      </c>
      <c r="I19" s="7">
        <f>InpActive!K16</f>
        <v>6.0834981899355975E-2</v>
      </c>
      <c r="J19" s="5"/>
    </row>
    <row r="20" spans="1:10" x14ac:dyDescent="0.2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5">
      <c r="A21" s="2" t="s">
        <v>46</v>
      </c>
      <c r="B21" s="2" t="s">
        <v>47</v>
      </c>
      <c r="C21" s="2" t="s">
        <v>28</v>
      </c>
      <c r="D21" s="8">
        <f xml:space="preserve"> (1 + D19) ^ (D20)</f>
        <v>0.83763825322600816</v>
      </c>
      <c r="E21" s="8">
        <f t="shared" ref="E21:I21" si="8" xml:space="preserve"> (1 + E19) ^ (E20)</f>
        <v>0.88859596119922035</v>
      </c>
      <c r="F21" s="8">
        <f t="shared" si="8"/>
        <v>0.94265368041461561</v>
      </c>
      <c r="G21" s="8">
        <f t="shared" si="8"/>
        <v>1</v>
      </c>
      <c r="H21" s="8">
        <f t="shared" si="8"/>
        <v>1.0608349818993559</v>
      </c>
      <c r="I21" s="8">
        <f t="shared" si="8"/>
        <v>1.1253708588214066</v>
      </c>
      <c r="J21" s="5"/>
    </row>
    <row r="22" spans="1:10" x14ac:dyDescent="0.25">
      <c r="A22" s="2" t="s">
        <v>48</v>
      </c>
      <c r="B22" s="2" t="s">
        <v>49</v>
      </c>
      <c r="C22" s="2" t="s">
        <v>10</v>
      </c>
      <c r="D22" s="8">
        <f>D16 / D21</f>
        <v>-7.3838557111970708E-3</v>
      </c>
      <c r="E22" s="8">
        <f t="shared" ref="E22:I22" si="9">E16 / E21</f>
        <v>0</v>
      </c>
      <c r="F22" s="8">
        <f t="shared" si="9"/>
        <v>2.65208745474839E-3</v>
      </c>
      <c r="G22" s="8">
        <f t="shared" si="9"/>
        <v>1.2E-2</v>
      </c>
      <c r="H22" s="8">
        <f t="shared" si="9"/>
        <v>1.1151593039304903E-2</v>
      </c>
      <c r="I22" s="8">
        <f t="shared" si="9"/>
        <v>4.4429798059961022E-2</v>
      </c>
      <c r="J22" s="5"/>
    </row>
    <row r="23" spans="1:10" x14ac:dyDescent="0.2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-6.284962284281724E-2</v>
      </c>
    </row>
    <row r="24" spans="1:10" ht="13" x14ac:dyDescent="0.3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25">
      <c r="A25" s="2" t="s">
        <v>76</v>
      </c>
      <c r="B25" s="23" t="s">
        <v>98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25">
      <c r="A26" s="2" t="s">
        <v>77</v>
      </c>
      <c r="B26" s="23" t="s">
        <v>99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25">
      <c r="A27" s="2" t="s">
        <v>78</v>
      </c>
      <c r="B27" s="23" t="s">
        <v>104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5">
      <c r="A28" s="2" t="s">
        <v>79</v>
      </c>
      <c r="B28" s="2" t="s">
        <v>101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25">
      <c r="A29" s="2" t="s">
        <v>19</v>
      </c>
      <c r="B29" s="2" t="s">
        <v>102</v>
      </c>
      <c r="C29" s="2" t="s">
        <v>18</v>
      </c>
      <c r="D29" s="7">
        <f>InpActive!F20</f>
        <v>2.6925434593866902E-2</v>
      </c>
      <c r="E29" s="7">
        <f>InpActive!G20</f>
        <v>2.6925434593866902E-2</v>
      </c>
      <c r="F29" s="7">
        <f>InpActive!H20</f>
        <v>2.6925434593866902E-2</v>
      </c>
      <c r="G29" s="7">
        <f>InpActive!I20</f>
        <v>2.6925434593866902E-2</v>
      </c>
      <c r="H29" s="7">
        <f>InpActive!J20</f>
        <v>2.6925434593866902E-2</v>
      </c>
      <c r="I29" s="7">
        <f>InpActive!K20</f>
        <v>2.6925434593866902E-2</v>
      </c>
      <c r="J29" s="5"/>
    </row>
    <row r="30" spans="1:10" x14ac:dyDescent="0.25">
      <c r="A30" s="2" t="s">
        <v>80</v>
      </c>
      <c r="B30" s="2" t="s">
        <v>103</v>
      </c>
      <c r="C30" s="2" t="s">
        <v>18</v>
      </c>
      <c r="D30" s="7">
        <f>InpActive!F21</f>
        <v>2.6925434593866902E-2</v>
      </c>
      <c r="E30" s="7">
        <f>InpActive!G21</f>
        <v>2.6925434593866902E-2</v>
      </c>
      <c r="F30" s="7">
        <f>InpActive!H21</f>
        <v>2.6925434593866902E-2</v>
      </c>
      <c r="G30" s="7">
        <f>InpActive!I21</f>
        <v>2.6925434593866902E-2</v>
      </c>
      <c r="H30" s="7">
        <f>InpActive!J21</f>
        <v>2.6925434593866902E-2</v>
      </c>
      <c r="I30" s="7">
        <f>InpActive!K21</f>
        <v>2.6925434593866902E-2</v>
      </c>
      <c r="J30" s="5"/>
    </row>
    <row r="31" spans="1:10" x14ac:dyDescent="0.2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5">
      <c r="A32" s="2" t="s">
        <v>82</v>
      </c>
      <c r="B32" s="23" t="s">
        <v>105</v>
      </c>
      <c r="C32" s="2" t="s">
        <v>28</v>
      </c>
      <c r="D32" s="8">
        <f xml:space="preserve"> (1 + D30) ^ (D31)</f>
        <v>0.923385963674481</v>
      </c>
      <c r="E32" s="8">
        <f t="shared" ref="E32" si="15" xml:space="preserve"> (1 + E30) ^ (E31)</f>
        <v>0.94824853204429316</v>
      </c>
      <c r="F32" s="8">
        <f t="shared" ref="F32" si="16" xml:space="preserve"> (1 + F30) ^ (F31)</f>
        <v>0.97378053587258206</v>
      </c>
      <c r="G32" s="8">
        <f t="shared" ref="G32" si="17" xml:space="preserve"> (1 + G30) ^ (G31)</f>
        <v>1</v>
      </c>
      <c r="H32" s="8">
        <f t="shared" ref="H32" si="18" xml:space="preserve"> (1 + H30) ^ (H31)</f>
        <v>1.026925434593867</v>
      </c>
      <c r="I32" s="8">
        <f t="shared" ref="I32" si="19" xml:space="preserve"> (1 + I30) ^ (I31)</f>
        <v>1.0545758482158025</v>
      </c>
      <c r="J32" s="5"/>
    </row>
    <row r="33" spans="1:10" x14ac:dyDescent="0.25">
      <c r="A33" s="2" t="s">
        <v>83</v>
      </c>
      <c r="B33" s="23" t="s">
        <v>106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25">
      <c r="A34" s="2" t="s">
        <v>84</v>
      </c>
      <c r="B34" s="23" t="s">
        <v>107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defaultColWidth="9" defaultRowHeight="12.5" x14ac:dyDescent="0.25"/>
  <cols>
    <col min="1" max="1" width="9" style="2"/>
    <col min="2" max="2" width="19.83203125" style="2" customWidth="1"/>
    <col min="3" max="3" width="27.5" style="2" customWidth="1"/>
    <col min="4" max="4" width="3" style="2" customWidth="1"/>
    <col min="5" max="5" width="14.83203125" style="2" bestFit="1" customWidth="1"/>
    <col min="6" max="11" width="6.83203125" style="2" customWidth="1"/>
    <col min="12" max="16384" width="9" style="2"/>
  </cols>
  <sheetData>
    <row r="1" spans="1:11" s="9" customFormat="1" x14ac:dyDescent="0.25">
      <c r="C1" s="9" t="s">
        <v>122</v>
      </c>
    </row>
    <row r="2" spans="1:11" s="9" customFormat="1" x14ac:dyDescent="0.2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6.5000000000000002E-2</v>
      </c>
      <c r="G4" s="28"/>
      <c r="H4" s="28"/>
      <c r="I4" s="28"/>
      <c r="J4" s="28"/>
      <c r="K4" s="28"/>
    </row>
    <row r="5" spans="1:11" x14ac:dyDescent="0.2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33.369999999999997</v>
      </c>
      <c r="G5" s="28">
        <f>Calc!E4</f>
        <v>9</v>
      </c>
      <c r="H5" s="28">
        <f>Calc!F4</f>
        <v>7</v>
      </c>
      <c r="I5" s="28">
        <f>Calc!G4</f>
        <v>503</v>
      </c>
      <c r="J5" s="28">
        <f>Calc!H4</f>
        <v>360</v>
      </c>
      <c r="K5" s="28">
        <f>Calc!I4</f>
        <v>100</v>
      </c>
    </row>
    <row r="6" spans="1:11" x14ac:dyDescent="0.2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2.5999999999999999E-2</v>
      </c>
      <c r="G6" s="28"/>
      <c r="H6" s="28"/>
      <c r="I6" s="28"/>
      <c r="J6" s="28"/>
      <c r="K6" s="28"/>
    </row>
    <row r="7" spans="1:11" x14ac:dyDescent="0.2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13.63</v>
      </c>
      <c r="G7" s="28">
        <f>Calc!E15</f>
        <v>0</v>
      </c>
      <c r="H7" s="28">
        <f>Calc!F15</f>
        <v>5</v>
      </c>
      <c r="I7" s="28">
        <f>Calc!G15</f>
        <v>24</v>
      </c>
      <c r="J7" s="28">
        <f>Calc!H15</f>
        <v>23.66</v>
      </c>
      <c r="K7" s="28">
        <f>Calc!I15</f>
        <v>100</v>
      </c>
    </row>
    <row r="8" spans="1:11" x14ac:dyDescent="0.2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-0.45550408650487983</v>
      </c>
    </row>
    <row r="9" spans="1:11" x14ac:dyDescent="0.2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-6.284962284281724E-2</v>
      </c>
    </row>
    <row r="10" spans="1:11" s="9" customFormat="1" ht="14.5" x14ac:dyDescent="0.2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[…]11/12/2019 11:54:29</v>
      </c>
      <c r="G10" s="24" t="str">
        <f t="shared" ca="1" si="0"/>
        <v>[…]11/12/2019 11:54:29</v>
      </c>
      <c r="H10" s="24" t="str">
        <f t="shared" ca="1" si="0"/>
        <v>[…]11/12/2019 11:54:29</v>
      </c>
      <c r="I10" s="24" t="str">
        <f t="shared" ca="1" si="0"/>
        <v>[…]11/12/2019 11:54:29</v>
      </c>
      <c r="J10" s="24" t="str">
        <f t="shared" ca="1" si="0"/>
        <v>[…]11/12/2019 11:54:29</v>
      </c>
      <c r="K10" s="24" t="str">
        <f t="shared" ca="1" si="0"/>
        <v>[…]11/12/2019 11:54:29</v>
      </c>
    </row>
    <row r="11" spans="1:11" s="9" customFormat="1" x14ac:dyDescent="0.2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disposals_WSH_FD</v>
      </c>
      <c r="G11" s="14" t="str">
        <f t="shared" ca="1" si="1"/>
        <v>Land disposals_WSH_FD</v>
      </c>
      <c r="H11" s="14" t="str">
        <f t="shared" ca="1" si="1"/>
        <v>Land disposals_WSH_FD</v>
      </c>
      <c r="I11" s="14" t="str">
        <f t="shared" ca="1" si="1"/>
        <v>Land disposals_WSH_FD</v>
      </c>
      <c r="J11" s="14" t="str">
        <f t="shared" ca="1" si="1"/>
        <v>Land disposals_WSH_FD</v>
      </c>
      <c r="K11" s="14" t="str">
        <f t="shared" ca="1" si="1"/>
        <v>Land disposals_WSH_FD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2019-12-11T11:55:34Z</dcterms:created>
  <dcterms:modified xsi:type="dcterms:W3CDTF">2019-12-11T11:55:40Z</dcterms:modified>
</cp:coreProperties>
</file>