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3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I23" i="30" s="1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23" i="30" l="1"/>
  <c r="J23" i="30"/>
  <c r="H23" i="30"/>
  <c r="M23" i="30"/>
  <c r="G23" i="30"/>
  <c r="K1" i="3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I20" i="18"/>
  <c r="J20" i="18"/>
  <c r="K20" i="18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M14" i="34" l="1"/>
  <c r="J23" i="18"/>
  <c r="M17" i="34" s="1"/>
  <c r="N14" i="34"/>
  <c r="K23" i="18"/>
  <c r="L14" i="34"/>
  <c r="I23" i="18"/>
  <c r="K14" i="34"/>
  <c r="H23" i="18"/>
  <c r="K17" i="34" s="1"/>
  <c r="J14" i="34"/>
  <c r="G23" i="18"/>
  <c r="K4" i="34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17" i="18"/>
  <c r="M13" i="34" s="1"/>
  <c r="H41" i="18"/>
  <c r="K31" i="34" s="1"/>
  <c r="G10" i="30"/>
  <c r="H10" i="30"/>
  <c r="J17" i="30"/>
  <c r="J32" i="30"/>
  <c r="H41" i="30"/>
  <c r="J48" i="30"/>
  <c r="H10" i="18"/>
  <c r="K8" i="34" s="1"/>
  <c r="K32" i="18"/>
  <c r="N24" i="34" s="1"/>
  <c r="M22" i="18"/>
  <c r="O16" i="34" s="1"/>
  <c r="L17" i="34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I32" i="30"/>
  <c r="I41" i="30"/>
  <c r="M32" i="30"/>
  <c r="I48" i="30"/>
  <c r="G10" i="18"/>
  <c r="J8" i="34" s="1"/>
  <c r="K10" i="18"/>
  <c r="N8" i="34" s="1"/>
  <c r="M10" i="18"/>
  <c r="O8" i="34" s="1"/>
  <c r="M20" i="18"/>
  <c r="J17" i="34"/>
  <c r="J32" i="18"/>
  <c r="M24" i="34" s="1"/>
  <c r="M21" i="18"/>
  <c r="O15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32" i="30"/>
  <c r="H32" i="30"/>
  <c r="J41" i="30"/>
  <c r="G48" i="30"/>
  <c r="H48" i="30"/>
  <c r="J10" i="18"/>
  <c r="M8" i="34" s="1"/>
  <c r="G32" i="18"/>
  <c r="J24" i="34" s="1"/>
  <c r="I32" i="18"/>
  <c r="L24" i="34" s="1"/>
  <c r="N17" i="34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M10" i="30"/>
  <c r="K32" i="30"/>
  <c r="G41" i="30"/>
  <c r="K41" i="30"/>
  <c r="K48" i="30"/>
  <c r="O14" i="34" l="1"/>
  <c r="M23" i="18"/>
  <c r="O17" i="34" s="1"/>
  <c r="M48" i="18"/>
  <c r="O36" i="34" s="1"/>
  <c r="M41" i="18"/>
  <c r="O31" i="34" s="1"/>
  <c r="M17" i="18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<sst xmlns="http://schemas.openxmlformats.org/spreadsheetml/2006/main" count="779" uniqueCount="189">
  <si>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</si>
  <si>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</si>
  <si>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</si>
  <si>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</si>
  <si>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</si>
  <si>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</si>
  <si>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</si>
  <si>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</si>
  <si>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</si>
  <si>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</si>
  <si>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</si>
  <si>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</si>
  <si>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</si>
  <si>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</si>
  <si>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</si>
  <si>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</si>
  <si>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</si>
  <si>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</si>
  <si>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</si>
  <si>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</si>
  <si>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</si>
  <si>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</si>
  <si>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</si>
  <si>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</si>
  <si>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</si>
  <si>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</si>
  <si>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</si>
  <si>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</si>
  <si>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</si>
  <si>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</si>
  <si>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</si>
  <si>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</si>
  <si>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</si>
  <si>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</si>
  <si>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</si>
  <si>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</si>
  <si>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</si>
  <si>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</si>
  <si>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</si>
  <si>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</si>
  <si>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</si>
  <si>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</si>
  <si>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</si>
  <si>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</si>
  <si>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</si>
  <si>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</si>
  <si>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</si>
  <si>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</si>
  <si>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</si>
  <si>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</si>
  <si>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</si>
  <si>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</si>
  <si>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</si>
  <si>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</si>
  <si>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</si>
  <si>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</si>
  <si>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</si>
  <si>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</si>
  <si>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</si>
  <si>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</si>
  <si>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</si>
  <si>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</si>
  <si>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</si>
  <si>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</si>
  <si>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</si>
  <si>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</si>
  <si>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</si>
  <si>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</si>
  <si>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</si>
  <si>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</si>
  <si>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</si>
  <si>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</si>
  <si>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</si>
  <si>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</si>
  <si>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</si>
  <si>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</si>
  <si>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</si>
  <si>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</si>
  <si>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</si>
  <si>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</si>
  <si>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</si>
  <si>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</si>
  <si>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</si>
  <si>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</si>
  <si>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</si>
  <si>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</si>
  <si>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</si>
  <si>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</si>
  <si>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</si>
  <si>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</si>
  <si>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</si>
  <si>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</si>
  <si>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</si>
  <si>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</si>
  <si>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</si>
  <si>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</si>
  <si>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</si>
  <si>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</si>
  <si>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</si>
  <si>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</si>
  <si>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</si>
  <si>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</si>
  <si>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</si>
  <si>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</si>
  <si>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</si>
  <si>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</si>
  <si>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</si>
  <si>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</si>
  <si>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</si>
  <si>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</si>
  <si>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</si>
  <si>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</si>
  <si>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</si>
  <si>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</si>
  <si>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</si>
  <si>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</si>
  <si>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</si>
  <si>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</si>
  <si>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</si>
  <si>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</si>
  <si>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</si>
  <si>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</si>
  <si>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</si>
  <si>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</si>
  <si>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</si>
  <si>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</si>
  <si>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</si>
  <si>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</si>
  <si>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</si>
  <si>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</si>
  <si>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</si>
  <si>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</si>
  <si>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</si>
  <si>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</si>
  <si>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</si>
  <si>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</si>
  <si>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</si>
  <si>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</si>
  <si>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</si>
  <si>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</si>
  <si>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</si>
  <si>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</si>
  <si>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</si>
  <si>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</si>
  <si>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</si>
  <si>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</si>
  <si>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</si>
  <si>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</si>
  <si>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</si>
  <si>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</si>
  <si>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</si>
  <si>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</si>
  <si>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</si>
  <si>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</si>
  <si>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</si>
  <si>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</si>
  <si>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</si>
  <si>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</si>
  <si>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</si>
  <si>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</si>
  <si>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</si>
  <si>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</si>
  <si>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</si>
  <si>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</si>
  <si>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</si>
  <si>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</si>
  <si>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</si>
  <si>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</si>
  <si>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</si>
  <si>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</si>
  <si>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</si>
  <si>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</si>
  <si>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</si>
  <si>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</si>
  <si>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</si>
  <si>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</si>
  <si>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</si>
  <si>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</si>
  <si>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</si>
  <si>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</si>
  <si>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</si>
  <si>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</si>
  <si>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</si>
  <si>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</si>
  <si>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</si>
  <si>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</si>
  <si>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8: Final Determinations</t>
  </si>
  <si>
    <t>BRL</t>
  </si>
  <si>
    <t>PR19PD002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</si>
</sst>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3"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activeCell="E5" sqref="E5"/>
      <selection pane="topRight" activeCell="E5" sqref="E5"/>
      <selection pane="bottomLeft" activeCell="E5" sqref="E5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176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177</v>
      </c>
      <c r="C3" s="98" t="s">
        <v>178</v>
      </c>
      <c r="D3" s="98" t="s">
        <v>179</v>
      </c>
      <c r="E3" s="98" t="s">
        <v>180</v>
      </c>
      <c r="F3" s="98" t="s">
        <v>181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184</v>
      </c>
      <c r="B5" s="101">
        <v>1</v>
      </c>
      <c r="C5" s="99" t="s">
        <v>182</v>
      </c>
      <c r="D5" s="99" t="s">
        <v>183</v>
      </c>
      <c r="E5" s="99" t="s">
        <v>175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375" customWidth="1"/>
    <col min="2" max="2" width="9.5" customWidth="1"/>
    <col min="3" max="3" width="152.125" customWidth="1"/>
    <col min="4" max="4" width="3.25" customWidth="1"/>
    <col min="5" max="5" width="15.875" customWidth="1"/>
    <col min="6" max="15" width="5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186</v>
      </c>
      <c r="G5" t="s">
        <v>186</v>
      </c>
      <c r="H5" t="s">
        <v>186</v>
      </c>
      <c r="I5" t="s">
        <v>186</v>
      </c>
      <c r="J5" t="s">
        <v>186</v>
      </c>
      <c r="K5" t="s">
        <v>186</v>
      </c>
      <c r="L5" t="s">
        <v>186</v>
      </c>
      <c r="M5" t="s">
        <v>186</v>
      </c>
      <c r="N5" t="s">
        <v>186</v>
      </c>
      <c r="O5" t="s">
        <v>186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187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187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</row>
    <row r="9" spans="1:15" ht="19.5" customHeight="1">
      <c r="A9" t="s">
        <v>187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187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187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187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-1.141</v>
      </c>
      <c r="K12" s="179">
        <v>-0.152</v>
      </c>
      <c r="L12" s="179">
        <v>-2.2570000000000001</v>
      </c>
      <c r="M12" s="179">
        <v>-2.6949999999999998</v>
      </c>
      <c r="N12" s="179">
        <v>3.2000000000000001E-2</v>
      </c>
      <c r="O12" s="179">
        <v>-6.2130000000000001</v>
      </c>
    </row>
    <row r="13" spans="1:15" ht="19.5" customHeight="1">
      <c r="A13" t="s">
        <v>187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</row>
    <row r="14" spans="1:15" ht="15" customHeight="1">
      <c r="A14" t="s">
        <v>187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</row>
    <row r="15" spans="1:15" ht="19.5" customHeight="1">
      <c r="A15" t="s">
        <v>187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187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-1.141</v>
      </c>
      <c r="K16" s="179">
        <v>-0.152</v>
      </c>
      <c r="L16" s="179">
        <v>-2.2570000000000001</v>
      </c>
      <c r="M16" s="179">
        <v>-2.6949999999999998</v>
      </c>
      <c r="N16" s="179">
        <v>3.2000000000000001E-2</v>
      </c>
      <c r="O16" s="179">
        <v>-6.2130000000000001</v>
      </c>
    </row>
    <row r="17" spans="1:15" ht="19.5" customHeight="1">
      <c r="A17" t="s">
        <v>187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0</v>
      </c>
      <c r="K17" s="179">
        <v>0</v>
      </c>
      <c r="L17" s="179">
        <v>0</v>
      </c>
      <c r="M17" s="179">
        <v>-0.68500000000000005</v>
      </c>
      <c r="N17" s="179">
        <v>0</v>
      </c>
      <c r="O17" s="179">
        <v>-0.68500000000000005</v>
      </c>
    </row>
    <row r="18" spans="1:15" ht="15" customHeight="1">
      <c r="A18" t="s">
        <v>187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</row>
    <row r="19" spans="1:15" ht="19.5" customHeight="1">
      <c r="A19" t="s">
        <v>187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</row>
    <row r="20" spans="1:15" ht="15" customHeight="1">
      <c r="A20" t="s">
        <v>187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0</v>
      </c>
      <c r="K20" s="179">
        <v>0</v>
      </c>
      <c r="L20" s="179">
        <v>0</v>
      </c>
      <c r="M20" s="179">
        <v>-0.68500000000000005</v>
      </c>
      <c r="N20" s="179">
        <v>0</v>
      </c>
      <c r="O20" s="179">
        <v>-0.68500000000000005</v>
      </c>
    </row>
    <row r="21" spans="1:15" ht="19.5" customHeight="1">
      <c r="A21" t="s">
        <v>187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187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187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5" customHeight="1">
      <c r="A24" t="s">
        <v>187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</row>
    <row r="25" spans="1:15" ht="19.5" customHeight="1">
      <c r="A25" t="s">
        <v>187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187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187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187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</row>
    <row r="29" spans="1:15" ht="19.5" customHeight="1">
      <c r="A29" t="s">
        <v>187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-1.141</v>
      </c>
      <c r="K29" s="179">
        <v>-0.152</v>
      </c>
      <c r="L29" s="179">
        <v>-2.2570000000000001</v>
      </c>
      <c r="M29" s="179">
        <v>-2.6949999999999998</v>
      </c>
      <c r="N29" s="179">
        <v>3.2000000000000001E-2</v>
      </c>
      <c r="O29" s="179">
        <v>-6.2130000000000001</v>
      </c>
    </row>
    <row r="30" spans="1:15" ht="15" customHeight="1">
      <c r="A30" t="s">
        <v>187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</row>
    <row r="31" spans="1:15" ht="19.5" customHeight="1">
      <c r="A31" t="s">
        <v>187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ht="15" customHeight="1">
      <c r="A32" t="s">
        <v>187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ht="19.5" customHeight="1">
      <c r="A33" t="s">
        <v>187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187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-1.141</v>
      </c>
      <c r="K34" s="179">
        <v>-0.152</v>
      </c>
      <c r="L34" s="179">
        <v>-2.2570000000000001</v>
      </c>
      <c r="M34" s="179">
        <v>-2.6949999999999998</v>
      </c>
      <c r="N34" s="179">
        <v>3.2000000000000001E-2</v>
      </c>
      <c r="O34" s="179">
        <v>-6.2130000000000001</v>
      </c>
    </row>
    <row r="35" spans="1:15" ht="19.5" customHeight="1">
      <c r="A35" t="s">
        <v>187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187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0</v>
      </c>
      <c r="K36" s="179">
        <v>0</v>
      </c>
      <c r="L36" s="179">
        <v>0</v>
      </c>
      <c r="M36" s="179">
        <v>-0.68500000000000005</v>
      </c>
      <c r="N36" s="179">
        <v>0</v>
      </c>
      <c r="O36" s="179">
        <v>-0.68500000000000005</v>
      </c>
    </row>
    <row r="37" spans="1:15" ht="19.5" customHeight="1">
      <c r="A37" t="s">
        <v>187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</row>
    <row r="38" spans="1:15" ht="15" customHeight="1">
      <c r="A38" t="s">
        <v>187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</row>
    <row r="39" spans="1:15" ht="18.75" customHeight="1">
      <c r="A39" t="s">
        <v>187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0</v>
      </c>
      <c r="K39" s="179">
        <v>0</v>
      </c>
      <c r="L39" s="179">
        <v>0</v>
      </c>
      <c r="M39" s="179">
        <v>-0.68500000000000005</v>
      </c>
      <c r="N39" s="179">
        <v>0</v>
      </c>
      <c r="O39" s="179">
        <v>-0.68500000000000005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10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6.125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BRL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-1.141</v>
      </c>
      <c r="H13" s="48">
        <f>F_Inputs!K12</f>
        <v>-0.152</v>
      </c>
      <c r="I13" s="48">
        <f>F_Inputs!L12</f>
        <v>-2.2570000000000001</v>
      </c>
      <c r="J13" s="48">
        <f>F_Inputs!M12</f>
        <v>-2.6949999999999998</v>
      </c>
      <c r="K13" s="49">
        <f>F_Inputs!N12</f>
        <v>3.2000000000000001E-2</v>
      </c>
      <c r="L13" s="21"/>
      <c r="M13" s="52">
        <f>F_Inputs!O12</f>
        <v>-6.2130000000000001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-1.141</v>
      </c>
      <c r="H17" s="50">
        <f t="shared" ref="H17" si="1">SUM(H13:H16)</f>
        <v>-0.152</v>
      </c>
      <c r="I17" s="50">
        <f t="shared" ref="I17" si="2">SUM(I13:I16)</f>
        <v>-2.2570000000000001</v>
      </c>
      <c r="J17" s="50">
        <f t="shared" ref="J17" si="3">SUM(J13:J16)</f>
        <v>-2.6949999999999998</v>
      </c>
      <c r="K17" s="51">
        <f t="shared" ref="K17" si="4">SUM(K13:K16)</f>
        <v>3.2000000000000001E-2</v>
      </c>
      <c r="L17" s="21"/>
      <c r="M17" s="32">
        <f>SUM(M13:M16)</f>
        <v>-6.2130000000000001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0</v>
      </c>
      <c r="J20" s="48">
        <f>F_Inputs!M17</f>
        <v>-0.68500000000000005</v>
      </c>
      <c r="K20" s="49">
        <f>F_Inputs!N17</f>
        <v>0</v>
      </c>
      <c r="L20" s="21"/>
      <c r="M20" s="52">
        <f>F_Inputs!O17</f>
        <v>-0.68500000000000005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0</v>
      </c>
      <c r="H23" s="50">
        <f t="shared" ref="H23:K23" si="5">SUM(H20:H22)</f>
        <v>0</v>
      </c>
      <c r="I23" s="50">
        <f t="shared" si="5"/>
        <v>0</v>
      </c>
      <c r="J23" s="50">
        <f t="shared" si="5"/>
        <v>-0.68500000000000005</v>
      </c>
      <c r="K23" s="51">
        <f t="shared" si="5"/>
        <v>0</v>
      </c>
      <c r="L23" s="21"/>
      <c r="M23" s="32">
        <f>SUM(M20:M22)</f>
        <v>-0.68500000000000005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6">SUM(H26:H31)</f>
        <v>0</v>
      </c>
      <c r="I32" s="50">
        <f t="shared" si="6"/>
        <v>0</v>
      </c>
      <c r="J32" s="50">
        <f t="shared" si="6"/>
        <v>0</v>
      </c>
      <c r="K32" s="51">
        <f t="shared" si="6"/>
        <v>0</v>
      </c>
      <c r="L32" s="21"/>
      <c r="M32" s="32">
        <f t="shared" ref="M32" si="7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-1.141</v>
      </c>
      <c r="H36" s="45">
        <f>F_Inputs!K29</f>
        <v>-0.152</v>
      </c>
      <c r="I36" s="45">
        <f>F_Inputs!L29</f>
        <v>-2.2570000000000001</v>
      </c>
      <c r="J36" s="45">
        <f>F_Inputs!M29</f>
        <v>-2.6949999999999998</v>
      </c>
      <c r="K36" s="46">
        <f>F_Inputs!N29</f>
        <v>3.2000000000000001E-2</v>
      </c>
      <c r="L36" s="21"/>
      <c r="M36" s="53">
        <f>F_Inputs!O29</f>
        <v>-6.2130000000000001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-1.141</v>
      </c>
      <c r="H41" s="50">
        <f t="shared" ref="H41" si="8">SUM(H35:H40)</f>
        <v>-0.152</v>
      </c>
      <c r="I41" s="50">
        <f t="shared" ref="I41" si="9">SUM(I35:I40)</f>
        <v>-2.2570000000000001</v>
      </c>
      <c r="J41" s="50">
        <f t="shared" ref="J41" si="10">SUM(J35:J40)</f>
        <v>-2.6949999999999998</v>
      </c>
      <c r="K41" s="51">
        <f t="shared" ref="K41:M41" si="11">SUM(K35:K40)</f>
        <v>3.2000000000000001E-2</v>
      </c>
      <c r="L41" s="21"/>
      <c r="M41" s="32">
        <f t="shared" si="11"/>
        <v>-6.2130000000000001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0</v>
      </c>
      <c r="J45" s="45">
        <f>F_Inputs!M36</f>
        <v>-0.68500000000000005</v>
      </c>
      <c r="K45" s="46">
        <f>F_Inputs!N36</f>
        <v>0</v>
      </c>
      <c r="L45" s="21"/>
      <c r="M45" s="53">
        <f>F_Inputs!O36</f>
        <v>-0.68500000000000005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2">SUM(H44:H47)</f>
        <v>0</v>
      </c>
      <c r="I48" s="50">
        <f t="shared" si="12"/>
        <v>0</v>
      </c>
      <c r="J48" s="50">
        <f t="shared" si="12"/>
        <v>-0.68500000000000005</v>
      </c>
      <c r="K48" s="51">
        <f t="shared" si="12"/>
        <v>0</v>
      </c>
      <c r="L48" s="21"/>
      <c r="M48" s="32">
        <f t="shared" si="12"/>
        <v>-0.68500000000000005</v>
      </c>
      <c r="N48" s="21"/>
    </row>
    <row r="49" spans="1:1">
      <c r="A49" s="1"/>
    </row>
  </sheetData>
  <mergeCells count="1">
    <mergeCell ref="B3:C3"/>
  </mergeCells>
  <conditionalFormatting sqref="G6:M4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BRL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185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6.125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BRL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-1.141</v>
      </c>
      <c r="H13" s="54">
        <f>'Company App27'!H13+InpOverride!H13</f>
        <v>-0.152</v>
      </c>
      <c r="I13" s="54">
        <f>'Company App27'!I13+InpOverride!I13</f>
        <v>-2.2570000000000001</v>
      </c>
      <c r="J13" s="54">
        <f>'Company App27'!J13+InpOverride!J13</f>
        <v>-2.6949999999999998</v>
      </c>
      <c r="K13" s="55">
        <f>'Company App27'!K13+InpOverride!K13</f>
        <v>3.2000000000000001E-2</v>
      </c>
      <c r="L13" s="21"/>
      <c r="M13" s="59">
        <f>SUM(G13:K13)</f>
        <v>-6.2129999999999992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-1.141</v>
      </c>
      <c r="H17" s="50">
        <f t="shared" ref="H17:K17" si="2">SUM(H13:H16)</f>
        <v>-0.152</v>
      </c>
      <c r="I17" s="50">
        <f t="shared" si="2"/>
        <v>-2.2570000000000001</v>
      </c>
      <c r="J17" s="50">
        <f t="shared" si="2"/>
        <v>-2.6949999999999998</v>
      </c>
      <c r="K17" s="51">
        <f t="shared" si="2"/>
        <v>3.2000000000000001E-2</v>
      </c>
      <c r="L17" s="21"/>
      <c r="M17" s="32">
        <f>SUM(M13:M16)</f>
        <v>-6.2129999999999992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0</v>
      </c>
      <c r="J20" s="54">
        <f>'Company App27'!J20+InpOverride!J20</f>
        <v>-0.68500000000000005</v>
      </c>
      <c r="K20" s="55">
        <f>'Company App27'!K20+InpOverride!K20</f>
        <v>0</v>
      </c>
      <c r="L20" s="21"/>
      <c r="M20" s="59">
        <f>SUM(G20:K20)</f>
        <v>-0.68500000000000005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SUM(G20:G22)</f>
        <v>0</v>
      </c>
      <c r="H23" s="50">
        <f t="shared" ref="H23:K23" si="3">SUM(H20:H22)</f>
        <v>0</v>
      </c>
      <c r="I23" s="50">
        <f t="shared" si="3"/>
        <v>0</v>
      </c>
      <c r="J23" s="50">
        <f t="shared" si="3"/>
        <v>-0.68500000000000005</v>
      </c>
      <c r="K23" s="51">
        <f t="shared" si="3"/>
        <v>0</v>
      </c>
      <c r="L23" s="21"/>
      <c r="M23" s="32">
        <f>SUM(M20:M22)</f>
        <v>-0.68500000000000005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-1.141</v>
      </c>
      <c r="H36" s="57">
        <f>'Company App27'!H36+InpOverride!H36</f>
        <v>-0.152</v>
      </c>
      <c r="I36" s="57">
        <f>'Company App27'!I36+InpOverride!I36</f>
        <v>-2.2570000000000001</v>
      </c>
      <c r="J36" s="57">
        <f>'Company App27'!J36+InpOverride!J36</f>
        <v>-2.6949999999999998</v>
      </c>
      <c r="K36" s="58">
        <f>'Company App27'!K36+InpOverride!K36</f>
        <v>3.2000000000000001E-2</v>
      </c>
      <c r="L36" s="21"/>
      <c r="M36" s="60">
        <f t="shared" si="6"/>
        <v>-6.2129999999999992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-1.141</v>
      </c>
      <c r="H41" s="50">
        <f t="shared" ref="H41:M41" si="7">SUM(H35:H40)</f>
        <v>-0.152</v>
      </c>
      <c r="I41" s="50">
        <f t="shared" si="7"/>
        <v>-2.2570000000000001</v>
      </c>
      <c r="J41" s="50">
        <f t="shared" si="7"/>
        <v>-2.6949999999999998</v>
      </c>
      <c r="K41" s="51">
        <f t="shared" si="7"/>
        <v>3.2000000000000001E-2</v>
      </c>
      <c r="L41" s="21"/>
      <c r="M41" s="32">
        <f t="shared" si="7"/>
        <v>-6.2129999999999992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0</v>
      </c>
      <c r="J45" s="57">
        <f>'Company App27'!J45+InpOverride!J45</f>
        <v>-0.68500000000000005</v>
      </c>
      <c r="K45" s="58">
        <f>'Company App27'!K45+InpOverride!K45</f>
        <v>0</v>
      </c>
      <c r="L45" s="21"/>
      <c r="M45" s="60">
        <f>SUM(G45:K45)</f>
        <v>-0.68500000000000005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0</v>
      </c>
      <c r="J48" s="50">
        <f t="shared" si="8"/>
        <v>-0.68500000000000005</v>
      </c>
      <c r="K48" s="51">
        <f t="shared" si="8"/>
        <v>0</v>
      </c>
      <c r="L48" s="21"/>
      <c r="M48" s="32">
        <f t="shared" si="8"/>
        <v>-0.68500000000000005</v>
      </c>
      <c r="N48" s="21"/>
    </row>
    <row r="49" spans="1:1">
      <c r="A49" s="1"/>
    </row>
  </sheetData>
  <mergeCells count="1">
    <mergeCell ref="B3:C3"/>
  </mergeCells>
  <conditionalFormatting sqref="G6:M4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22 G13:L13 G24:M48 L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6.625" customWidth="1"/>
    <col min="3" max="3" width="79.375" customWidth="1"/>
    <col min="4" max="4" width="3" customWidth="1"/>
    <col min="5" max="5" width="14.625" bestFit="1" customWidth="1"/>
    <col min="6" max="14" width="6.875" customWidth="1"/>
    <col min="15" max="15" width="13.125" customWidth="1"/>
  </cols>
  <sheetData>
    <row r="1" spans="1:15">
      <c r="A1" s="62"/>
      <c r="B1" s="62"/>
      <c r="C1" s="62" t="s">
        <v>188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-1.141</v>
      </c>
      <c r="K9" s="72">
        <f>'Ofwat App27'!H13</f>
        <v>-0.152</v>
      </c>
      <c r="L9" s="72">
        <f>'Ofwat App27'!I13</f>
        <v>-2.2570000000000001</v>
      </c>
      <c r="M9" s="72">
        <f>'Ofwat App27'!J13</f>
        <v>-2.6949999999999998</v>
      </c>
      <c r="N9" s="72">
        <f>'Ofwat App27'!K13</f>
        <v>3.2000000000000001E-2</v>
      </c>
      <c r="O9" s="73">
        <f>'Ofwat App27'!M13</f>
        <v>-6.2129999999999992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-1.141</v>
      </c>
      <c r="K13" s="80">
        <f>'Ofwat App27'!H17</f>
        <v>-0.152</v>
      </c>
      <c r="L13" s="80">
        <f>'Ofwat App27'!I17</f>
        <v>-2.2570000000000001</v>
      </c>
      <c r="M13" s="80">
        <f>'Ofwat App27'!J17</f>
        <v>-2.6949999999999998</v>
      </c>
      <c r="N13" s="80">
        <f>'Ofwat App27'!K17</f>
        <v>3.2000000000000001E-2</v>
      </c>
      <c r="O13" s="81">
        <f>'Ofwat App27'!M17</f>
        <v>-6.2129999999999992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0</v>
      </c>
      <c r="M14" s="72">
        <f>'Ofwat App27'!J20</f>
        <v>-0.68500000000000005</v>
      </c>
      <c r="N14" s="72">
        <f>'Ofwat App27'!K20</f>
        <v>0</v>
      </c>
      <c r="O14" s="73">
        <f>'Ofwat App27'!M20</f>
        <v>-0.68500000000000005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0</v>
      </c>
      <c r="M17" s="80">
        <f>'Ofwat App27'!J23</f>
        <v>-0.68500000000000005</v>
      </c>
      <c r="N17" s="80">
        <f>'Ofwat App27'!K23</f>
        <v>0</v>
      </c>
      <c r="O17" s="81">
        <f>'Ofwat App27'!M23</f>
        <v>-0.68500000000000005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0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-1.141</v>
      </c>
      <c r="K26" s="78">
        <f>'Ofwat App27'!H36</f>
        <v>-0.152</v>
      </c>
      <c r="L26" s="78">
        <f>'Ofwat App27'!I36</f>
        <v>-2.2570000000000001</v>
      </c>
      <c r="M26" s="78">
        <f>'Ofwat App27'!J36</f>
        <v>-2.6949999999999998</v>
      </c>
      <c r="N26" s="78">
        <f>'Ofwat App27'!K36</f>
        <v>3.2000000000000001E-2</v>
      </c>
      <c r="O26" s="79">
        <f>'Ofwat App27'!M36</f>
        <v>-6.2129999999999992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-1.141</v>
      </c>
      <c r="K31" s="80">
        <f>'Ofwat App27'!H41</f>
        <v>-0.152</v>
      </c>
      <c r="L31" s="80">
        <f>'Ofwat App27'!I41</f>
        <v>-2.2570000000000001</v>
      </c>
      <c r="M31" s="80">
        <f>'Ofwat App27'!J41</f>
        <v>-2.6949999999999998</v>
      </c>
      <c r="N31" s="80">
        <f>'Ofwat App27'!K41</f>
        <v>3.2000000000000001E-2</v>
      </c>
      <c r="O31" s="81">
        <f>'Ofwat App27'!M41</f>
        <v>-6.2129999999999992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0</v>
      </c>
      <c r="M33" s="78">
        <f>'Ofwat App27'!J45</f>
        <v>-0.68500000000000005</v>
      </c>
      <c r="N33" s="78">
        <f>'Ofwat App27'!K45</f>
        <v>0</v>
      </c>
      <c r="O33" s="79">
        <f>'Ofwat App27'!M45</f>
        <v>-0.68500000000000005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0</v>
      </c>
      <c r="M36" s="80">
        <f>'Ofwat App27'!J48</f>
        <v>-0.68500000000000005</v>
      </c>
      <c r="N36" s="80">
        <f>'Ofwat App27'!K48</f>
        <v>0</v>
      </c>
      <c r="O36" s="81">
        <f>'Ofwat App27'!M48</f>
        <v>-0.68500000000000005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[…]10/12/2019 11:21:39</v>
      </c>
      <c r="K37" s="84" t="str">
        <f t="shared" ref="K37:O37" ca="1" si="0">CONCATENATE("[…]", TEXT(NOW(),"dd/mm/yyy hh:mm:ss"))</f>
        <v>[…]10/12/2019 11:21:39</v>
      </c>
      <c r="L37" s="84" t="str">
        <f t="shared" ca="1" si="0"/>
        <v>[…]10/12/2019 11:21:39</v>
      </c>
      <c r="M37" s="84" t="str">
        <f t="shared" ca="1" si="0"/>
        <v>[…]10/12/2019 11:21:39</v>
      </c>
      <c r="N37" s="84" t="str">
        <f t="shared" ca="1" si="0"/>
        <v>[…]10/12/2019 11:21:39</v>
      </c>
      <c r="O37" s="84" t="str">
        <f t="shared" ca="1" si="0"/>
        <v>[…]10/12/2019 11:21:39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ODIs_BRL_FD.xlsx</v>
      </c>
      <c r="K38" s="85" t="str">
        <f t="shared" ref="K38:O38" ca="1" si="1">MID(CELL("filename"),SEARCH("[",CELL("filename"))+1,SEARCH("]",CELL("filename"))-SEARCH("[",CELL("filename"))-1)</f>
        <v>ODIs_BRL_FD.xlsx</v>
      </c>
      <c r="L38" s="85" t="str">
        <f t="shared" ca="1" si="1"/>
        <v>ODIs_BRL_FD.xlsx</v>
      </c>
      <c r="M38" s="85" t="str">
        <f t="shared" ca="1" si="1"/>
        <v>ODIs_BRL_FD.xlsx</v>
      </c>
      <c r="N38" s="85" t="str">
        <f t="shared" ca="1" si="1"/>
        <v>ODIs_BRL_FD.xlsx</v>
      </c>
      <c r="O38" s="85" t="str">
        <f t="shared" ca="1" si="1"/>
        <v>ODIs_BRL_FD.xlsx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2019-12-09T10:50:41Z</dcterms:created>
  <dcterms:modified xsi:type="dcterms:W3CDTF">2019-12-10T11:21:46Z</dcterms:modified>
</cp:coreProperties>
</file>