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8800" windowHeight="13290" activeTab="5"/>
  </bookViews>
  <sheets>
    <sheet name="Change log" sheetId="35"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31" l="1"/>
  <c r="Y36" i="31"/>
  <c r="Y28" i="31"/>
  <c r="Y27" i="31"/>
  <c r="S45" i="31" l="1"/>
  <c r="I45" i="31"/>
  <c r="M27" i="31" l="1"/>
  <c r="U26" i="31" l="1"/>
  <c r="K26" i="31"/>
  <c r="M26" i="31" s="1"/>
  <c r="S28" i="31" l="1"/>
  <c r="R28" i="31"/>
  <c r="I28" i="31"/>
  <c r="H28" i="31"/>
  <c r="S36" i="31" l="1"/>
  <c r="R36" i="31"/>
  <c r="I36" i="31"/>
  <c r="H36"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M26" i="18" s="1"/>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M23" i="30" s="1"/>
  <c r="G21" i="30"/>
  <c r="H21" i="30"/>
  <c r="I21" i="30"/>
  <c r="J21" i="30"/>
  <c r="K21" i="30"/>
  <c r="G22" i="30"/>
  <c r="H22" i="30"/>
  <c r="I22" i="30"/>
  <c r="J22" i="30"/>
  <c r="K22" i="30"/>
  <c r="H20" i="30"/>
  <c r="I20" i="30"/>
  <c r="J20" i="30"/>
  <c r="K20" i="30"/>
  <c r="G20" i="30"/>
  <c r="G23" i="30" s="1"/>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23" i="30" l="1"/>
  <c r="J23" i="30"/>
  <c r="I23" i="30"/>
  <c r="H23" i="30"/>
  <c r="K1" i="31"/>
  <c r="K1" i="18" s="1"/>
  <c r="M48" i="30" l="1"/>
  <c r="M27" i="18"/>
  <c r="O19" i="34" s="1"/>
  <c r="M28" i="18"/>
  <c r="O20" i="34" s="1"/>
  <c r="M29" i="18"/>
  <c r="O21" i="34" s="1"/>
  <c r="M30" i="18"/>
  <c r="O22" i="34" s="1"/>
  <c r="M31" i="18"/>
  <c r="O23" i="34" s="1"/>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I20" i="18"/>
  <c r="J20" i="18"/>
  <c r="K20" i="18"/>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J14" i="34" l="1"/>
  <c r="G23" i="18"/>
  <c r="M14" i="34"/>
  <c r="J23" i="18"/>
  <c r="M17" i="34" s="1"/>
  <c r="L14" i="34"/>
  <c r="I23" i="18"/>
  <c r="K14" i="34"/>
  <c r="H23" i="18"/>
  <c r="K17" i="34" s="1"/>
  <c r="N14" i="34"/>
  <c r="K23" i="18"/>
  <c r="K4" i="34"/>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17" i="18"/>
  <c r="M13" i="34" s="1"/>
  <c r="H41" i="18"/>
  <c r="K31" i="34" s="1"/>
  <c r="G10" i="30"/>
  <c r="H10" i="30"/>
  <c r="J17" i="30"/>
  <c r="J32" i="30"/>
  <c r="H41" i="30"/>
  <c r="J48" i="30"/>
  <c r="H10" i="18"/>
  <c r="K8" i="34" s="1"/>
  <c r="K32" i="18"/>
  <c r="N24" i="34" s="1"/>
  <c r="M22" i="18"/>
  <c r="O16" i="34" s="1"/>
  <c r="L17" i="34"/>
  <c r="M15" i="18"/>
  <c r="O11" i="34" s="1"/>
  <c r="I17" i="18"/>
  <c r="L13" i="34" s="1"/>
  <c r="K41" i="18"/>
  <c r="N31" i="34" s="1"/>
  <c r="M44" i="18"/>
  <c r="O32" i="34" s="1"/>
  <c r="G48" i="18"/>
  <c r="J36" i="34" s="1"/>
  <c r="K48" i="18"/>
  <c r="N36" i="34" s="1"/>
  <c r="K10" i="30"/>
  <c r="G17" i="30"/>
  <c r="K17" i="30"/>
  <c r="I32" i="30"/>
  <c r="I41" i="30"/>
  <c r="M32" i="30"/>
  <c r="I48" i="30"/>
  <c r="G10" i="18"/>
  <c r="J8" i="34" s="1"/>
  <c r="K10" i="18"/>
  <c r="N8" i="34" s="1"/>
  <c r="M10" i="18"/>
  <c r="O8" i="34" s="1"/>
  <c r="M20" i="18"/>
  <c r="J17" i="34"/>
  <c r="J32" i="18"/>
  <c r="M24" i="34" s="1"/>
  <c r="M21" i="18"/>
  <c r="O15" i="34" s="1"/>
  <c r="H17" i="18"/>
  <c r="K13" i="34" s="1"/>
  <c r="M38" i="18"/>
  <c r="O28" i="34" s="1"/>
  <c r="J41" i="18"/>
  <c r="M31" i="34" s="1"/>
  <c r="M47" i="18"/>
  <c r="O35" i="34" s="1"/>
  <c r="J48" i="18"/>
  <c r="M36" i="34" s="1"/>
  <c r="J10" i="30"/>
  <c r="H17" i="30"/>
  <c r="G32" i="30"/>
  <c r="H32" i="30"/>
  <c r="J41" i="30"/>
  <c r="G48" i="30"/>
  <c r="H48" i="30"/>
  <c r="J10" i="18"/>
  <c r="M8" i="34" s="1"/>
  <c r="G32" i="18"/>
  <c r="J24" i="34" s="1"/>
  <c r="I32" i="18"/>
  <c r="L24" i="34" s="1"/>
  <c r="N17" i="34"/>
  <c r="G17" i="18"/>
  <c r="J13" i="34" s="1"/>
  <c r="K17" i="18"/>
  <c r="N13" i="34" s="1"/>
  <c r="G41" i="18"/>
  <c r="J31" i="34" s="1"/>
  <c r="M35" i="18"/>
  <c r="O25" i="34" s="1"/>
  <c r="M37" i="18"/>
  <c r="O27" i="34" s="1"/>
  <c r="I41" i="18"/>
  <c r="L31" i="34" s="1"/>
  <c r="M46" i="18"/>
  <c r="O34" i="34" s="1"/>
  <c r="I48" i="18"/>
  <c r="L36" i="34" s="1"/>
  <c r="I10" i="30"/>
  <c r="I17" i="30"/>
  <c r="M10" i="30"/>
  <c r="K32" i="30"/>
  <c r="G41" i="30"/>
  <c r="K41" i="30"/>
  <c r="K48" i="30"/>
  <c r="O14" i="34" l="1"/>
  <c r="M23" i="18"/>
  <c r="O17" i="34" s="1"/>
  <c r="M48" i="18"/>
  <c r="O36" i="34" s="1"/>
  <c r="M41" i="18"/>
  <c r="O31" i="34" s="1"/>
  <c r="M17" i="18"/>
  <c r="O13" i="34" l="1"/>
</calcChain>
</file>

<file path=xl/sharedStrings.xml><?xml version="1.0" encoding="utf-8"?>
<sst xmlns="http://schemas.openxmlformats.org/spreadsheetml/2006/main" count="789" uniqueCount="199">
  <si>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</si>
  <si>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</si>
  <si>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</si>
  <si>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</si>
  <si>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</si>
  <si>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</si>
  <si>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</si>
  <si>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</si>
  <si>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</si>
  <si>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</si>
  <si>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</si>
  <si>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</si>
  <si>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</si>
  <si>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</si>
  <si>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</si>
  <si>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</si>
  <si>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</si>
  <si>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</si>
  <si>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</si>
  <si>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</si>
  <si>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</si>
  <si>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</si>
  <si>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</si>
  <si>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</si>
  <si>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</si>
  <si>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</si>
  <si>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</si>
  <si>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</si>
  <si>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</si>
  <si>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</si>
  <si>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</si>
  <si>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</si>
  <si>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</si>
  <si>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</si>
  <si>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</si>
  <si>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</si>
  <si>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</si>
  <si>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</si>
  <si>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</si>
  <si>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</si>
  <si>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</si>
  <si>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</si>
  <si>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</si>
  <si>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</si>
  <si>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</si>
  <si>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</si>
  <si>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</si>
  <si>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</si>
  <si>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</si>
  <si>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</si>
  <si>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</si>
  <si>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</si>
  <si>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</si>
  <si>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</si>
  <si>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</si>
  <si>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</si>
  <si>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</si>
  <si>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</si>
  <si>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</si>
  <si>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</si>
  <si>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</si>
  <si>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</si>
  <si>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</si>
  <si>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</si>
  <si>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</si>
  <si>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</si>
  <si>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</si>
  <si>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</si>
  <si>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</si>
  <si>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</si>
  <si>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</si>
  <si>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</si>
  <si>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</si>
  <si>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</si>
  <si>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</si>
  <si>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</si>
  <si>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</si>
  <si>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</si>
  <si>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</si>
  <si>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</si>
  <si>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</si>
  <si>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</si>
  <si>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</si>
  <si>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</si>
  <si>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</si>
  <si>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</si>
  <si>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</si>
  <si>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</si>
  <si>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</si>
  <si>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</si>
  <si>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</si>
  <si>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</si>
  <si>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</si>
  <si>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</si>
  <si>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</si>
  <si>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</si>
  <si>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</si>
  <si>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</si>
  <si>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</si>
  <si>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</si>
  <si>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</si>
  <si>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</si>
  <si>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</si>
  <si>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</si>
  <si>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</si>
  <si>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</si>
  <si>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</si>
  <si>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</si>
  <si>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</si>
  <si>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</si>
  <si>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</si>
  <si>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</si>
  <si>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</si>
  <si>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</si>
  <si>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</si>
  <si>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</si>
  <si>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</si>
  <si>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</si>
  <si>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</si>
  <si>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</si>
  <si>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</si>
  <si>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</si>
  <si>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</si>
  <si>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</si>
  <si>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</si>
  <si>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</si>
  <si>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</si>
  <si>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</si>
  <si>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</si>
  <si>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</si>
  <si>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</si>
  <si>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</si>
  <si>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</si>
  <si>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</si>
  <si>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</si>
  <si>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</si>
  <si>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</si>
  <si>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</si>
  <si>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</si>
  <si>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</si>
  <si>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</si>
  <si>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</si>
  <si>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</si>
  <si>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</si>
  <si>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</si>
  <si>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</si>
  <si>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</si>
  <si>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</si>
  <si>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</si>
  <si>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</si>
  <si>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</si>
  <si>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</si>
  <si>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</si>
  <si>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</si>
  <si>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</si>
  <si>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</si>
  <si>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</si>
  <si>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</si>
  <si>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</si>
  <si>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</si>
  <si>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</si>
  <si>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</si>
  <si>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</si>
  <si>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</si>
  <si>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</si>
  <si>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</si>
  <si>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</si>
  <si>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</si>
  <si>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</si>
  <si>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</si>
  <si>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</si>
  <si>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</si>
  <si>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</si>
  <si>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</si>
  <si>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</si>
  <si>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</si>
  <si>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</si>
  <si>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</si>
  <si>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</si>
  <si>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</si>
  <si>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</si>
  <si>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</si>
  <si>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</si>
  <si>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</si>
  <si>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</si>
  <si>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</si>
  <si>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8: Final Determinations</t>
  </si>
  <si>
    <t>HDD</t>
  </si>
  <si>
    <t>PR19PD002</t>
  </si>
  <si>
    <r>
      <t>For clarity, we are including the Hafren Dyfrdwy share of the £27m deferral of the wastewater outperformance payment that was included in Severn Trent Water's 2017 in-period ODI determination.
This amounts to £0.119m (0.44% of the £27m deferral).
References</t>
    </r>
    <r>
      <rPr>
        <b/>
        <sz val="9"/>
        <color theme="1"/>
        <rFont val="arial"/>
        <family val="2"/>
      </rPr>
      <t xml:space="preserve">
</t>
    </r>
    <r>
      <rPr>
        <sz val="9"/>
        <color theme="1"/>
        <rFont val="arial"/>
        <family val="2"/>
      </rPr>
      <t xml:space="preserve">
(1) Consultation under section 13 of the Water Industry Act 1991 on proposed modification of Severn Trent Water Limited’s (Severn Trent Water) licence to include the Powys Site and proposed modification of Dee Valley Water Limited’s (Dee Valley Water) licence to include the Chester site (published 23 March 2018) 
https://www.ofwat.gov.uk/consultation/consultation-section-13-water-industry-act-1991-proposed-modification-severn-trent-water-limiteds-severn-trent-water-licence-include-powys-site-proposed-modifi/#Consultation
(2) Final determination of in-period ODIs for 2017 (published 15th December 2017)
https://www.ofwat.gov.uk/wp-content/uploads/2017/12/2017-05-12-Final-determination-for-in-period-ODIs-2016-17.pdf</t>
    </r>
  </si>
  <si>
    <t>For clarity, we are including the Hafren Dyfrdwy share of the £63.203m deferral of the wastewater outperformance payment that was included in Severn Trent Water's 2018 in-period ODI determination.
This amounts to £0.278m (0.44% of the £63.203m deferral).
References
(1) Consultation under section 13 of the Water Industry Act 1991 on proposed modification of Severn Trent Water Limited’s (Severn Trent Water) licence to include the Powys Site and proposed modification of Dee Valley Water Limited’s (Dee Valley Water) licence to include the Chester site (published 23 March 2018) 
https://www.ofwat.gov.uk/consultation/consultation-section-13-water-industry-act-1991-proposed-modification-severn-trent-water-limiteds-severn-trent-water-licence-include-powys-site-proposed-modifi/#Consultation
(2) Final determination of in-period ODIs for 2018 (published 13th December 2018)
https://www.ofwat.gov.uk/publication/final-determination-of-in-period-odis-for-2018/</t>
  </si>
  <si>
    <t xml:space="preserve">We are intervening to include the 2016-17 underperformance payment of -£0.0294m (2012-13 prices) for performance commitment B2 (sustainable economic level of leakage). This is based on a performance level of 96.5 litres per property per day.
References:
(1) Hafren Dyfrdwy APR summary 2018, page 9
https://www.hdcymru.co.uk/content/dam/hdcymru/regulatory-documents/regulatory-reporting/HD-2017-2018-annual-performance-report-english-language-summary.pdf
(2) HDD-APR-PD-003 query response (19 August 2019)
</t>
  </si>
  <si>
    <t>We are intervening to re-allocate the forecast 2019-20 outperformance payment for the W-B8 (restrictions on water use) performance commitment from PR19 water network plus price control (100%) to 50% water resources and 50% water network plus. The outperformance payment is £0.0079 million.
Reference: HDD-APR-PD-003 query response (19 August 2019)</t>
  </si>
  <si>
    <t>We are intervening to include the -£0.0026854 million 2017-18 underperformance payment for performance commitment W-A3 (asset stewardship - number of sites with coliform failures (WTWs)). This is 0.58% of the -£0.4630 million underperformance payment accrued by Severn Trent Water. The company included this value in the 'Total to be applied at PR19' column in table App27, but not in the 2017-18 column.</t>
  </si>
  <si>
    <t>We are intervening to correct the 2017-18 underperformance payment for performance commitment B2 (sustainable economic level of leakage). The underperformance payment is -£0.008755m (2012-13 prices). In its July 2019 submission of table App27 the company had not included the full amount. We have included an adjustment of -£0.006 million to correct this.
References:
(1) emails from Severn Trent Water (MJP), dated 16 and 24 January 2019
(2) HDD-APR-PD-003 query response (19 August 2019)</t>
  </si>
  <si>
    <t>HDD.PD.C002.01</t>
  </si>
  <si>
    <t>HDD.PD.D002.01</t>
  </si>
  <si>
    <t>HDD.PD.D002.02</t>
  </si>
  <si>
    <t>HDD.PD.D002.03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</si>
</sst>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6">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
      <b/>
      <sz val="9"/>
      <color theme="1"/>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5">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65" fontId="13" fillId="2" borderId="0" xfId="4" applyNumberFormat="1" applyFont="1" applyFill="1" applyBorder="1" applyAlignment="1">
      <alignment vertical="center"/>
    </xf>
    <xf numFmtId="165" fontId="7" fillId="2" borderId="0" xfId="4" applyNumberFormat="1" applyFill="1"/>
    <xf numFmtId="165" fontId="7" fillId="2" borderId="0" xfId="4" applyNumberFormat="1" applyFill="1" applyBorder="1" applyAlignment="1">
      <alignment vertical="center"/>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zoomScaleNormal="100" workbookViewId="0">
      <pane xSplit="1" ySplit="3" topLeftCell="B4" activePane="bottomRight" state="frozen"/>
      <selection activeCell="B4" sqref="B4"/>
      <selection pane="topRight" activeCell="B4" sqref="B4"/>
      <selection pane="bottomLeft" activeCell="B4" sqref="B4"/>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176</v>
      </c>
      <c r="B1" s="97"/>
      <c r="C1" s="97"/>
      <c r="D1" s="97"/>
      <c r="E1" s="97"/>
      <c r="F1" s="97"/>
    </row>
    <row r="2" spans="1:6" ht="7.5" customHeight="1">
      <c r="A2" s="91"/>
      <c r="B2" s="91"/>
      <c r="C2" s="92"/>
      <c r="D2" s="92"/>
      <c r="E2" s="92"/>
      <c r="F2" s="92"/>
    </row>
    <row r="3" spans="1:6" ht="18.75" customHeight="1">
      <c r="A3" s="91"/>
      <c r="B3" s="98" t="s">
        <v>177</v>
      </c>
      <c r="C3" s="98" t="s">
        <v>178</v>
      </c>
      <c r="D3" s="98" t="s">
        <v>179</v>
      </c>
      <c r="E3" s="98" t="s">
        <v>180</v>
      </c>
      <c r="F3" s="98" t="s">
        <v>181</v>
      </c>
    </row>
    <row r="4" spans="1:6" ht="11.25" customHeight="1">
      <c r="A4" s="102"/>
      <c r="B4" s="91"/>
      <c r="C4" s="92"/>
      <c r="D4" s="92"/>
      <c r="E4" s="92"/>
      <c r="F4" s="92"/>
    </row>
    <row r="5" spans="1:6" s="94" customFormat="1" ht="33.75" customHeight="1">
      <c r="A5" s="102" t="s">
        <v>184</v>
      </c>
      <c r="B5" s="101">
        <v>1</v>
      </c>
      <c r="C5" s="99" t="s">
        <v>182</v>
      </c>
      <c r="D5" s="99" t="s">
        <v>183</v>
      </c>
      <c r="E5" s="99" t="s">
        <v>175</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4.75" customWidth="1"/>
    <col min="2" max="2" width="9.5" customWidth="1"/>
    <col min="3" max="3" width="152.12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186</v>
      </c>
      <c r="G5" t="s">
        <v>186</v>
      </c>
      <c r="H5" t="s">
        <v>186</v>
      </c>
      <c r="I5" t="s">
        <v>186</v>
      </c>
      <c r="J5" t="s">
        <v>186</v>
      </c>
      <c r="K5" t="s">
        <v>186</v>
      </c>
      <c r="L5" t="s">
        <v>186</v>
      </c>
      <c r="M5" t="s">
        <v>186</v>
      </c>
      <c r="N5" t="s">
        <v>186</v>
      </c>
      <c r="O5" t="s">
        <v>186</v>
      </c>
    </row>
    <row r="6" spans="1:15">
      <c r="F6" t="s">
        <v>141</v>
      </c>
      <c r="G6" t="s">
        <v>141</v>
      </c>
      <c r="H6" t="s">
        <v>141</v>
      </c>
      <c r="I6" t="s">
        <v>141</v>
      </c>
      <c r="J6" t="s">
        <v>141</v>
      </c>
      <c r="K6" t="s">
        <v>141</v>
      </c>
      <c r="L6" t="s">
        <v>141</v>
      </c>
      <c r="M6" t="s">
        <v>141</v>
      </c>
      <c r="N6" t="s">
        <v>141</v>
      </c>
      <c r="O6" t="s">
        <v>141</v>
      </c>
    </row>
    <row r="7" spans="1:15" ht="19.5" customHeight="1">
      <c r="A7" t="s">
        <v>187</v>
      </c>
      <c r="B7" t="s">
        <v>16</v>
      </c>
      <c r="C7" t="s">
        <v>142</v>
      </c>
      <c r="D7" t="s">
        <v>6</v>
      </c>
      <c r="E7" t="s">
        <v>89</v>
      </c>
      <c r="F7" s="179"/>
      <c r="G7" s="179"/>
      <c r="H7" s="179"/>
      <c r="I7" s="179"/>
      <c r="J7" s="179">
        <v>0</v>
      </c>
      <c r="K7" s="179">
        <v>0</v>
      </c>
      <c r="L7" s="179">
        <v>0</v>
      </c>
      <c r="M7" s="179">
        <v>-0.32253500000000002</v>
      </c>
      <c r="N7" s="179">
        <v>-7.2400000000000006E-2</v>
      </c>
      <c r="O7" s="179">
        <v>-0.39493499999999998</v>
      </c>
    </row>
    <row r="8" spans="1:15" ht="15" customHeight="1">
      <c r="A8" t="s">
        <v>187</v>
      </c>
      <c r="B8" t="s">
        <v>18</v>
      </c>
      <c r="C8" t="s">
        <v>143</v>
      </c>
      <c r="D8" t="s">
        <v>6</v>
      </c>
      <c r="E8" t="s">
        <v>89</v>
      </c>
      <c r="F8" s="179"/>
      <c r="G8" s="179"/>
      <c r="H8" s="179"/>
      <c r="I8" s="179"/>
      <c r="J8" s="179">
        <v>0</v>
      </c>
      <c r="K8" s="179">
        <v>0</v>
      </c>
      <c r="L8" s="179">
        <v>0</v>
      </c>
      <c r="M8" s="179">
        <v>2.38785E-2</v>
      </c>
      <c r="N8" s="179">
        <v>0</v>
      </c>
      <c r="O8" s="179">
        <v>0.42067849999999901</v>
      </c>
    </row>
    <row r="9" spans="1:15" ht="19.5" customHeight="1">
      <c r="A9" t="s">
        <v>187</v>
      </c>
      <c r="B9" t="s">
        <v>20</v>
      </c>
      <c r="C9" t="s">
        <v>144</v>
      </c>
      <c r="D9" t="s">
        <v>6</v>
      </c>
      <c r="E9" t="s">
        <v>89</v>
      </c>
      <c r="F9" s="179"/>
      <c r="G9" s="179"/>
      <c r="H9" s="179"/>
      <c r="I9" s="179"/>
      <c r="J9" s="179">
        <v>0</v>
      </c>
      <c r="K9" s="179">
        <v>0</v>
      </c>
      <c r="L9" s="179">
        <v>0</v>
      </c>
      <c r="M9" s="179">
        <v>0</v>
      </c>
      <c r="N9" s="179">
        <v>0</v>
      </c>
      <c r="O9" s="179">
        <v>0</v>
      </c>
    </row>
    <row r="10" spans="1:15" ht="15" customHeight="1">
      <c r="A10" t="s">
        <v>187</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187</v>
      </c>
      <c r="B11" t="s">
        <v>24</v>
      </c>
      <c r="C11" t="s">
        <v>146</v>
      </c>
      <c r="D11" t="s">
        <v>6</v>
      </c>
      <c r="E11" t="s">
        <v>89</v>
      </c>
      <c r="F11" s="179"/>
      <c r="G11" s="179"/>
      <c r="H11" s="179"/>
      <c r="I11" s="179"/>
      <c r="J11" s="179">
        <v>0</v>
      </c>
      <c r="K11" s="179">
        <v>0</v>
      </c>
      <c r="L11" s="179">
        <v>0</v>
      </c>
      <c r="M11" s="179">
        <v>-0.29865649999999999</v>
      </c>
      <c r="N11" s="179">
        <v>-7.2400000000000006E-2</v>
      </c>
      <c r="O11" s="179">
        <v>2.5743499999999E-2</v>
      </c>
    </row>
    <row r="12" spans="1:15" ht="15" customHeight="1">
      <c r="A12" t="s">
        <v>187</v>
      </c>
      <c r="B12" t="s">
        <v>27</v>
      </c>
      <c r="C12" t="s">
        <v>147</v>
      </c>
      <c r="D12" t="s">
        <v>6</v>
      </c>
      <c r="E12" t="s">
        <v>89</v>
      </c>
      <c r="F12" s="179"/>
      <c r="G12" s="179"/>
      <c r="H12" s="179"/>
      <c r="I12" s="179"/>
      <c r="J12" s="179">
        <v>2.5425159999999999E-2</v>
      </c>
      <c r="K12" s="179">
        <v>-7.7174739179059204E-3</v>
      </c>
      <c r="L12" s="179">
        <v>2.0500000000000001E-2</v>
      </c>
      <c r="M12" s="179">
        <v>-6.0401999999999997E-2</v>
      </c>
      <c r="N12" s="179">
        <v>3.1527299999999999E-3</v>
      </c>
      <c r="O12" s="179">
        <v>-3.4245359229842197E-2</v>
      </c>
    </row>
    <row r="13" spans="1:15" ht="19.5" customHeight="1">
      <c r="A13" t="s">
        <v>187</v>
      </c>
      <c r="B13" t="s">
        <v>29</v>
      </c>
      <c r="C13" t="s">
        <v>148</v>
      </c>
      <c r="D13" t="s">
        <v>6</v>
      </c>
      <c r="E13" t="s">
        <v>89</v>
      </c>
      <c r="F13" s="179"/>
      <c r="G13" s="179"/>
      <c r="H13" s="179"/>
      <c r="I13" s="179"/>
      <c r="J13" s="179">
        <v>0</v>
      </c>
      <c r="K13" s="179">
        <v>0</v>
      </c>
      <c r="L13" s="179">
        <v>0</v>
      </c>
      <c r="M13" s="179">
        <v>1.06E-2</v>
      </c>
      <c r="N13" s="179">
        <v>0</v>
      </c>
      <c r="O13" s="179">
        <v>1.06E-2</v>
      </c>
    </row>
    <row r="14" spans="1:15" ht="15" customHeight="1">
      <c r="A14" t="s">
        <v>187</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187</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187</v>
      </c>
      <c r="B16" t="s">
        <v>35</v>
      </c>
      <c r="C16" t="s">
        <v>151</v>
      </c>
      <c r="D16" t="s">
        <v>6</v>
      </c>
      <c r="E16" t="s">
        <v>89</v>
      </c>
      <c r="F16" s="179"/>
      <c r="G16" s="179"/>
      <c r="H16" s="179"/>
      <c r="I16" s="179"/>
      <c r="J16" s="179">
        <v>2.5425159999999999E-2</v>
      </c>
      <c r="K16" s="179">
        <v>-7.7174739179059204E-3</v>
      </c>
      <c r="L16" s="179">
        <v>2.0500000000000001E-2</v>
      </c>
      <c r="M16" s="179">
        <v>-4.9801999999999999E-2</v>
      </c>
      <c r="N16" s="179">
        <v>3.1527299999999999E-3</v>
      </c>
      <c r="O16" s="179">
        <v>-2.3645359229842199E-2</v>
      </c>
    </row>
    <row r="17" spans="1:15" ht="19.5" customHeight="1">
      <c r="A17" t="s">
        <v>187</v>
      </c>
      <c r="B17" t="s">
        <v>39</v>
      </c>
      <c r="C17" t="s">
        <v>152</v>
      </c>
      <c r="D17" t="s">
        <v>6</v>
      </c>
      <c r="E17" t="s">
        <v>89</v>
      </c>
      <c r="F17" s="179"/>
      <c r="G17" s="179"/>
      <c r="H17" s="179"/>
      <c r="I17" s="179"/>
      <c r="J17" s="179">
        <v>0</v>
      </c>
      <c r="K17" s="179">
        <v>0</v>
      </c>
      <c r="L17" s="179">
        <v>0</v>
      </c>
      <c r="M17" s="179">
        <v>0</v>
      </c>
      <c r="N17" s="179">
        <v>0</v>
      </c>
      <c r="O17" s="179">
        <v>-2.6854000000000101E-3</v>
      </c>
    </row>
    <row r="18" spans="1:15" ht="15" customHeight="1">
      <c r="A18" t="s">
        <v>187</v>
      </c>
      <c r="B18" t="s">
        <v>41</v>
      </c>
      <c r="C18" t="s">
        <v>153</v>
      </c>
      <c r="D18" t="s">
        <v>6</v>
      </c>
      <c r="E18" t="s">
        <v>89</v>
      </c>
      <c r="F18" s="179"/>
      <c r="G18" s="179"/>
      <c r="H18" s="179"/>
      <c r="I18" s="179"/>
      <c r="J18" s="179">
        <v>0</v>
      </c>
      <c r="K18" s="179">
        <v>0</v>
      </c>
      <c r="L18" s="179">
        <v>0</v>
      </c>
      <c r="M18" s="179">
        <v>-8.10081E-2</v>
      </c>
      <c r="N18" s="179">
        <v>0</v>
      </c>
      <c r="O18" s="179">
        <v>-8.10081E-2</v>
      </c>
    </row>
    <row r="19" spans="1:15" ht="19.5" customHeight="1">
      <c r="A19" t="s">
        <v>187</v>
      </c>
      <c r="B19" t="s">
        <v>43</v>
      </c>
      <c r="C19" t="s">
        <v>154</v>
      </c>
      <c r="D19" t="s">
        <v>6</v>
      </c>
      <c r="E19" t="s">
        <v>89</v>
      </c>
      <c r="F19" s="179"/>
      <c r="G19" s="179"/>
      <c r="H19" s="179"/>
      <c r="I19" s="179"/>
      <c r="J19" s="179">
        <v>0</v>
      </c>
      <c r="K19" s="179">
        <v>0</v>
      </c>
      <c r="L19" s="179">
        <v>0</v>
      </c>
      <c r="M19" s="179">
        <v>0</v>
      </c>
      <c r="N19" s="179">
        <v>0</v>
      </c>
      <c r="O19" s="179">
        <v>0</v>
      </c>
    </row>
    <row r="20" spans="1:15" ht="15" customHeight="1">
      <c r="A20" t="s">
        <v>187</v>
      </c>
      <c r="B20" t="s">
        <v>45</v>
      </c>
      <c r="C20" t="s">
        <v>155</v>
      </c>
      <c r="D20" t="s">
        <v>6</v>
      </c>
      <c r="E20" t="s">
        <v>89</v>
      </c>
      <c r="F20" s="179"/>
      <c r="G20" s="179"/>
      <c r="H20" s="179"/>
      <c r="I20" s="179"/>
      <c r="J20" s="179">
        <v>0</v>
      </c>
      <c r="K20" s="179">
        <v>0</v>
      </c>
      <c r="L20" s="179">
        <v>0</v>
      </c>
      <c r="M20" s="179">
        <v>-8.10081E-2</v>
      </c>
      <c r="N20" s="179">
        <v>0</v>
      </c>
      <c r="O20" s="179">
        <v>-8.3693500000000004E-2</v>
      </c>
    </row>
    <row r="21" spans="1:15" ht="19.5" customHeight="1">
      <c r="A21" t="s">
        <v>187</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187</v>
      </c>
      <c r="B22" t="s">
        <v>51</v>
      </c>
      <c r="C22" t="s">
        <v>157</v>
      </c>
      <c r="D22" t="s">
        <v>6</v>
      </c>
      <c r="E22" t="s">
        <v>89</v>
      </c>
      <c r="F22" s="179"/>
      <c r="G22" s="179"/>
      <c r="H22" s="179"/>
      <c r="I22" s="179"/>
      <c r="J22" s="179">
        <v>0</v>
      </c>
      <c r="K22" s="179">
        <v>0</v>
      </c>
      <c r="L22" s="179">
        <v>0</v>
      </c>
      <c r="M22" s="179">
        <v>-0.32253500000000002</v>
      </c>
      <c r="N22" s="179">
        <v>-7.2400000000000006E-2</v>
      </c>
      <c r="O22" s="179">
        <v>-0.39493499999999998</v>
      </c>
    </row>
    <row r="23" spans="1:15" ht="19.5" customHeight="1">
      <c r="A23" t="s">
        <v>187</v>
      </c>
      <c r="B23" t="s">
        <v>53</v>
      </c>
      <c r="C23" t="s">
        <v>158</v>
      </c>
      <c r="D23" t="s">
        <v>6</v>
      </c>
      <c r="E23" t="s">
        <v>89</v>
      </c>
      <c r="F23" s="179"/>
      <c r="G23" s="179"/>
      <c r="H23" s="179"/>
      <c r="I23" s="179"/>
      <c r="J23" s="179">
        <v>0</v>
      </c>
      <c r="K23" s="179">
        <v>0</v>
      </c>
      <c r="L23" s="179">
        <v>0</v>
      </c>
      <c r="M23" s="179">
        <v>2.38785E-2</v>
      </c>
      <c r="N23" s="179">
        <v>0</v>
      </c>
      <c r="O23" s="179">
        <v>0.42067849999999901</v>
      </c>
    </row>
    <row r="24" spans="1:15" ht="15" customHeight="1">
      <c r="A24" t="s">
        <v>187</v>
      </c>
      <c r="B24" t="s">
        <v>55</v>
      </c>
      <c r="C24" t="s">
        <v>159</v>
      </c>
      <c r="D24" t="s">
        <v>6</v>
      </c>
      <c r="E24" t="s">
        <v>89</v>
      </c>
      <c r="F24" s="179"/>
      <c r="G24" s="179"/>
      <c r="H24" s="179"/>
      <c r="I24" s="179"/>
      <c r="J24" s="179">
        <v>0</v>
      </c>
      <c r="K24" s="179">
        <v>0</v>
      </c>
      <c r="L24" s="179">
        <v>0</v>
      </c>
      <c r="M24" s="179">
        <v>0</v>
      </c>
      <c r="N24" s="179">
        <v>0</v>
      </c>
      <c r="O24" s="179">
        <v>0</v>
      </c>
    </row>
    <row r="25" spans="1:15" ht="19.5" customHeight="1">
      <c r="A25" t="s">
        <v>187</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187</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187</v>
      </c>
      <c r="B27" t="s">
        <v>61</v>
      </c>
      <c r="C27" t="s">
        <v>162</v>
      </c>
      <c r="D27" t="s">
        <v>6</v>
      </c>
      <c r="E27" t="s">
        <v>89</v>
      </c>
      <c r="F27" s="179"/>
      <c r="G27" s="179"/>
      <c r="H27" s="179"/>
      <c r="I27" s="179"/>
      <c r="J27" s="179">
        <v>0</v>
      </c>
      <c r="K27" s="179">
        <v>0</v>
      </c>
      <c r="L27" s="179">
        <v>0</v>
      </c>
      <c r="M27" s="179">
        <v>-0.29865649999999999</v>
      </c>
      <c r="N27" s="179">
        <v>-7.2400000000000006E-2</v>
      </c>
      <c r="O27" s="179">
        <v>2.5743499999999E-2</v>
      </c>
    </row>
    <row r="28" spans="1:15" ht="15" customHeight="1">
      <c r="A28" t="s">
        <v>187</v>
      </c>
      <c r="B28" t="s">
        <v>65</v>
      </c>
      <c r="C28" t="s">
        <v>163</v>
      </c>
      <c r="D28" t="s">
        <v>6</v>
      </c>
      <c r="E28" t="s">
        <v>89</v>
      </c>
      <c r="F28" s="179"/>
      <c r="G28" s="179"/>
      <c r="H28" s="179"/>
      <c r="I28" s="179"/>
      <c r="J28" s="179">
        <v>0</v>
      </c>
      <c r="K28" s="179">
        <v>0</v>
      </c>
      <c r="L28" s="179">
        <v>0</v>
      </c>
      <c r="M28" s="179">
        <v>0</v>
      </c>
      <c r="N28" s="179">
        <v>0</v>
      </c>
      <c r="O28" s="179">
        <v>0</v>
      </c>
    </row>
    <row r="29" spans="1:15" ht="19.5" customHeight="1">
      <c r="A29" t="s">
        <v>187</v>
      </c>
      <c r="B29" t="s">
        <v>67</v>
      </c>
      <c r="C29" t="s">
        <v>164</v>
      </c>
      <c r="D29" t="s">
        <v>6</v>
      </c>
      <c r="E29" t="s">
        <v>89</v>
      </c>
      <c r="F29" s="179"/>
      <c r="G29" s="179"/>
      <c r="H29" s="179"/>
      <c r="I29" s="179"/>
      <c r="J29" s="179">
        <v>2.5425159999999999E-2</v>
      </c>
      <c r="K29" s="179">
        <v>-7.7174739179059204E-3</v>
      </c>
      <c r="L29" s="179">
        <v>2.0500000000000001E-2</v>
      </c>
      <c r="M29" s="179">
        <v>-6.0401999999999997E-2</v>
      </c>
      <c r="N29" s="179">
        <v>3.1527299999999999E-3</v>
      </c>
      <c r="O29" s="179">
        <v>-3.4245359229842197E-2</v>
      </c>
    </row>
    <row r="30" spans="1:15" ht="15" customHeight="1">
      <c r="A30" t="s">
        <v>187</v>
      </c>
      <c r="B30" t="s">
        <v>69</v>
      </c>
      <c r="C30" t="s">
        <v>165</v>
      </c>
      <c r="D30" t="s">
        <v>6</v>
      </c>
      <c r="E30" t="s">
        <v>89</v>
      </c>
      <c r="F30" s="179"/>
      <c r="G30" s="179"/>
      <c r="H30" s="179"/>
      <c r="I30" s="179"/>
      <c r="J30" s="179">
        <v>0</v>
      </c>
      <c r="K30" s="179">
        <v>0</v>
      </c>
      <c r="L30" s="179">
        <v>0</v>
      </c>
      <c r="M30" s="179">
        <v>1.06E-2</v>
      </c>
      <c r="N30" s="179">
        <v>0</v>
      </c>
      <c r="O30" s="179">
        <v>1.06E-2</v>
      </c>
    </row>
    <row r="31" spans="1:15" ht="19.5" customHeight="1">
      <c r="A31" t="s">
        <v>187</v>
      </c>
      <c r="B31" t="s">
        <v>71</v>
      </c>
      <c r="C31" t="s">
        <v>166</v>
      </c>
      <c r="D31" t="s">
        <v>6</v>
      </c>
      <c r="E31" t="s">
        <v>89</v>
      </c>
      <c r="F31" s="179"/>
      <c r="G31" s="179"/>
      <c r="H31" s="179"/>
      <c r="I31" s="179"/>
      <c r="J31" s="179">
        <v>0</v>
      </c>
      <c r="K31" s="179">
        <v>0</v>
      </c>
      <c r="L31" s="179">
        <v>0</v>
      </c>
      <c r="M31" s="179">
        <v>0</v>
      </c>
      <c r="N31" s="179">
        <v>0</v>
      </c>
      <c r="O31" s="179">
        <v>0</v>
      </c>
    </row>
    <row r="32" spans="1:15" ht="15" customHeight="1">
      <c r="A32" t="s">
        <v>187</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187</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187</v>
      </c>
      <c r="B34" t="s">
        <v>77</v>
      </c>
      <c r="C34" t="s">
        <v>169</v>
      </c>
      <c r="D34" t="s">
        <v>6</v>
      </c>
      <c r="E34" t="s">
        <v>89</v>
      </c>
      <c r="F34" s="179"/>
      <c r="G34" s="179"/>
      <c r="H34" s="179"/>
      <c r="I34" s="179"/>
      <c r="J34" s="179">
        <v>2.5425159999999999E-2</v>
      </c>
      <c r="K34" s="179">
        <v>-7.7174739179059204E-3</v>
      </c>
      <c r="L34" s="179">
        <v>2.0500000000000001E-2</v>
      </c>
      <c r="M34" s="179">
        <v>-4.9801999999999999E-2</v>
      </c>
      <c r="N34" s="179">
        <v>3.1527299999999999E-3</v>
      </c>
      <c r="O34" s="179">
        <v>-2.3645359229842199E-2</v>
      </c>
    </row>
    <row r="35" spans="1:15" ht="19.5" customHeight="1">
      <c r="A35" t="s">
        <v>187</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187</v>
      </c>
      <c r="B36" t="s">
        <v>83</v>
      </c>
      <c r="C36" t="s">
        <v>171</v>
      </c>
      <c r="D36" t="s">
        <v>6</v>
      </c>
      <c r="E36" t="s">
        <v>89</v>
      </c>
      <c r="F36" s="179"/>
      <c r="G36" s="179"/>
      <c r="H36" s="179"/>
      <c r="I36" s="179"/>
      <c r="J36" s="179">
        <v>0</v>
      </c>
      <c r="K36" s="179">
        <v>0</v>
      </c>
      <c r="L36" s="179">
        <v>0</v>
      </c>
      <c r="M36" s="179">
        <v>0</v>
      </c>
      <c r="N36" s="179">
        <v>0</v>
      </c>
      <c r="O36" s="179">
        <v>-2.6854000000000101E-3</v>
      </c>
    </row>
    <row r="37" spans="1:15" ht="19.5" customHeight="1">
      <c r="A37" t="s">
        <v>187</v>
      </c>
      <c r="B37" t="s">
        <v>85</v>
      </c>
      <c r="C37" t="s">
        <v>172</v>
      </c>
      <c r="D37" t="s">
        <v>6</v>
      </c>
      <c r="E37" t="s">
        <v>89</v>
      </c>
      <c r="F37" s="179"/>
      <c r="G37" s="179"/>
      <c r="H37" s="179"/>
      <c r="I37" s="179"/>
      <c r="J37" s="179">
        <v>0</v>
      </c>
      <c r="K37" s="179">
        <v>0</v>
      </c>
      <c r="L37" s="179">
        <v>0</v>
      </c>
      <c r="M37" s="179">
        <v>-8.10081E-2</v>
      </c>
      <c r="N37" s="179">
        <v>0</v>
      </c>
      <c r="O37" s="179">
        <v>-8.10081E-2</v>
      </c>
    </row>
    <row r="38" spans="1:15" ht="15" customHeight="1">
      <c r="A38" t="s">
        <v>187</v>
      </c>
      <c r="B38" t="s">
        <v>86</v>
      </c>
      <c r="C38" t="s">
        <v>173</v>
      </c>
      <c r="D38" t="s">
        <v>6</v>
      </c>
      <c r="E38" t="s">
        <v>89</v>
      </c>
      <c r="F38" s="179"/>
      <c r="G38" s="179"/>
      <c r="H38" s="179"/>
      <c r="I38" s="179"/>
      <c r="J38" s="179">
        <v>0</v>
      </c>
      <c r="K38" s="179">
        <v>0</v>
      </c>
      <c r="L38" s="179">
        <v>0</v>
      </c>
      <c r="M38" s="179">
        <v>0</v>
      </c>
      <c r="N38" s="179">
        <v>0</v>
      </c>
      <c r="O38" s="179">
        <v>0</v>
      </c>
    </row>
    <row r="39" spans="1:15" ht="18.75" customHeight="1">
      <c r="A39" t="s">
        <v>187</v>
      </c>
      <c r="B39" t="s">
        <v>88</v>
      </c>
      <c r="C39" t="s">
        <v>174</v>
      </c>
      <c r="D39" t="s">
        <v>6</v>
      </c>
      <c r="E39" t="s">
        <v>89</v>
      </c>
      <c r="F39" s="179"/>
      <c r="G39" s="179"/>
      <c r="H39" s="179"/>
      <c r="I39" s="179"/>
      <c r="J39" s="179">
        <v>0</v>
      </c>
      <c r="K39" s="179">
        <v>0</v>
      </c>
      <c r="L39" s="179">
        <v>0</v>
      </c>
      <c r="M39" s="179">
        <v>-8.10081E-2</v>
      </c>
      <c r="N39" s="179">
        <v>0</v>
      </c>
      <c r="O39" s="179">
        <v>-8.3693500000000004E-2</v>
      </c>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10.875" customWidth="1"/>
    <col min="2" max="2" width="3" customWidth="1"/>
    <col min="3" max="3" width="86.875" bestFit="1" customWidth="1"/>
    <col min="5" max="5" width="4.75" bestFit="1" customWidth="1"/>
    <col min="6" max="6" width="3.75" bestFit="1" customWidth="1"/>
    <col min="12" max="12" width="6.125" customWidth="1"/>
  </cols>
  <sheetData>
    <row r="1" spans="1:13" ht="26.25" customHeight="1">
      <c r="A1" s="2"/>
      <c r="B1" s="3" t="s">
        <v>8</v>
      </c>
      <c r="C1" s="3"/>
      <c r="D1" s="3"/>
      <c r="E1" s="3"/>
      <c r="F1" s="3"/>
      <c r="G1" s="3"/>
      <c r="H1" s="3"/>
      <c r="I1" s="3"/>
      <c r="J1" s="3"/>
      <c r="K1" s="4" t="str">
        <f>F_Inputs!A7</f>
        <v>HDD</v>
      </c>
      <c r="L1" s="41"/>
      <c r="M1" s="5"/>
    </row>
    <row r="2" spans="1:13" ht="15" thickBot="1">
      <c r="A2" s="2"/>
      <c r="B2" s="6"/>
      <c r="C2" s="42"/>
      <c r="D2" s="6"/>
      <c r="E2" s="6"/>
      <c r="F2" s="6"/>
      <c r="G2" s="6"/>
      <c r="H2" s="6"/>
      <c r="I2" s="6"/>
      <c r="J2" s="6"/>
      <c r="K2" s="61"/>
      <c r="L2" s="6"/>
      <c r="M2" s="6"/>
    </row>
    <row r="3" spans="1:13" ht="41.25" thickBot="1">
      <c r="A3" s="2"/>
      <c r="B3" s="183" t="s">
        <v>9</v>
      </c>
      <c r="C3" s="184"/>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v>
      </c>
      <c r="H6" s="48">
        <f>F_Inputs!K7</f>
        <v>0</v>
      </c>
      <c r="I6" s="48">
        <f>F_Inputs!L7</f>
        <v>0</v>
      </c>
      <c r="J6" s="48">
        <f>F_Inputs!M7</f>
        <v>-0.32253500000000002</v>
      </c>
      <c r="K6" s="49">
        <f>F_Inputs!N7</f>
        <v>-7.2400000000000006E-2</v>
      </c>
      <c r="L6" s="21"/>
      <c r="M6" s="52">
        <f>F_Inputs!O7</f>
        <v>-0.39493499999999998</v>
      </c>
    </row>
    <row r="7" spans="1:13">
      <c r="A7" s="1"/>
      <c r="B7" s="22">
        <v>2</v>
      </c>
      <c r="C7" s="23" t="s">
        <v>17</v>
      </c>
      <c r="D7" s="24" t="s">
        <v>18</v>
      </c>
      <c r="E7" s="24" t="s">
        <v>6</v>
      </c>
      <c r="F7" s="25">
        <v>3</v>
      </c>
      <c r="G7" s="44">
        <f>F_Inputs!J8</f>
        <v>0</v>
      </c>
      <c r="H7" s="45">
        <f>F_Inputs!K8</f>
        <v>0</v>
      </c>
      <c r="I7" s="45">
        <f>F_Inputs!L8</f>
        <v>0</v>
      </c>
      <c r="J7" s="45">
        <f>F_Inputs!M8</f>
        <v>2.38785E-2</v>
      </c>
      <c r="K7" s="46">
        <f>F_Inputs!N8</f>
        <v>0</v>
      </c>
      <c r="L7" s="21"/>
      <c r="M7" s="53">
        <f>F_Inputs!O8</f>
        <v>0.42067849999999901</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-0.29865649999999999</v>
      </c>
      <c r="K10" s="51">
        <f t="shared" si="0"/>
        <v>-7.2400000000000006E-2</v>
      </c>
      <c r="L10" s="21"/>
      <c r="M10" s="32">
        <f>SUM(M6:M9)</f>
        <v>2.5743499999999031E-2</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2.5425159999999999E-2</v>
      </c>
      <c r="H13" s="48">
        <f>F_Inputs!K12</f>
        <v>-7.7174739179059204E-3</v>
      </c>
      <c r="I13" s="48">
        <f>F_Inputs!L12</f>
        <v>2.0500000000000001E-2</v>
      </c>
      <c r="J13" s="48">
        <f>F_Inputs!M12</f>
        <v>-6.0401999999999997E-2</v>
      </c>
      <c r="K13" s="49">
        <f>F_Inputs!N12</f>
        <v>3.1527299999999999E-3</v>
      </c>
      <c r="L13" s="21"/>
      <c r="M13" s="52">
        <f>F_Inputs!O12</f>
        <v>-3.4245359229842197E-2</v>
      </c>
    </row>
    <row r="14" spans="1:13">
      <c r="A14" s="1"/>
      <c r="B14" s="22">
        <v>7</v>
      </c>
      <c r="C14" s="23" t="s">
        <v>28</v>
      </c>
      <c r="D14" s="24" t="s">
        <v>29</v>
      </c>
      <c r="E14" s="24" t="s">
        <v>6</v>
      </c>
      <c r="F14" s="36">
        <v>3</v>
      </c>
      <c r="G14" s="44">
        <f>F_Inputs!J13</f>
        <v>0</v>
      </c>
      <c r="H14" s="45">
        <f>F_Inputs!K13</f>
        <v>0</v>
      </c>
      <c r="I14" s="45">
        <f>F_Inputs!L13</f>
        <v>0</v>
      </c>
      <c r="J14" s="45">
        <f>F_Inputs!M13</f>
        <v>1.06E-2</v>
      </c>
      <c r="K14" s="46">
        <f>F_Inputs!N13</f>
        <v>0</v>
      </c>
      <c r="L14" s="21"/>
      <c r="M14" s="53">
        <f>F_Inputs!O13</f>
        <v>1.06E-2</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2.5425159999999999E-2</v>
      </c>
      <c r="H17" s="50">
        <f t="shared" ref="H17" si="1">SUM(H13:H16)</f>
        <v>-7.7174739179059204E-3</v>
      </c>
      <c r="I17" s="50">
        <f t="shared" ref="I17" si="2">SUM(I13:I16)</f>
        <v>2.0500000000000001E-2</v>
      </c>
      <c r="J17" s="50">
        <f t="shared" ref="J17" si="3">SUM(J13:J16)</f>
        <v>-4.9801999999999999E-2</v>
      </c>
      <c r="K17" s="51">
        <f t="shared" ref="K17" si="4">SUM(K13:K16)</f>
        <v>3.1527299999999999E-3</v>
      </c>
      <c r="L17" s="21"/>
      <c r="M17" s="32">
        <f>SUM(M13:M16)</f>
        <v>-2.3645359229842199E-2</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v>
      </c>
      <c r="J20" s="48">
        <f>F_Inputs!M17</f>
        <v>0</v>
      </c>
      <c r="K20" s="49">
        <f>F_Inputs!N17</f>
        <v>0</v>
      </c>
      <c r="L20" s="21"/>
      <c r="M20" s="52">
        <f>F_Inputs!O17</f>
        <v>-2.6854000000000101E-3</v>
      </c>
    </row>
    <row r="21" spans="1:14">
      <c r="A21" s="1"/>
      <c r="B21" s="22">
        <v>12</v>
      </c>
      <c r="C21" s="23" t="s">
        <v>40</v>
      </c>
      <c r="D21" s="24" t="s">
        <v>41</v>
      </c>
      <c r="E21" s="24" t="s">
        <v>6</v>
      </c>
      <c r="F21" s="36">
        <v>3</v>
      </c>
      <c r="G21" s="44">
        <f>F_Inputs!J18</f>
        <v>0</v>
      </c>
      <c r="H21" s="45">
        <f>F_Inputs!K18</f>
        <v>0</v>
      </c>
      <c r="I21" s="45">
        <f>F_Inputs!L18</f>
        <v>0</v>
      </c>
      <c r="J21" s="45">
        <f>F_Inputs!M18</f>
        <v>-8.10081E-2</v>
      </c>
      <c r="K21" s="46">
        <f>F_Inputs!N18</f>
        <v>0</v>
      </c>
      <c r="L21" s="21"/>
      <c r="M21" s="53">
        <f>F_Inputs!O18</f>
        <v>-8.10081E-2</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SUM(G20:G22)</f>
        <v>0</v>
      </c>
      <c r="H23" s="50">
        <f t="shared" ref="H23:K23" si="5">SUM(H20:H22)</f>
        <v>0</v>
      </c>
      <c r="I23" s="50">
        <f t="shared" si="5"/>
        <v>0</v>
      </c>
      <c r="J23" s="50">
        <f t="shared" si="5"/>
        <v>-8.10081E-2</v>
      </c>
      <c r="K23" s="51">
        <f t="shared" si="5"/>
        <v>0</v>
      </c>
      <c r="L23" s="21"/>
      <c r="M23" s="32">
        <f>SUM(M20:M22)</f>
        <v>-8.3693500000000004E-2</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v>
      </c>
      <c r="H27" s="45">
        <f>F_Inputs!K22</f>
        <v>0</v>
      </c>
      <c r="I27" s="45">
        <f>F_Inputs!L22</f>
        <v>0</v>
      </c>
      <c r="J27" s="45">
        <f>F_Inputs!M22</f>
        <v>-0.32253500000000002</v>
      </c>
      <c r="K27" s="46">
        <f>F_Inputs!N22</f>
        <v>-7.2400000000000006E-2</v>
      </c>
      <c r="L27" s="21"/>
      <c r="M27" s="53">
        <f>F_Inputs!O22</f>
        <v>-0.39493499999999998</v>
      </c>
      <c r="N27" s="26"/>
    </row>
    <row r="28" spans="1:14">
      <c r="A28" s="1"/>
      <c r="B28" s="22">
        <v>17</v>
      </c>
      <c r="C28" s="23" t="s">
        <v>52</v>
      </c>
      <c r="D28" s="24" t="s">
        <v>53</v>
      </c>
      <c r="E28" s="24" t="s">
        <v>6</v>
      </c>
      <c r="F28" s="25">
        <v>3</v>
      </c>
      <c r="G28" s="44">
        <f>F_Inputs!J23</f>
        <v>0</v>
      </c>
      <c r="H28" s="45">
        <f>F_Inputs!K23</f>
        <v>0</v>
      </c>
      <c r="I28" s="45">
        <f>F_Inputs!L23</f>
        <v>0</v>
      </c>
      <c r="J28" s="45">
        <f>F_Inputs!M23</f>
        <v>2.38785E-2</v>
      </c>
      <c r="K28" s="46">
        <f>F_Inputs!N23</f>
        <v>0</v>
      </c>
      <c r="L28" s="21"/>
      <c r="M28" s="53">
        <f>F_Inputs!O23</f>
        <v>0.42067849999999901</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0</v>
      </c>
      <c r="H32" s="50">
        <f t="shared" ref="H32:K32" si="6">SUM(H26:H31)</f>
        <v>0</v>
      </c>
      <c r="I32" s="50">
        <f t="shared" si="6"/>
        <v>0</v>
      </c>
      <c r="J32" s="50">
        <f t="shared" si="6"/>
        <v>-0.29865649999999999</v>
      </c>
      <c r="K32" s="51">
        <f t="shared" si="6"/>
        <v>-7.2400000000000006E-2</v>
      </c>
      <c r="L32" s="21"/>
      <c r="M32" s="32">
        <f t="shared" ref="M32" si="7">SUM(M26:M31)</f>
        <v>2.5743499999999031E-2</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0</v>
      </c>
      <c r="J35" s="48">
        <f>F_Inputs!M28</f>
        <v>0</v>
      </c>
      <c r="K35" s="49">
        <f>F_Inputs!N28</f>
        <v>0</v>
      </c>
      <c r="L35" s="21"/>
      <c r="M35" s="52">
        <f>F_Inputs!O28</f>
        <v>0</v>
      </c>
      <c r="N35" s="21"/>
    </row>
    <row r="36" spans="1:14">
      <c r="A36" s="1"/>
      <c r="B36" s="22">
        <v>23</v>
      </c>
      <c r="C36" s="23" t="s">
        <v>66</v>
      </c>
      <c r="D36" s="24" t="s">
        <v>67</v>
      </c>
      <c r="E36" s="24" t="s">
        <v>6</v>
      </c>
      <c r="F36" s="36">
        <v>3</v>
      </c>
      <c r="G36" s="44">
        <f>F_Inputs!J29</f>
        <v>2.5425159999999999E-2</v>
      </c>
      <c r="H36" s="45">
        <f>F_Inputs!K29</f>
        <v>-7.7174739179059204E-3</v>
      </c>
      <c r="I36" s="45">
        <f>F_Inputs!L29</f>
        <v>2.0500000000000001E-2</v>
      </c>
      <c r="J36" s="45">
        <f>F_Inputs!M29</f>
        <v>-6.0401999999999997E-2</v>
      </c>
      <c r="K36" s="46">
        <f>F_Inputs!N29</f>
        <v>3.1527299999999999E-3</v>
      </c>
      <c r="L36" s="21"/>
      <c r="M36" s="53">
        <f>F_Inputs!O29</f>
        <v>-3.4245359229842197E-2</v>
      </c>
      <c r="N36" s="26"/>
    </row>
    <row r="37" spans="1:14">
      <c r="A37" s="1"/>
      <c r="B37" s="22">
        <v>24</v>
      </c>
      <c r="C37" s="23" t="s">
        <v>68</v>
      </c>
      <c r="D37" s="24" t="s">
        <v>69</v>
      </c>
      <c r="E37" s="24" t="s">
        <v>6</v>
      </c>
      <c r="F37" s="36">
        <v>3</v>
      </c>
      <c r="G37" s="44">
        <f>F_Inputs!J30</f>
        <v>0</v>
      </c>
      <c r="H37" s="45">
        <f>F_Inputs!K30</f>
        <v>0</v>
      </c>
      <c r="I37" s="45">
        <f>F_Inputs!L30</f>
        <v>0</v>
      </c>
      <c r="J37" s="45">
        <f>F_Inputs!M30</f>
        <v>1.06E-2</v>
      </c>
      <c r="K37" s="46">
        <f>F_Inputs!N30</f>
        <v>0</v>
      </c>
      <c r="L37" s="21"/>
      <c r="M37" s="53">
        <f>F_Inputs!O30</f>
        <v>1.06E-2</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2.5425159999999999E-2</v>
      </c>
      <c r="H41" s="50">
        <f t="shared" ref="H41" si="8">SUM(H35:H40)</f>
        <v>-7.7174739179059204E-3</v>
      </c>
      <c r="I41" s="50">
        <f t="shared" ref="I41" si="9">SUM(I35:I40)</f>
        <v>2.0500000000000001E-2</v>
      </c>
      <c r="J41" s="50">
        <f t="shared" ref="J41" si="10">SUM(J35:J40)</f>
        <v>-4.9801999999999999E-2</v>
      </c>
      <c r="K41" s="51">
        <f t="shared" ref="K41:M41" si="11">SUM(K35:K40)</f>
        <v>3.1527299999999999E-3</v>
      </c>
      <c r="L41" s="21"/>
      <c r="M41" s="32">
        <f t="shared" si="11"/>
        <v>-2.3645359229842199E-2</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v>
      </c>
      <c r="J45" s="45">
        <f>F_Inputs!M36</f>
        <v>0</v>
      </c>
      <c r="K45" s="46">
        <f>F_Inputs!N36</f>
        <v>0</v>
      </c>
      <c r="L45" s="21"/>
      <c r="M45" s="53">
        <f>F_Inputs!O36</f>
        <v>-2.6854000000000101E-3</v>
      </c>
      <c r="N45" s="26"/>
    </row>
    <row r="46" spans="1:14">
      <c r="A46" s="1"/>
      <c r="B46" s="22">
        <v>31</v>
      </c>
      <c r="C46" s="23" t="s">
        <v>84</v>
      </c>
      <c r="D46" s="24" t="s">
        <v>85</v>
      </c>
      <c r="E46" s="24" t="s">
        <v>6</v>
      </c>
      <c r="F46" s="36">
        <v>3</v>
      </c>
      <c r="G46" s="44">
        <f>F_Inputs!J37</f>
        <v>0</v>
      </c>
      <c r="H46" s="45">
        <f>F_Inputs!K37</f>
        <v>0</v>
      </c>
      <c r="I46" s="45">
        <f>F_Inputs!L37</f>
        <v>0</v>
      </c>
      <c r="J46" s="45">
        <f>F_Inputs!M37</f>
        <v>-8.10081E-2</v>
      </c>
      <c r="K46" s="46">
        <f>F_Inputs!N37</f>
        <v>0</v>
      </c>
      <c r="L46" s="21"/>
      <c r="M46" s="53">
        <f>F_Inputs!O37</f>
        <v>-8.10081E-2</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2">SUM(H44:H47)</f>
        <v>0</v>
      </c>
      <c r="I48" s="50">
        <f t="shared" si="12"/>
        <v>0</v>
      </c>
      <c r="J48" s="50">
        <f t="shared" si="12"/>
        <v>-8.10081E-2</v>
      </c>
      <c r="K48" s="51">
        <f t="shared" si="12"/>
        <v>0</v>
      </c>
      <c r="L48" s="21"/>
      <c r="M48" s="32">
        <f t="shared" si="12"/>
        <v>-8.3693500000000004E-2</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90" zoomScaleNormal="100" zoomScalePageLayoutView="90" workbookViewId="0"/>
  </sheetViews>
  <sheetFormatPr defaultRowHeight="14.25"/>
  <cols>
    <col min="1" max="1" width="4.87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17" width="13.5" style="145" customWidth="1"/>
    <col min="18" max="18" width="61.375" style="145" customWidth="1"/>
    <col min="19" max="19" width="61.5" style="145" customWidth="1"/>
    <col min="20" max="20" width="18.5" style="145" customWidth="1"/>
    <col min="21" max="21" width="54.75" style="145" customWidth="1"/>
    <col min="22" max="22" width="1.875" style="145" customWidth="1"/>
    <col min="23" max="23" width="9" style="145"/>
    <col min="24" max="24" width="2" style="145" customWidth="1"/>
    <col min="25" max="25" width="14.75" style="145" customWidth="1"/>
  </cols>
  <sheetData>
    <row r="1" spans="1:25" ht="20.25">
      <c r="A1" s="2"/>
      <c r="B1" s="3" t="s">
        <v>8</v>
      </c>
      <c r="C1" s="3"/>
      <c r="D1" s="3"/>
      <c r="E1" s="3"/>
      <c r="F1" s="3"/>
      <c r="G1" s="3"/>
      <c r="H1" s="3"/>
      <c r="I1" s="3"/>
      <c r="J1" s="3"/>
      <c r="K1" s="4" t="str">
        <f>'Company App27'!K1</f>
        <v>HDD</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3" t="s">
        <v>9</v>
      </c>
      <c r="C3" s="184"/>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185</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8.75" customHeight="1">
      <c r="A6" s="1"/>
      <c r="B6" s="104">
        <v>1</v>
      </c>
      <c r="C6" s="105" t="s">
        <v>15</v>
      </c>
      <c r="D6" s="106" t="s">
        <v>16</v>
      </c>
      <c r="E6" s="106" t="s">
        <v>6</v>
      </c>
      <c r="F6" s="107">
        <v>3</v>
      </c>
      <c r="G6" s="108"/>
      <c r="H6" s="109"/>
      <c r="I6" s="109"/>
      <c r="J6" s="109"/>
      <c r="K6" s="110"/>
      <c r="L6" s="111"/>
      <c r="M6" s="112"/>
      <c r="N6" s="111"/>
      <c r="O6" s="150"/>
      <c r="P6" s="151" t="s">
        <v>139</v>
      </c>
      <c r="Q6" s="152"/>
      <c r="R6" s="153"/>
      <c r="S6" s="153"/>
      <c r="T6" s="153"/>
      <c r="U6" s="154"/>
      <c r="V6" s="150"/>
      <c r="W6" s="155"/>
      <c r="X6" s="156"/>
      <c r="Y6" s="176"/>
    </row>
    <row r="7" spans="1:25" s="113" customFormat="1" ht="225" customHeight="1">
      <c r="A7" s="1"/>
      <c r="B7" s="114">
        <v>2</v>
      </c>
      <c r="C7" s="115" t="s">
        <v>17</v>
      </c>
      <c r="D7" s="116" t="s">
        <v>18</v>
      </c>
      <c r="E7" s="116" t="s">
        <v>6</v>
      </c>
      <c r="F7" s="117">
        <v>3</v>
      </c>
      <c r="G7" s="118"/>
      <c r="H7" s="119">
        <v>0.11899999999999999</v>
      </c>
      <c r="I7" s="119">
        <v>0.27800000000000002</v>
      </c>
      <c r="J7" s="119"/>
      <c r="K7" s="120"/>
      <c r="L7" s="111"/>
      <c r="M7" s="121"/>
      <c r="N7" s="111"/>
      <c r="O7" s="150"/>
      <c r="P7" s="157" t="s">
        <v>139</v>
      </c>
      <c r="Q7" s="158"/>
      <c r="R7" s="159" t="s">
        <v>189</v>
      </c>
      <c r="S7" s="159" t="s">
        <v>190</v>
      </c>
      <c r="T7" s="159"/>
      <c r="U7" s="160"/>
      <c r="V7" s="150"/>
      <c r="W7" s="161"/>
      <c r="X7" s="156"/>
      <c r="Y7" s="177" t="s">
        <v>195</v>
      </c>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101.25" customHeight="1">
      <c r="A13" s="1"/>
      <c r="B13" s="104">
        <v>6</v>
      </c>
      <c r="C13" s="105" t="s">
        <v>26</v>
      </c>
      <c r="D13" s="106" t="s">
        <v>27</v>
      </c>
      <c r="E13" s="106" t="s">
        <v>6</v>
      </c>
      <c r="F13" s="138">
        <v>3</v>
      </c>
      <c r="G13" s="108"/>
      <c r="H13" s="109">
        <v>-2.9399999999999999E-2</v>
      </c>
      <c r="I13" s="109">
        <v>-6.0000000000000001E-3</v>
      </c>
      <c r="J13" s="109"/>
      <c r="K13" s="110"/>
      <c r="L13" s="111"/>
      <c r="M13" s="137"/>
      <c r="N13" s="111"/>
      <c r="O13" s="150"/>
      <c r="P13" s="151" t="s">
        <v>139</v>
      </c>
      <c r="Q13" s="152"/>
      <c r="R13" s="153" t="s">
        <v>191</v>
      </c>
      <c r="S13" s="153" t="s">
        <v>194</v>
      </c>
      <c r="T13" s="153"/>
      <c r="U13" s="154"/>
      <c r="V13" s="150"/>
      <c r="W13" s="168"/>
      <c r="X13" s="156"/>
      <c r="Y13" s="176" t="s">
        <v>196</v>
      </c>
    </row>
    <row r="14" spans="1:25" s="113" customFormat="1" ht="18.75" customHeight="1">
      <c r="A14" s="1"/>
      <c r="B14" s="114">
        <v>7</v>
      </c>
      <c r="C14" s="115" t="s">
        <v>28</v>
      </c>
      <c r="D14" s="116" t="s">
        <v>29</v>
      </c>
      <c r="E14" s="116" t="s">
        <v>6</v>
      </c>
      <c r="F14" s="139">
        <v>3</v>
      </c>
      <c r="G14" s="118"/>
      <c r="H14" s="119"/>
      <c r="I14" s="119"/>
      <c r="J14" s="119"/>
      <c r="K14" s="120"/>
      <c r="L14" s="111"/>
      <c r="M14" s="137"/>
      <c r="N14" s="111"/>
      <c r="O14" s="150"/>
      <c r="P14" s="157" t="s">
        <v>139</v>
      </c>
      <c r="Q14" s="158"/>
      <c r="R14" s="159"/>
      <c r="S14" s="159"/>
      <c r="T14" s="159"/>
      <c r="U14" s="160"/>
      <c r="V14" s="150"/>
      <c r="W14" s="168"/>
      <c r="X14" s="156"/>
      <c r="Y14" s="177"/>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67.5" customHeight="1">
      <c r="A20" s="1"/>
      <c r="B20" s="104">
        <v>11</v>
      </c>
      <c r="C20" s="115" t="s">
        <v>38</v>
      </c>
      <c r="D20" s="106" t="s">
        <v>39</v>
      </c>
      <c r="E20" s="106" t="s">
        <v>6</v>
      </c>
      <c r="F20" s="138">
        <v>3</v>
      </c>
      <c r="G20" s="108"/>
      <c r="H20" s="109"/>
      <c r="I20" s="109">
        <v>-2.6854000000000001E-3</v>
      </c>
      <c r="J20" s="109"/>
      <c r="K20" s="110"/>
      <c r="L20" s="111"/>
      <c r="M20" s="137"/>
      <c r="N20" s="111"/>
      <c r="O20" s="150"/>
      <c r="P20" s="151" t="s">
        <v>139</v>
      </c>
      <c r="Q20" s="152"/>
      <c r="R20" s="153"/>
      <c r="S20" s="153" t="s">
        <v>193</v>
      </c>
      <c r="T20" s="153"/>
      <c r="U20" s="154"/>
      <c r="V20" s="150"/>
      <c r="W20" s="168"/>
      <c r="X20" s="156"/>
      <c r="Y20" s="176" t="s">
        <v>197</v>
      </c>
    </row>
    <row r="21" spans="1:25" s="113" customFormat="1" ht="18.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67.5" customHeight="1">
      <c r="B26" s="104">
        <v>15</v>
      </c>
      <c r="C26" s="105" t="s">
        <v>48</v>
      </c>
      <c r="D26" s="106" t="s">
        <v>49</v>
      </c>
      <c r="E26" s="106" t="s">
        <v>6</v>
      </c>
      <c r="F26" s="107">
        <v>3</v>
      </c>
      <c r="G26" s="108"/>
      <c r="H26" s="109"/>
      <c r="I26" s="109"/>
      <c r="J26" s="109"/>
      <c r="K26" s="110">
        <f>SUM(K27*-1)</f>
        <v>3.9500000000000004E-3</v>
      </c>
      <c r="L26" s="111"/>
      <c r="M26" s="141">
        <f>K26</f>
        <v>3.9500000000000004E-3</v>
      </c>
      <c r="N26" s="111"/>
      <c r="O26" s="150"/>
      <c r="P26" s="151" t="s">
        <v>139</v>
      </c>
      <c r="Q26" s="152"/>
      <c r="R26" s="153"/>
      <c r="S26" s="153"/>
      <c r="T26" s="153"/>
      <c r="U26" s="154" t="str">
        <f>U27</f>
        <v>We are intervening to re-allocate the forecast 2019-20 outperformance payment for the W-B8 (restrictions on water use) performance commitment from PR19 water network plus price control (100%) to 50% water resources and 50% water network plus. The outperformance payment is £0.0079 million.
Reference: HDD-APR-PD-003 query response (19 August 2019)</v>
      </c>
      <c r="V26" s="150"/>
      <c r="W26" s="173"/>
      <c r="X26" s="156"/>
      <c r="Y26" s="176" t="s">
        <v>198</v>
      </c>
    </row>
    <row r="27" spans="1:25" s="113" customFormat="1" ht="67.5" customHeight="1">
      <c r="A27" s="1"/>
      <c r="B27" s="114">
        <v>16</v>
      </c>
      <c r="C27" s="115" t="s">
        <v>50</v>
      </c>
      <c r="D27" s="116" t="s">
        <v>51</v>
      </c>
      <c r="E27" s="116" t="s">
        <v>6</v>
      </c>
      <c r="F27" s="117">
        <v>3</v>
      </c>
      <c r="G27" s="118"/>
      <c r="H27" s="119"/>
      <c r="I27" s="119"/>
      <c r="J27" s="119"/>
      <c r="K27" s="120">
        <v>-3.9500000000000004E-3</v>
      </c>
      <c r="L27" s="111"/>
      <c r="M27" s="142">
        <f>SUM(J27+K27)</f>
        <v>-3.9500000000000004E-3</v>
      </c>
      <c r="N27" s="111"/>
      <c r="O27" s="150"/>
      <c r="P27" s="157" t="s">
        <v>139</v>
      </c>
      <c r="Q27" s="158"/>
      <c r="R27" s="159"/>
      <c r="S27" s="159"/>
      <c r="T27" s="159"/>
      <c r="U27" s="160" t="s">
        <v>192</v>
      </c>
      <c r="V27" s="150"/>
      <c r="W27" s="174"/>
      <c r="X27" s="156"/>
      <c r="Y27" s="177" t="str">
        <f>Y26</f>
        <v>HDD.PD.D002.03</v>
      </c>
    </row>
    <row r="28" spans="1:25" s="113" customFormat="1" ht="224.25" customHeight="1">
      <c r="A28" s="1"/>
      <c r="B28" s="114">
        <v>17</v>
      </c>
      <c r="C28" s="115" t="s">
        <v>52</v>
      </c>
      <c r="D28" s="116" t="s">
        <v>53</v>
      </c>
      <c r="E28" s="116" t="s">
        <v>6</v>
      </c>
      <c r="F28" s="117">
        <v>3</v>
      </c>
      <c r="G28" s="122"/>
      <c r="H28" s="123">
        <f>H7</f>
        <v>0.11899999999999999</v>
      </c>
      <c r="I28" s="123">
        <f>I7</f>
        <v>0.27800000000000002</v>
      </c>
      <c r="J28" s="123"/>
      <c r="K28" s="124"/>
      <c r="L28" s="111"/>
      <c r="M28" s="142"/>
      <c r="N28" s="111"/>
      <c r="O28" s="150"/>
      <c r="P28" s="157" t="s">
        <v>139</v>
      </c>
      <c r="Q28" s="158"/>
      <c r="R28" s="159" t="str">
        <f>R7</f>
        <v>For clarity, we are including the Hafren Dyfrdwy share of the £27m deferral of the wastewater outperformance payment that was included in Severn Trent Water's 2017 in-period ODI determination.
This amounts to £0.119m (0.44% of the £27m deferral).
References
(1) Consultation under section 13 of the Water Industry Act 1991 on proposed modification of Severn Trent Water Limited’s (Severn Trent Water) licence to include the Powys Site and proposed modification of Dee Valley Water Limited’s (Dee Valley Water) licence to include the Chester site (published 23 March 2018) 
https://www.ofwat.gov.uk/consultation/consultation-section-13-water-industry-act-1991-proposed-modification-severn-trent-water-limiteds-severn-trent-water-licence-include-powys-site-proposed-modifi/#Consultation
(2) Final determination of in-period ODIs for 2017 (published 15th December 2017)
https://www.ofwat.gov.uk/wp-content/uploads/2017/12/2017-05-12-Final-determination-for-in-period-ODIs-2016-17.pdf</v>
      </c>
      <c r="S28" s="159" t="str">
        <f>S7</f>
        <v>For clarity, we are including the Hafren Dyfrdwy share of the £63.203m deferral of the wastewater outperformance payment that was included in Severn Trent Water's 2018 in-period ODI determination.
This amounts to £0.278m (0.44% of the £63.203m deferral).
References
(1) Consultation under section 13 of the Water Industry Act 1991 on proposed modification of Severn Trent Water Limited’s (Severn Trent Water) licence to include the Powys Site and proposed modification of Dee Valley Water Limited’s (Dee Valley Water) licence to include the Chester site (published 23 March 2018) 
https://www.ofwat.gov.uk/consultation/consultation-section-13-water-industry-act-1991-proposed-modification-severn-trent-water-limiteds-severn-trent-water-licence-include-powys-site-proposed-modifi/#Consultation
(2) Final determination of in-period ODIs for 2018 (published 13th December 2018)
https://www.ofwat.gov.uk/publication/final-determination-of-in-period-odis-for-2018/</v>
      </c>
      <c r="T28" s="159"/>
      <c r="U28" s="160"/>
      <c r="V28" s="168"/>
      <c r="W28" s="174"/>
      <c r="X28" s="156"/>
      <c r="Y28" s="177" t="str">
        <f>Y7</f>
        <v>HDD.PD.C002.01</v>
      </c>
    </row>
    <row r="29" spans="1:25" s="113" customFormat="1" ht="18.75" customHeight="1">
      <c r="A29" s="1"/>
      <c r="B29" s="114">
        <v>18</v>
      </c>
      <c r="C29" s="115" t="s">
        <v>54</v>
      </c>
      <c r="D29" s="116" t="s">
        <v>55</v>
      </c>
      <c r="E29" s="116" t="s">
        <v>6</v>
      </c>
      <c r="F29" s="117">
        <v>3</v>
      </c>
      <c r="G29" s="122"/>
      <c r="H29" s="123"/>
      <c r="I29" s="123"/>
      <c r="J29" s="123"/>
      <c r="K29" s="124"/>
      <c r="L29" s="111"/>
      <c r="M29" s="142"/>
      <c r="N29" s="111"/>
      <c r="O29" s="167"/>
      <c r="P29" s="157" t="s">
        <v>139</v>
      </c>
      <c r="Q29" s="158"/>
      <c r="R29" s="159"/>
      <c r="S29" s="159"/>
      <c r="T29" s="159"/>
      <c r="U29" s="160"/>
      <c r="V29" s="150"/>
      <c r="W29" s="174"/>
      <c r="X29" s="156"/>
      <c r="Y29" s="177"/>
    </row>
    <row r="30" spans="1:25" s="113" customFormat="1" ht="67.5" customHeight="1">
      <c r="A30" s="1"/>
      <c r="B30" s="114">
        <v>19</v>
      </c>
      <c r="C30" s="115" t="s">
        <v>56</v>
      </c>
      <c r="D30" s="116" t="s">
        <v>57</v>
      </c>
      <c r="E30" s="116" t="s">
        <v>6</v>
      </c>
      <c r="F30" s="117">
        <v>3</v>
      </c>
      <c r="G30" s="118"/>
      <c r="H30" s="119"/>
      <c r="I30" s="119"/>
      <c r="J30" s="119"/>
      <c r="K30" s="120"/>
      <c r="L30" s="111"/>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11"/>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18.75" customHeight="1">
      <c r="B35" s="104">
        <v>22</v>
      </c>
      <c r="C35" s="105" t="s">
        <v>64</v>
      </c>
      <c r="D35" s="106" t="s">
        <v>65</v>
      </c>
      <c r="E35" s="106" t="s">
        <v>6</v>
      </c>
      <c r="F35" s="138">
        <v>3</v>
      </c>
      <c r="G35" s="108"/>
      <c r="H35" s="109"/>
      <c r="I35" s="109"/>
      <c r="J35" s="109"/>
      <c r="K35" s="110"/>
      <c r="L35" s="111"/>
      <c r="M35" s="137"/>
      <c r="N35" s="111"/>
      <c r="O35" s="167"/>
      <c r="P35" s="151" t="s">
        <v>139</v>
      </c>
      <c r="Q35" s="152"/>
      <c r="R35" s="153"/>
      <c r="S35" s="153"/>
      <c r="T35" s="153"/>
      <c r="U35" s="154"/>
      <c r="V35" s="150"/>
      <c r="W35" s="168"/>
      <c r="X35" s="156"/>
      <c r="Y35" s="176"/>
    </row>
    <row r="36" spans="1:25" s="113" customFormat="1" ht="101.25" customHeight="1">
      <c r="A36" s="1"/>
      <c r="B36" s="114">
        <v>23</v>
      </c>
      <c r="C36" s="115" t="s">
        <v>66</v>
      </c>
      <c r="D36" s="116" t="s">
        <v>67</v>
      </c>
      <c r="E36" s="116" t="s">
        <v>6</v>
      </c>
      <c r="F36" s="139">
        <v>3</v>
      </c>
      <c r="G36" s="118"/>
      <c r="H36" s="119">
        <f>H13</f>
        <v>-2.9399999999999999E-2</v>
      </c>
      <c r="I36" s="119">
        <f>I13</f>
        <v>-6.0000000000000001E-3</v>
      </c>
      <c r="J36" s="119"/>
      <c r="K36" s="120"/>
      <c r="L36" s="111"/>
      <c r="M36" s="137"/>
      <c r="N36" s="111"/>
      <c r="O36" s="167"/>
      <c r="P36" s="157" t="s">
        <v>139</v>
      </c>
      <c r="Q36" s="158"/>
      <c r="R36" s="159" t="str">
        <f>R13</f>
        <v xml:space="preserve">We are intervening to include the 2016-17 underperformance payment of -£0.0294m (2012-13 prices) for performance commitment B2 (sustainable economic level of leakage). This is based on a performance level of 96.5 litres per property per day.
References:
(1) Hafren Dyfrdwy APR summary 2018, page 9
https://www.hdcymru.co.uk/content/dam/hdcymru/regulatory-documents/regulatory-reporting/HD-2017-2018-annual-performance-report-english-language-summary.pdf
(2) HDD-APR-PD-003 query response (19 August 2019)
</v>
      </c>
      <c r="S36" s="159" t="str">
        <f>S13</f>
        <v>We are intervening to correct the 2017-18 underperformance payment for performance commitment B2 (sustainable economic level of leakage). The underperformance payment is -£0.008755m (2012-13 prices). In its July 2019 submission of table App27 the company had not included the full amount. We have included an adjustment of -£0.006 million to correct this.
References:
(1) emails from Severn Trent Water (MJP), dated 16 and 24 January 2019
(2) HDD-APR-PD-003 query response (19 August 2019)</v>
      </c>
      <c r="T36" s="159"/>
      <c r="U36" s="160"/>
      <c r="V36" s="168"/>
      <c r="W36" s="168"/>
      <c r="X36" s="156"/>
      <c r="Y36" s="177" t="str">
        <f>Y13</f>
        <v>HDD.PD.D002.01</v>
      </c>
    </row>
    <row r="37" spans="1:25" s="113" customFormat="1" ht="18.75" customHeight="1">
      <c r="A37" s="1"/>
      <c r="B37" s="114">
        <v>24</v>
      </c>
      <c r="C37" s="115" t="s">
        <v>68</v>
      </c>
      <c r="D37" s="116" t="s">
        <v>69</v>
      </c>
      <c r="E37" s="116" t="s">
        <v>6</v>
      </c>
      <c r="F37" s="139">
        <v>3</v>
      </c>
      <c r="G37" s="122"/>
      <c r="H37" s="123"/>
      <c r="I37" s="123"/>
      <c r="J37" s="123"/>
      <c r="K37" s="124"/>
      <c r="L37" s="111"/>
      <c r="M37" s="137"/>
      <c r="N37" s="111"/>
      <c r="O37" s="167"/>
      <c r="P37" s="157" t="s">
        <v>139</v>
      </c>
      <c r="Q37" s="158"/>
      <c r="R37" s="159"/>
      <c r="S37" s="159"/>
      <c r="T37" s="159"/>
      <c r="U37" s="160"/>
      <c r="V37" s="150"/>
      <c r="W37" s="168"/>
      <c r="X37" s="156"/>
      <c r="Y37" s="177"/>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66" customHeight="1">
      <c r="A45" s="1"/>
      <c r="B45" s="114">
        <v>30</v>
      </c>
      <c r="C45" s="115" t="s">
        <v>82</v>
      </c>
      <c r="D45" s="116" t="s">
        <v>83</v>
      </c>
      <c r="E45" s="116" t="s">
        <v>6</v>
      </c>
      <c r="F45" s="139">
        <v>3</v>
      </c>
      <c r="G45" s="118"/>
      <c r="H45" s="119"/>
      <c r="I45" s="119">
        <f>I20</f>
        <v>-2.6854000000000001E-3</v>
      </c>
      <c r="J45" s="119"/>
      <c r="K45" s="120"/>
      <c r="L45" s="111"/>
      <c r="M45" s="137"/>
      <c r="N45" s="111"/>
      <c r="O45" s="167"/>
      <c r="P45" s="157" t="s">
        <v>139</v>
      </c>
      <c r="Q45" s="158"/>
      <c r="R45" s="159"/>
      <c r="S45" s="159" t="str">
        <f>S20</f>
        <v>We are intervening to include the -£0.0026854 million 2017-18 underperformance payment for performance commitment W-A3 (asset stewardship - number of sites with coliform failures (WTWs)). This is 0.58% of the -£0.4630 million underperformance payment accrued by Severn Trent Water. The company included this value in the 'Total to be applied at PR19' column in table App27, but not in the 2017-18 column.</v>
      </c>
      <c r="T45" s="159"/>
      <c r="U45" s="160"/>
      <c r="V45" s="150"/>
      <c r="W45" s="168"/>
      <c r="X45" s="156"/>
      <c r="Y45" s="177" t="str">
        <f>Y20</f>
        <v>HDD.PD.D002.02</v>
      </c>
    </row>
    <row r="46" spans="1:25" s="113" customFormat="1" ht="18.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27"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5" customWidth="1"/>
    <col min="2" max="2" width="3" customWidth="1"/>
    <col min="3" max="3" width="86.875" bestFit="1" customWidth="1"/>
    <col min="5" max="5" width="4.75" bestFit="1" customWidth="1"/>
    <col min="6" max="6" width="3.75" bestFit="1" customWidth="1"/>
    <col min="12" max="12" width="6.125" customWidth="1"/>
  </cols>
  <sheetData>
    <row r="1" spans="1:13" ht="20.25">
      <c r="A1" s="2"/>
      <c r="B1" s="3" t="s">
        <v>8</v>
      </c>
      <c r="C1" s="3"/>
      <c r="D1" s="3"/>
      <c r="E1" s="3"/>
      <c r="F1" s="3"/>
      <c r="G1" s="3"/>
      <c r="H1" s="3"/>
      <c r="I1" s="3"/>
      <c r="J1" s="3"/>
      <c r="K1" s="4" t="str">
        <f>InpOverride!K1</f>
        <v>HDD</v>
      </c>
      <c r="L1" s="41"/>
      <c r="M1" s="5"/>
    </row>
    <row r="2" spans="1:13" ht="15" thickBot="1">
      <c r="A2" s="2"/>
      <c r="B2" s="6"/>
      <c r="C2" s="42"/>
      <c r="D2" s="6"/>
      <c r="E2" s="6"/>
      <c r="F2" s="6"/>
      <c r="G2" s="6"/>
      <c r="H2" s="6"/>
      <c r="I2" s="6"/>
      <c r="J2" s="6"/>
      <c r="K2" s="6"/>
      <c r="L2" s="6"/>
      <c r="M2" s="6"/>
    </row>
    <row r="3" spans="1:13" ht="41.25" thickBot="1">
      <c r="A3" s="2"/>
      <c r="B3" s="183" t="s">
        <v>9</v>
      </c>
      <c r="C3" s="184"/>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54">
        <f>'Company App27'!H6+InpOverride!H6</f>
        <v>0</v>
      </c>
      <c r="I6" s="54">
        <f>'Company App27'!I6+InpOverride!I6</f>
        <v>0</v>
      </c>
      <c r="J6" s="54">
        <f>'Company App27'!J6+InpOverride!J6</f>
        <v>-0.32253500000000002</v>
      </c>
      <c r="K6" s="55">
        <f>'Company App27'!K6+InpOverride!K6</f>
        <v>-7.2400000000000006E-2</v>
      </c>
      <c r="L6" s="180"/>
      <c r="M6" s="59">
        <f>'Company App27'!M6+InpOverride!M6</f>
        <v>-0.39493499999999998</v>
      </c>
    </row>
    <row r="7" spans="1:13">
      <c r="A7" s="1"/>
      <c r="B7" s="22">
        <v>2</v>
      </c>
      <c r="C7" s="23" t="s">
        <v>17</v>
      </c>
      <c r="D7" s="24" t="s">
        <v>18</v>
      </c>
      <c r="E7" s="24" t="s">
        <v>6</v>
      </c>
      <c r="F7" s="25">
        <v>3</v>
      </c>
      <c r="G7" s="56">
        <f>'Company App27'!G7+InpOverride!G7</f>
        <v>0</v>
      </c>
      <c r="H7" s="57">
        <f>'Company App27'!H7+InpOverride!H7</f>
        <v>0.11899999999999999</v>
      </c>
      <c r="I7" s="57">
        <f>'Company App27'!I7+InpOverride!I7</f>
        <v>0.27800000000000002</v>
      </c>
      <c r="J7" s="57">
        <f>'Company App27'!J7+InpOverride!J7</f>
        <v>2.38785E-2</v>
      </c>
      <c r="K7" s="58">
        <f>'Company App27'!K7+InpOverride!K7</f>
        <v>0</v>
      </c>
      <c r="L7" s="180"/>
      <c r="M7" s="60">
        <f>'Company App27'!M7+InpOverride!M7</f>
        <v>0.42067849999999901</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180"/>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180"/>
      <c r="M9" s="60">
        <f>'Company App27'!M9+InpOverride!M9</f>
        <v>0</v>
      </c>
    </row>
    <row r="10" spans="1:13" ht="15" thickBot="1">
      <c r="A10" s="14"/>
      <c r="B10" s="27">
        <v>5</v>
      </c>
      <c r="C10" s="28" t="s">
        <v>23</v>
      </c>
      <c r="D10" s="29" t="s">
        <v>24</v>
      </c>
      <c r="E10" s="29" t="s">
        <v>6</v>
      </c>
      <c r="F10" s="30">
        <v>3</v>
      </c>
      <c r="G10" s="31">
        <f>SUM(G6:G9)</f>
        <v>0</v>
      </c>
      <c r="H10" s="50">
        <f t="shared" ref="H10:K10" si="0">SUM(H6:H9)</f>
        <v>0.11899999999999999</v>
      </c>
      <c r="I10" s="50">
        <f t="shared" si="0"/>
        <v>0.27800000000000002</v>
      </c>
      <c r="J10" s="50">
        <f t="shared" si="0"/>
        <v>-0.29865649999999999</v>
      </c>
      <c r="K10" s="51">
        <f t="shared" si="0"/>
        <v>-7.2400000000000006E-2</v>
      </c>
      <c r="L10" s="180"/>
      <c r="M10" s="32">
        <f>SUM(M6:M9)</f>
        <v>2.5743499999999031E-2</v>
      </c>
    </row>
    <row r="11" spans="1:13" ht="15" thickBot="1">
      <c r="A11" s="14"/>
      <c r="B11" s="33"/>
      <c r="C11" s="33"/>
      <c r="D11" s="34"/>
      <c r="E11" s="33"/>
      <c r="F11" s="33"/>
      <c r="G11" s="181"/>
      <c r="H11" s="181"/>
      <c r="I11" s="181"/>
      <c r="J11" s="181"/>
      <c r="K11" s="181"/>
      <c r="L11" s="181"/>
      <c r="M11" s="181"/>
    </row>
    <row r="12" spans="1:13" ht="15" thickBot="1">
      <c r="A12" s="14"/>
      <c r="B12" s="10" t="s">
        <v>0</v>
      </c>
      <c r="C12" s="15" t="s">
        <v>25</v>
      </c>
      <c r="D12" s="6"/>
      <c r="E12" s="6"/>
      <c r="F12" s="6"/>
      <c r="G12" s="182"/>
      <c r="H12" s="182"/>
      <c r="I12" s="182"/>
      <c r="J12" s="182"/>
      <c r="K12" s="182"/>
      <c r="L12" s="182"/>
      <c r="M12" s="182"/>
    </row>
    <row r="13" spans="1:13">
      <c r="A13" s="1"/>
      <c r="B13" s="17">
        <v>6</v>
      </c>
      <c r="C13" s="18" t="s">
        <v>26</v>
      </c>
      <c r="D13" s="19" t="s">
        <v>27</v>
      </c>
      <c r="E13" s="19" t="s">
        <v>6</v>
      </c>
      <c r="F13" s="35">
        <v>3</v>
      </c>
      <c r="G13" s="43">
        <f>'Company App27'!G13+InpOverride!G13</f>
        <v>2.5425159999999999E-2</v>
      </c>
      <c r="H13" s="54">
        <f>'Company App27'!H13+InpOverride!H13</f>
        <v>-3.7117473917905916E-2</v>
      </c>
      <c r="I13" s="54">
        <f>'Company App27'!I13+InpOverride!I13</f>
        <v>1.4500000000000001E-2</v>
      </c>
      <c r="J13" s="54">
        <f>'Company App27'!J13+InpOverride!J13</f>
        <v>-6.0401999999999997E-2</v>
      </c>
      <c r="K13" s="55">
        <f>'Company App27'!K13+InpOverride!K13</f>
        <v>3.1527299999999999E-3</v>
      </c>
      <c r="L13" s="180"/>
      <c r="M13" s="59">
        <f>SUM(G13:K13)</f>
        <v>-5.4441583917905913E-2</v>
      </c>
    </row>
    <row r="14" spans="1:13">
      <c r="A14" s="1"/>
      <c r="B14" s="22">
        <v>7</v>
      </c>
      <c r="C14" s="23" t="s">
        <v>28</v>
      </c>
      <c r="D14" s="24" t="s">
        <v>29</v>
      </c>
      <c r="E14" s="24" t="s">
        <v>6</v>
      </c>
      <c r="F14" s="36">
        <v>3</v>
      </c>
      <c r="G14" s="56">
        <f>'Company App27'!G14+InpOverride!G14</f>
        <v>0</v>
      </c>
      <c r="H14" s="57">
        <f>'Company App27'!H14+InpOverride!H14</f>
        <v>0</v>
      </c>
      <c r="I14" s="57">
        <f>'Company App27'!I14+InpOverride!I14</f>
        <v>0</v>
      </c>
      <c r="J14" s="57">
        <f>'Company App27'!J14+InpOverride!J14</f>
        <v>1.06E-2</v>
      </c>
      <c r="K14" s="58">
        <f>'Company App27'!K14+InpOverride!K14</f>
        <v>0</v>
      </c>
      <c r="L14" s="180"/>
      <c r="M14" s="60">
        <f t="shared" ref="M14:M16" si="1">SUM(G14:K14)</f>
        <v>1.06E-2</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180"/>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180"/>
      <c r="M16" s="60">
        <f t="shared" si="1"/>
        <v>0</v>
      </c>
    </row>
    <row r="17" spans="1:14" ht="15" thickBot="1">
      <c r="A17" s="14"/>
      <c r="B17" s="27">
        <v>10</v>
      </c>
      <c r="C17" s="28" t="s">
        <v>34</v>
      </c>
      <c r="D17" s="29" t="s">
        <v>35</v>
      </c>
      <c r="E17" s="29" t="s">
        <v>6</v>
      </c>
      <c r="F17" s="37">
        <v>3</v>
      </c>
      <c r="G17" s="31">
        <f>SUM(G13:G16)</f>
        <v>2.5425159999999999E-2</v>
      </c>
      <c r="H17" s="50">
        <f t="shared" ref="H17:K17" si="2">SUM(H13:H16)</f>
        <v>-3.7117473917905916E-2</v>
      </c>
      <c r="I17" s="50">
        <f t="shared" si="2"/>
        <v>1.4500000000000001E-2</v>
      </c>
      <c r="J17" s="50">
        <f t="shared" si="2"/>
        <v>-4.9801999999999999E-2</v>
      </c>
      <c r="K17" s="51">
        <f t="shared" si="2"/>
        <v>3.1527299999999999E-3</v>
      </c>
      <c r="L17" s="180"/>
      <c r="M17" s="32">
        <f>SUM(M13:M16)</f>
        <v>-4.3841583917905914E-2</v>
      </c>
    </row>
    <row r="18" spans="1:14" ht="15" thickBot="1">
      <c r="A18" s="14"/>
      <c r="B18" s="33"/>
      <c r="C18" s="33"/>
      <c r="D18" s="34"/>
      <c r="E18" s="33"/>
      <c r="F18" s="33"/>
      <c r="G18" s="181"/>
      <c r="H18" s="181"/>
      <c r="I18" s="181"/>
      <c r="J18" s="181"/>
      <c r="K18" s="181"/>
      <c r="L18" s="181"/>
      <c r="M18" s="181"/>
    </row>
    <row r="19" spans="1:14" ht="15" thickBot="1">
      <c r="A19" s="14"/>
      <c r="B19" s="10" t="s">
        <v>36</v>
      </c>
      <c r="C19" s="15" t="s">
        <v>37</v>
      </c>
      <c r="D19" s="6"/>
      <c r="E19" s="6"/>
      <c r="F19" s="6"/>
      <c r="G19" s="182"/>
      <c r="H19" s="182"/>
      <c r="I19" s="182"/>
      <c r="J19" s="182"/>
      <c r="K19" s="182"/>
      <c r="L19" s="182"/>
      <c r="M19" s="182"/>
    </row>
    <row r="20" spans="1:14">
      <c r="A20" s="1"/>
      <c r="B20" s="17">
        <v>11</v>
      </c>
      <c r="C20" s="23" t="s">
        <v>38</v>
      </c>
      <c r="D20" s="19" t="s">
        <v>39</v>
      </c>
      <c r="E20" s="19" t="s">
        <v>6</v>
      </c>
      <c r="F20" s="35">
        <v>3</v>
      </c>
      <c r="G20" s="43">
        <f>'Company App27'!G20+InpOverride!G20</f>
        <v>0</v>
      </c>
      <c r="H20" s="54">
        <f>'Company App27'!H20+InpOverride!H20</f>
        <v>0</v>
      </c>
      <c r="I20" s="54">
        <f>'Company App27'!I20+InpOverride!I20</f>
        <v>-2.6854000000000001E-3</v>
      </c>
      <c r="J20" s="54">
        <f>'Company App27'!J20+InpOverride!J20</f>
        <v>0</v>
      </c>
      <c r="K20" s="55">
        <f>'Company App27'!K20+InpOverride!K20</f>
        <v>0</v>
      </c>
      <c r="L20" s="180"/>
      <c r="M20" s="59">
        <f>SUM(G20:K20)</f>
        <v>-2.6854000000000001E-3</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-8.10081E-2</v>
      </c>
      <c r="K21" s="58">
        <f>'Company App27'!K21+InpOverride!K21</f>
        <v>0</v>
      </c>
      <c r="L21" s="180"/>
      <c r="M21" s="60">
        <f>SUM(G21:K21)</f>
        <v>-8.10081E-2</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180"/>
      <c r="M22" s="60">
        <f>SUM(G22:K22)</f>
        <v>0</v>
      </c>
    </row>
    <row r="23" spans="1:14" ht="15" thickBot="1">
      <c r="A23" s="14"/>
      <c r="B23" s="27">
        <v>14</v>
      </c>
      <c r="C23" s="28" t="s">
        <v>44</v>
      </c>
      <c r="D23" s="29" t="s">
        <v>45</v>
      </c>
      <c r="E23" s="29" t="s">
        <v>6</v>
      </c>
      <c r="F23" s="37">
        <v>3</v>
      </c>
      <c r="G23" s="31">
        <f>SUM(G20:G22)</f>
        <v>0</v>
      </c>
      <c r="H23" s="50">
        <f t="shared" ref="H23:K23" si="3">SUM(H20:H22)</f>
        <v>0</v>
      </c>
      <c r="I23" s="50">
        <f t="shared" si="3"/>
        <v>-2.6854000000000001E-3</v>
      </c>
      <c r="J23" s="50">
        <f t="shared" si="3"/>
        <v>-8.10081E-2</v>
      </c>
      <c r="K23" s="51">
        <f t="shared" si="3"/>
        <v>0</v>
      </c>
      <c r="L23" s="180"/>
      <c r="M23" s="32">
        <f>SUM(M20:M22)</f>
        <v>-8.3693500000000004E-2</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54">
        <f>'Company App27'!H26+InpOverride!H26</f>
        <v>0</v>
      </c>
      <c r="I26" s="54">
        <f>'Company App27'!I26+InpOverride!I26</f>
        <v>0</v>
      </c>
      <c r="J26" s="54">
        <f>'Company App27'!J26+InpOverride!J26</f>
        <v>0</v>
      </c>
      <c r="K26" s="55">
        <f>'Company App27'!K26+InpOverride!K26</f>
        <v>3.9500000000000004E-3</v>
      </c>
      <c r="L26" s="21"/>
      <c r="M26" s="59">
        <f>'Company App27'!M26+InpOverride!M26</f>
        <v>3.9500000000000004E-3</v>
      </c>
      <c r="N26" s="21"/>
    </row>
    <row r="27" spans="1:14">
      <c r="A27" s="1"/>
      <c r="B27" s="22">
        <v>16</v>
      </c>
      <c r="C27" s="23" t="s">
        <v>50</v>
      </c>
      <c r="D27" s="24" t="s">
        <v>51</v>
      </c>
      <c r="E27" s="24" t="s">
        <v>6</v>
      </c>
      <c r="F27" s="25">
        <v>3</v>
      </c>
      <c r="G27" s="56">
        <f>'Company App27'!G27+InpOverride!G27</f>
        <v>0</v>
      </c>
      <c r="H27" s="57">
        <f>'Company App27'!H27+InpOverride!H27</f>
        <v>0</v>
      </c>
      <c r="I27" s="57">
        <f>'Company App27'!I27+InpOverride!I27</f>
        <v>0</v>
      </c>
      <c r="J27" s="57">
        <f>'Company App27'!J27+InpOverride!J27</f>
        <v>-0.32253500000000002</v>
      </c>
      <c r="K27" s="58">
        <f>'Company App27'!K27+InpOverride!K27</f>
        <v>-7.6350000000000001E-2</v>
      </c>
      <c r="L27" s="21"/>
      <c r="M27" s="60">
        <f>'Company App27'!M27+InpOverride!M27</f>
        <v>-0.39888499999999999</v>
      </c>
      <c r="N27" s="26"/>
    </row>
    <row r="28" spans="1:14">
      <c r="A28" s="1"/>
      <c r="B28" s="22">
        <v>17</v>
      </c>
      <c r="C28" s="23" t="s">
        <v>52</v>
      </c>
      <c r="D28" s="24" t="s">
        <v>53</v>
      </c>
      <c r="E28" s="24" t="s">
        <v>6</v>
      </c>
      <c r="F28" s="25">
        <v>3</v>
      </c>
      <c r="G28" s="56">
        <f>'Company App27'!G28+InpOverride!G28</f>
        <v>0</v>
      </c>
      <c r="H28" s="57">
        <f>'Company App27'!H28+InpOverride!H28</f>
        <v>0.11899999999999999</v>
      </c>
      <c r="I28" s="57">
        <f>'Company App27'!I28+InpOverride!I28</f>
        <v>0.27800000000000002</v>
      </c>
      <c r="J28" s="57">
        <f>'Company App27'!J28+InpOverride!J28</f>
        <v>2.38785E-2</v>
      </c>
      <c r="K28" s="58">
        <f>'Company App27'!K28+InpOverride!K28</f>
        <v>0</v>
      </c>
      <c r="L28" s="21"/>
      <c r="M28" s="60">
        <f>'Company App27'!M28+InpOverride!M28</f>
        <v>0.42067849999999901</v>
      </c>
      <c r="N28" s="26"/>
    </row>
    <row r="29" spans="1:14">
      <c r="A29" s="1"/>
      <c r="B29" s="22">
        <v>18</v>
      </c>
      <c r="C29" s="23" t="s">
        <v>54</v>
      </c>
      <c r="D29" s="24" t="s">
        <v>55</v>
      </c>
      <c r="E29" s="24" t="s">
        <v>6</v>
      </c>
      <c r="F29" s="25">
        <v>3</v>
      </c>
      <c r="G29" s="56">
        <f>'Company App27'!G29+InpOverride!G29</f>
        <v>0</v>
      </c>
      <c r="H29" s="57">
        <f>'Company App27'!H29+InpOverride!H29</f>
        <v>0</v>
      </c>
      <c r="I29" s="57">
        <f>'Company App27'!I29+InpOverride!I29</f>
        <v>0</v>
      </c>
      <c r="J29" s="57">
        <f>'Company App27'!J29+InpOverride!J29</f>
        <v>0</v>
      </c>
      <c r="K29" s="58">
        <f>'Company App27'!K29+InpOverride!K29</f>
        <v>0</v>
      </c>
      <c r="L29" s="21"/>
      <c r="M29" s="60">
        <f>'Company App27'!M29+InpOverride!M29</f>
        <v>0</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0</v>
      </c>
      <c r="H32" s="50">
        <f t="shared" ref="H32:K32" si="4">SUM(H26:H31)</f>
        <v>0.11899999999999999</v>
      </c>
      <c r="I32" s="50">
        <f t="shared" si="4"/>
        <v>0.27800000000000002</v>
      </c>
      <c r="J32" s="50">
        <f t="shared" si="4"/>
        <v>-0.29865649999999999</v>
      </c>
      <c r="K32" s="51">
        <f t="shared" si="4"/>
        <v>-7.2400000000000006E-2</v>
      </c>
      <c r="L32" s="21"/>
      <c r="M32" s="32">
        <f t="shared" ref="M32" si="5">SUM(M26:M31)</f>
        <v>2.5743499999999031E-2</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0</v>
      </c>
      <c r="J35" s="54">
        <f>'Company App27'!J35+InpOverride!J35</f>
        <v>0</v>
      </c>
      <c r="K35" s="55">
        <f>'Company App27'!K35+InpOverride!K35</f>
        <v>0</v>
      </c>
      <c r="L35" s="21"/>
      <c r="M35" s="59">
        <f t="shared" ref="M35:M40" si="6">SUM(G35:K35)</f>
        <v>0</v>
      </c>
      <c r="N35" s="21"/>
    </row>
    <row r="36" spans="1:14">
      <c r="A36" s="1"/>
      <c r="B36" s="22">
        <v>23</v>
      </c>
      <c r="C36" s="23" t="s">
        <v>66</v>
      </c>
      <c r="D36" s="24" t="s">
        <v>67</v>
      </c>
      <c r="E36" s="24" t="s">
        <v>6</v>
      </c>
      <c r="F36" s="36">
        <v>3</v>
      </c>
      <c r="G36" s="56">
        <f>'Company App27'!G36+InpOverride!G36</f>
        <v>2.5425159999999999E-2</v>
      </c>
      <c r="H36" s="57">
        <f>'Company App27'!H36+InpOverride!H36</f>
        <v>-3.7117473917905916E-2</v>
      </c>
      <c r="I36" s="57">
        <f>'Company App27'!I36+InpOverride!I36</f>
        <v>1.4500000000000001E-2</v>
      </c>
      <c r="J36" s="57">
        <f>'Company App27'!J36+InpOverride!J36</f>
        <v>-6.0401999999999997E-2</v>
      </c>
      <c r="K36" s="58">
        <f>'Company App27'!K36+InpOverride!K36</f>
        <v>3.1527299999999999E-3</v>
      </c>
      <c r="L36" s="21"/>
      <c r="M36" s="60">
        <f t="shared" si="6"/>
        <v>-5.4441583917905913E-2</v>
      </c>
      <c r="N36" s="26"/>
    </row>
    <row r="37" spans="1:14">
      <c r="A37" s="1"/>
      <c r="B37" s="22">
        <v>24</v>
      </c>
      <c r="C37" s="23" t="s">
        <v>68</v>
      </c>
      <c r="D37" s="24" t="s">
        <v>69</v>
      </c>
      <c r="E37" s="24" t="s">
        <v>6</v>
      </c>
      <c r="F37" s="36">
        <v>3</v>
      </c>
      <c r="G37" s="56">
        <f>'Company App27'!G37+InpOverride!G37</f>
        <v>0</v>
      </c>
      <c r="H37" s="57">
        <f>'Company App27'!H37+InpOverride!H37</f>
        <v>0</v>
      </c>
      <c r="I37" s="57">
        <f>'Company App27'!I37+InpOverride!I37</f>
        <v>0</v>
      </c>
      <c r="J37" s="57">
        <f>'Company App27'!J37+InpOverride!J37</f>
        <v>1.06E-2</v>
      </c>
      <c r="K37" s="58">
        <f>'Company App27'!K37+InpOverride!K37</f>
        <v>0</v>
      </c>
      <c r="L37" s="21"/>
      <c r="M37" s="60">
        <f t="shared" si="6"/>
        <v>1.06E-2</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2.5425159999999999E-2</v>
      </c>
      <c r="H41" s="50">
        <f t="shared" ref="H41:M41" si="7">SUM(H35:H40)</f>
        <v>-3.7117473917905916E-2</v>
      </c>
      <c r="I41" s="50">
        <f t="shared" si="7"/>
        <v>1.4500000000000001E-2</v>
      </c>
      <c r="J41" s="50">
        <f t="shared" si="7"/>
        <v>-4.9801999999999999E-2</v>
      </c>
      <c r="K41" s="51">
        <f t="shared" si="7"/>
        <v>3.1527299999999999E-3</v>
      </c>
      <c r="L41" s="21"/>
      <c r="M41" s="32">
        <f t="shared" si="7"/>
        <v>-4.3841583917905914E-2</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-2.6854000000000001E-3</v>
      </c>
      <c r="J45" s="57">
        <f>'Company App27'!J45+InpOverride!J45</f>
        <v>0</v>
      </c>
      <c r="K45" s="58">
        <f>'Company App27'!K45+InpOverride!K45</f>
        <v>0</v>
      </c>
      <c r="L45" s="21"/>
      <c r="M45" s="60">
        <f>SUM(G45:K45)</f>
        <v>-2.6854000000000001E-3</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-8.10081E-2</v>
      </c>
      <c r="K46" s="58">
        <f>'Company App27'!K46+InpOverride!K46</f>
        <v>0</v>
      </c>
      <c r="L46" s="21"/>
      <c r="M46" s="60">
        <f>SUM(G46:K46)</f>
        <v>-8.10081E-2</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-2.6854000000000001E-3</v>
      </c>
      <c r="J48" s="50">
        <f t="shared" si="8"/>
        <v>-8.10081E-2</v>
      </c>
      <c r="K48" s="51">
        <f t="shared" si="8"/>
        <v>0</v>
      </c>
      <c r="L48" s="21"/>
      <c r="M48" s="32">
        <f t="shared" si="8"/>
        <v>-8.3693500000000004E-2</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ignoredErrors>
    <ignoredError sqref="G6:M12 G14:M22 G13:L13 G24:M25 L23 G27:M48 G26:L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tabSelected="1" view="pageLayout" zoomScaleNormal="100" workbookViewId="0"/>
  </sheetViews>
  <sheetFormatPr defaultRowHeight="14.25"/>
  <cols>
    <col min="1" max="1" width="7.375" customWidth="1"/>
    <col min="2" max="2" width="16.625" customWidth="1"/>
    <col min="3" max="3" width="79.375" customWidth="1"/>
    <col min="4" max="4" width="3" customWidth="1"/>
    <col min="5" max="5" width="14.625" bestFit="1" customWidth="1"/>
    <col min="6" max="14" width="6.875" customWidth="1"/>
    <col min="15" max="15" width="13.125" customWidth="1"/>
  </cols>
  <sheetData>
    <row r="1" spans="1:15">
      <c r="A1" s="62"/>
      <c r="B1" s="62"/>
      <c r="C1" s="62" t="s">
        <v>188</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0</v>
      </c>
      <c r="K4" s="72">
        <f>'Ofwat App27'!H6</f>
        <v>0</v>
      </c>
      <c r="L4" s="72">
        <f>'Ofwat App27'!I6</f>
        <v>0</v>
      </c>
      <c r="M4" s="72">
        <f>'Ofwat App27'!J6</f>
        <v>-0.32253500000000002</v>
      </c>
      <c r="N4" s="72">
        <f>'Ofwat App27'!K6</f>
        <v>-7.2400000000000006E-2</v>
      </c>
      <c r="O4" s="73">
        <f>'Ofwat App27'!M6</f>
        <v>-0.39493499999999998</v>
      </c>
    </row>
    <row r="5" spans="1:15" s="74" customFormat="1" ht="15" customHeight="1">
      <c r="A5" s="68"/>
      <c r="B5" s="75" t="s">
        <v>100</v>
      </c>
      <c r="C5" s="76" t="s">
        <v>17</v>
      </c>
      <c r="D5" s="66" t="s">
        <v>6</v>
      </c>
      <c r="E5" s="76" t="s">
        <v>89</v>
      </c>
      <c r="F5" s="77"/>
      <c r="G5" s="78"/>
      <c r="H5" s="78"/>
      <c r="I5" s="78"/>
      <c r="J5" s="78">
        <f>'Ofwat App27'!G7</f>
        <v>0</v>
      </c>
      <c r="K5" s="78">
        <f>'Ofwat App27'!H7</f>
        <v>0.11899999999999999</v>
      </c>
      <c r="L5" s="78">
        <f>'Ofwat App27'!I7</f>
        <v>0.27800000000000002</v>
      </c>
      <c r="M5" s="78">
        <f>'Ofwat App27'!J7</f>
        <v>2.38785E-2</v>
      </c>
      <c r="N5" s="78">
        <f>'Ofwat App27'!K7</f>
        <v>0</v>
      </c>
      <c r="O5" s="79">
        <f>'Ofwat App27'!M7</f>
        <v>0.42067849999999901</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0</v>
      </c>
      <c r="K8" s="80">
        <f>'Ofwat App27'!H10</f>
        <v>0.11899999999999999</v>
      </c>
      <c r="L8" s="80">
        <f>'Ofwat App27'!I10</f>
        <v>0.27800000000000002</v>
      </c>
      <c r="M8" s="80">
        <f>'Ofwat App27'!J10</f>
        <v>-0.29865649999999999</v>
      </c>
      <c r="N8" s="80">
        <f>'Ofwat App27'!K10</f>
        <v>-7.2400000000000006E-2</v>
      </c>
      <c r="O8" s="81">
        <f>'Ofwat App27'!M10</f>
        <v>2.5743499999999031E-2</v>
      </c>
    </row>
    <row r="9" spans="1:15" s="74" customFormat="1" ht="15" customHeight="1">
      <c r="A9" s="68"/>
      <c r="B9" s="69" t="s">
        <v>104</v>
      </c>
      <c r="C9" s="70" t="s">
        <v>26</v>
      </c>
      <c r="D9" s="65" t="s">
        <v>6</v>
      </c>
      <c r="E9" s="70" t="s">
        <v>89</v>
      </c>
      <c r="F9" s="71"/>
      <c r="G9" s="72"/>
      <c r="H9" s="72"/>
      <c r="I9" s="72"/>
      <c r="J9" s="72">
        <f>'Ofwat App27'!G13</f>
        <v>2.5425159999999999E-2</v>
      </c>
      <c r="K9" s="72">
        <f>'Ofwat App27'!H13</f>
        <v>-3.7117473917905916E-2</v>
      </c>
      <c r="L9" s="72">
        <f>'Ofwat App27'!I13</f>
        <v>1.4500000000000001E-2</v>
      </c>
      <c r="M9" s="72">
        <f>'Ofwat App27'!J13</f>
        <v>-6.0401999999999997E-2</v>
      </c>
      <c r="N9" s="72">
        <f>'Ofwat App27'!K13</f>
        <v>3.1527299999999999E-3</v>
      </c>
      <c r="O9" s="73">
        <f>'Ofwat App27'!M13</f>
        <v>-5.4441583917905913E-2</v>
      </c>
    </row>
    <row r="10" spans="1:15" s="74" customFormat="1" ht="15" customHeight="1">
      <c r="A10" s="68"/>
      <c r="B10" s="75" t="s">
        <v>105</v>
      </c>
      <c r="C10" s="76" t="s">
        <v>28</v>
      </c>
      <c r="D10" s="66" t="s">
        <v>6</v>
      </c>
      <c r="E10" s="76" t="s">
        <v>89</v>
      </c>
      <c r="F10" s="77"/>
      <c r="G10" s="78"/>
      <c r="H10" s="78"/>
      <c r="I10" s="78"/>
      <c r="J10" s="78">
        <f>'Ofwat App27'!G14</f>
        <v>0</v>
      </c>
      <c r="K10" s="78">
        <f>'Ofwat App27'!H14</f>
        <v>0</v>
      </c>
      <c r="L10" s="78">
        <f>'Ofwat App27'!I14</f>
        <v>0</v>
      </c>
      <c r="M10" s="78">
        <f>'Ofwat App27'!J14</f>
        <v>1.06E-2</v>
      </c>
      <c r="N10" s="78">
        <f>'Ofwat App27'!K14</f>
        <v>0</v>
      </c>
      <c r="O10" s="79">
        <f>'Ofwat App27'!M14</f>
        <v>1.06E-2</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2.5425159999999999E-2</v>
      </c>
      <c r="K13" s="80">
        <f>'Ofwat App27'!H17</f>
        <v>-3.7117473917905916E-2</v>
      </c>
      <c r="L13" s="80">
        <f>'Ofwat App27'!I17</f>
        <v>1.4500000000000001E-2</v>
      </c>
      <c r="M13" s="80">
        <f>'Ofwat App27'!J17</f>
        <v>-4.9801999999999999E-2</v>
      </c>
      <c r="N13" s="80">
        <f>'Ofwat App27'!K17</f>
        <v>3.1527299999999999E-3</v>
      </c>
      <c r="O13" s="81">
        <f>'Ofwat App27'!M17</f>
        <v>-4.3841583917905914E-2</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-2.6854000000000001E-3</v>
      </c>
      <c r="M14" s="72">
        <f>'Ofwat App27'!J20</f>
        <v>0</v>
      </c>
      <c r="N14" s="72">
        <f>'Ofwat App27'!K20</f>
        <v>0</v>
      </c>
      <c r="O14" s="73">
        <f>'Ofwat App27'!M20</f>
        <v>-2.6854000000000001E-3</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-8.10081E-2</v>
      </c>
      <c r="N15" s="78">
        <f>'Ofwat App27'!K21</f>
        <v>0</v>
      </c>
      <c r="O15" s="79">
        <f>'Ofwat App27'!M21</f>
        <v>-8.10081E-2</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-2.6854000000000001E-3</v>
      </c>
      <c r="M17" s="80">
        <f>'Ofwat App27'!J23</f>
        <v>-8.10081E-2</v>
      </c>
      <c r="N17" s="80">
        <f>'Ofwat App27'!K23</f>
        <v>0</v>
      </c>
      <c r="O17" s="81">
        <f>'Ofwat App27'!M23</f>
        <v>-8.3693500000000004E-2</v>
      </c>
    </row>
    <row r="18" spans="1:15" s="74" customFormat="1" ht="15" customHeight="1">
      <c r="A18" s="68"/>
      <c r="B18" s="69" t="s">
        <v>113</v>
      </c>
      <c r="C18" s="70" t="s">
        <v>48</v>
      </c>
      <c r="D18" s="65" t="s">
        <v>6</v>
      </c>
      <c r="E18" s="70" t="s">
        <v>89</v>
      </c>
      <c r="F18" s="71"/>
      <c r="G18" s="72"/>
      <c r="H18" s="72"/>
      <c r="I18" s="72"/>
      <c r="J18" s="72">
        <f>'Ofwat App27'!G26</f>
        <v>0</v>
      </c>
      <c r="K18" s="72">
        <f>'Ofwat App27'!H26</f>
        <v>0</v>
      </c>
      <c r="L18" s="72">
        <f>'Ofwat App27'!I26</f>
        <v>0</v>
      </c>
      <c r="M18" s="72">
        <f>'Ofwat App27'!J26</f>
        <v>0</v>
      </c>
      <c r="N18" s="72">
        <f>'Ofwat App27'!K26</f>
        <v>3.9500000000000004E-3</v>
      </c>
      <c r="O18" s="73">
        <f>'Ofwat App27'!M26</f>
        <v>3.9500000000000004E-3</v>
      </c>
    </row>
    <row r="19" spans="1:15" s="74" customFormat="1" ht="15" customHeight="1">
      <c r="A19" s="68"/>
      <c r="B19" s="75" t="s">
        <v>114</v>
      </c>
      <c r="C19" s="76" t="s">
        <v>50</v>
      </c>
      <c r="D19" s="66" t="s">
        <v>6</v>
      </c>
      <c r="E19" s="76" t="s">
        <v>89</v>
      </c>
      <c r="F19" s="77"/>
      <c r="G19" s="78"/>
      <c r="H19" s="78"/>
      <c r="I19" s="78"/>
      <c r="J19" s="78">
        <f>'Ofwat App27'!G27</f>
        <v>0</v>
      </c>
      <c r="K19" s="78">
        <f>'Ofwat App27'!H27</f>
        <v>0</v>
      </c>
      <c r="L19" s="78">
        <f>'Ofwat App27'!I27</f>
        <v>0</v>
      </c>
      <c r="M19" s="78">
        <f>'Ofwat App27'!J27</f>
        <v>-0.32253500000000002</v>
      </c>
      <c r="N19" s="78">
        <f>'Ofwat App27'!K27</f>
        <v>-7.6350000000000001E-2</v>
      </c>
      <c r="O19" s="79">
        <f>'Ofwat App27'!M27</f>
        <v>-0.39888499999999999</v>
      </c>
    </row>
    <row r="20" spans="1:15" s="74" customFormat="1">
      <c r="A20" s="68"/>
      <c r="B20" s="75" t="s">
        <v>115</v>
      </c>
      <c r="C20" s="76" t="s">
        <v>52</v>
      </c>
      <c r="D20" s="66" t="s">
        <v>6</v>
      </c>
      <c r="E20" s="76" t="s">
        <v>89</v>
      </c>
      <c r="F20" s="77"/>
      <c r="G20" s="78"/>
      <c r="H20" s="78"/>
      <c r="I20" s="78"/>
      <c r="J20" s="78">
        <f>'Ofwat App27'!G28</f>
        <v>0</v>
      </c>
      <c r="K20" s="78">
        <f>'Ofwat App27'!H28</f>
        <v>0.11899999999999999</v>
      </c>
      <c r="L20" s="78">
        <f>'Ofwat App27'!I28</f>
        <v>0.27800000000000002</v>
      </c>
      <c r="M20" s="78">
        <f>'Ofwat App27'!J28</f>
        <v>2.38785E-2</v>
      </c>
      <c r="N20" s="78">
        <f>'Ofwat App27'!K28</f>
        <v>0</v>
      </c>
      <c r="O20" s="79">
        <f>'Ofwat App27'!M28</f>
        <v>0.42067849999999901</v>
      </c>
    </row>
    <row r="21" spans="1:15" s="74" customFormat="1" ht="15" customHeight="1">
      <c r="A21" s="68"/>
      <c r="B21" s="75" t="s">
        <v>116</v>
      </c>
      <c r="C21" s="76" t="s">
        <v>54</v>
      </c>
      <c r="D21" s="66" t="s">
        <v>6</v>
      </c>
      <c r="E21" s="76" t="s">
        <v>89</v>
      </c>
      <c r="F21" s="77"/>
      <c r="G21" s="78"/>
      <c r="H21" s="78"/>
      <c r="I21" s="78"/>
      <c r="J21" s="78">
        <f>'Ofwat App27'!G29</f>
        <v>0</v>
      </c>
      <c r="K21" s="78">
        <f>'Ofwat App27'!H29</f>
        <v>0</v>
      </c>
      <c r="L21" s="78">
        <f>'Ofwat App27'!I29</f>
        <v>0</v>
      </c>
      <c r="M21" s="78">
        <f>'Ofwat App27'!J29</f>
        <v>0</v>
      </c>
      <c r="N21" s="78">
        <f>'Ofwat App27'!K29</f>
        <v>0</v>
      </c>
      <c r="O21" s="79">
        <f>'Ofwat App27'!M29</f>
        <v>0</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0</v>
      </c>
      <c r="K24" s="80">
        <f>'Ofwat App27'!H32</f>
        <v>0.11899999999999999</v>
      </c>
      <c r="L24" s="80">
        <f>'Ofwat App27'!I32</f>
        <v>0.27800000000000002</v>
      </c>
      <c r="M24" s="80">
        <f>'Ofwat App27'!J32</f>
        <v>-0.29865649999999999</v>
      </c>
      <c r="N24" s="80">
        <f>'Ofwat App27'!K32</f>
        <v>-7.2400000000000006E-2</v>
      </c>
      <c r="O24" s="81">
        <f>'Ofwat App27'!M32</f>
        <v>2.5743499999999031E-2</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0</v>
      </c>
      <c r="M25" s="72">
        <f>'Ofwat App27'!J35</f>
        <v>0</v>
      </c>
      <c r="N25" s="72">
        <f>'Ofwat App27'!K35</f>
        <v>0</v>
      </c>
      <c r="O25" s="73">
        <f>'Ofwat App27'!M35</f>
        <v>0</v>
      </c>
    </row>
    <row r="26" spans="1:15" s="74" customFormat="1" ht="15" customHeight="1">
      <c r="A26" s="68"/>
      <c r="B26" s="75" t="s">
        <v>121</v>
      </c>
      <c r="C26" s="76" t="s">
        <v>66</v>
      </c>
      <c r="D26" s="66" t="s">
        <v>6</v>
      </c>
      <c r="E26" s="76" t="s">
        <v>89</v>
      </c>
      <c r="F26" s="77"/>
      <c r="G26" s="78"/>
      <c r="H26" s="78"/>
      <c r="I26" s="78"/>
      <c r="J26" s="78">
        <f>'Ofwat App27'!G36</f>
        <v>2.5425159999999999E-2</v>
      </c>
      <c r="K26" s="78">
        <f>'Ofwat App27'!H36</f>
        <v>-3.7117473917905916E-2</v>
      </c>
      <c r="L26" s="78">
        <f>'Ofwat App27'!I36</f>
        <v>1.4500000000000001E-2</v>
      </c>
      <c r="M26" s="78">
        <f>'Ofwat App27'!J36</f>
        <v>-6.0401999999999997E-2</v>
      </c>
      <c r="N26" s="78">
        <f>'Ofwat App27'!K36</f>
        <v>3.1527299999999999E-3</v>
      </c>
      <c r="O26" s="79">
        <f>'Ofwat App27'!M36</f>
        <v>-5.4441583917905913E-2</v>
      </c>
    </row>
    <row r="27" spans="1:15" s="74" customFormat="1" ht="15" customHeight="1">
      <c r="A27" s="68"/>
      <c r="B27" s="75" t="s">
        <v>122</v>
      </c>
      <c r="C27" s="76" t="s">
        <v>68</v>
      </c>
      <c r="D27" s="66" t="s">
        <v>6</v>
      </c>
      <c r="E27" s="76" t="s">
        <v>89</v>
      </c>
      <c r="F27" s="77"/>
      <c r="G27" s="78"/>
      <c r="H27" s="78"/>
      <c r="I27" s="78"/>
      <c r="J27" s="78">
        <f>'Ofwat App27'!G37</f>
        <v>0</v>
      </c>
      <c r="K27" s="78">
        <f>'Ofwat App27'!H37</f>
        <v>0</v>
      </c>
      <c r="L27" s="78">
        <f>'Ofwat App27'!I37</f>
        <v>0</v>
      </c>
      <c r="M27" s="78">
        <f>'Ofwat App27'!J37</f>
        <v>1.06E-2</v>
      </c>
      <c r="N27" s="78">
        <f>'Ofwat App27'!K37</f>
        <v>0</v>
      </c>
      <c r="O27" s="79">
        <f>'Ofwat App27'!M37</f>
        <v>1.06E-2</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2.5425159999999999E-2</v>
      </c>
      <c r="K31" s="80">
        <f>'Ofwat App27'!H41</f>
        <v>-3.7117473917905916E-2</v>
      </c>
      <c r="L31" s="80">
        <f>'Ofwat App27'!I41</f>
        <v>1.4500000000000001E-2</v>
      </c>
      <c r="M31" s="80">
        <f>'Ofwat App27'!J41</f>
        <v>-4.9801999999999999E-2</v>
      </c>
      <c r="N31" s="80">
        <f>'Ofwat App27'!K41</f>
        <v>3.1527299999999999E-3</v>
      </c>
      <c r="O31" s="81">
        <f>'Ofwat App27'!M41</f>
        <v>-4.3841583917905914E-2</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-2.6854000000000001E-3</v>
      </c>
      <c r="M33" s="78">
        <f>'Ofwat App27'!J45</f>
        <v>0</v>
      </c>
      <c r="N33" s="78">
        <f>'Ofwat App27'!K45</f>
        <v>0</v>
      </c>
      <c r="O33" s="79">
        <f>'Ofwat App27'!M45</f>
        <v>-2.6854000000000001E-3</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-8.10081E-2</v>
      </c>
      <c r="N34" s="78">
        <f>'Ofwat App27'!K46</f>
        <v>0</v>
      </c>
      <c r="O34" s="79">
        <f>'Ofwat App27'!M46</f>
        <v>-8.10081E-2</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-2.6854000000000001E-3</v>
      </c>
      <c r="M36" s="80">
        <f>'Ofwat App27'!J48</f>
        <v>-8.10081E-2</v>
      </c>
      <c r="N36" s="80">
        <f>'Ofwat App27'!K48</f>
        <v>0</v>
      </c>
      <c r="O36" s="81">
        <f>'Ofwat App27'!M48</f>
        <v>-8.3693500000000004E-2</v>
      </c>
    </row>
    <row r="37" spans="1:15" s="74" customFormat="1" ht="15" customHeight="1">
      <c r="A37" s="68"/>
      <c r="B37" s="82" t="s">
        <v>133</v>
      </c>
      <c r="C37" s="82" t="s">
        <v>134</v>
      </c>
      <c r="D37" s="67" t="s">
        <v>135</v>
      </c>
      <c r="E37" s="83" t="s">
        <v>89</v>
      </c>
      <c r="F37" s="83"/>
      <c r="G37" s="83"/>
      <c r="H37" s="83"/>
      <c r="I37" s="83"/>
      <c r="J37" s="84" t="str">
        <f ca="1">CONCATENATE("[…]", TEXT(NOW(),"dd/mm/yyy hh:mm:ss"))</f>
        <v>[…]10/12/2019 11:30:42</v>
      </c>
      <c r="K37" s="84" t="str">
        <f t="shared" ref="K37:O37" ca="1" si="0">CONCATENATE("[…]", TEXT(NOW(),"dd/mm/yyy hh:mm:ss"))</f>
        <v>[…]10/12/2019 11:30:42</v>
      </c>
      <c r="L37" s="84" t="str">
        <f t="shared" ca="1" si="0"/>
        <v>[…]10/12/2019 11:30:42</v>
      </c>
      <c r="M37" s="84" t="str">
        <f t="shared" ca="1" si="0"/>
        <v>[…]10/12/2019 11:30:42</v>
      </c>
      <c r="N37" s="84" t="str">
        <f t="shared" ca="1" si="0"/>
        <v>[…]10/12/2019 11:30:42</v>
      </c>
      <c r="O37" s="84" t="str">
        <f t="shared" ca="1" si="0"/>
        <v>[…]10/12/2019 11:30:42</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ODIs_HDD_FD.xlsx</v>
      </c>
      <c r="K38" s="85" t="str">
        <f t="shared" ref="K38:O38" ca="1" si="1">MID(CELL("filename"),SEARCH("[",CELL("filename"))+1,SEARCH("]",CELL("filename"))-SEARCH("[",CELL("filename"))-1)</f>
        <v>ODIs_HDD_FD.xlsx</v>
      </c>
      <c r="L38" s="85" t="str">
        <f t="shared" ca="1" si="1"/>
        <v>ODIs_HDD_FD.xlsx</v>
      </c>
      <c r="M38" s="85" t="str">
        <f t="shared" ca="1" si="1"/>
        <v>ODIs_HDD_FD.xlsx</v>
      </c>
      <c r="N38" s="85" t="str">
        <f t="shared" ca="1" si="1"/>
        <v>ODIs_HDD_FD.xlsx</v>
      </c>
      <c r="O38" s="85" t="str">
        <f t="shared" ca="1" si="1"/>
        <v>ODIs_HDD_FD.xlsx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2019-12-09T10:58:20Z</dcterms:created>
  <dcterms:modified xsi:type="dcterms:W3CDTF">2019-12-10T11:30:50Z</dcterms:modified>
</cp:coreProperties>
</file>