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3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31" l="1"/>
  <c r="U46" i="31" l="1"/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23" i="30" l="1"/>
  <c r="J23" i="30"/>
  <c r="I23" i="30"/>
  <c r="H23" i="30"/>
  <c r="M23" i="30"/>
  <c r="G23" i="30"/>
  <c r="K1" i="3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I20" i="18"/>
  <c r="J20" i="18"/>
  <c r="K20" i="18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14" i="34" l="1"/>
  <c r="H23" i="18"/>
  <c r="J14" i="34"/>
  <c r="G23" i="18"/>
  <c r="J17" i="34" s="1"/>
  <c r="N14" i="34"/>
  <c r="K23" i="18"/>
  <c r="N17" i="34" s="1"/>
  <c r="M14" i="34"/>
  <c r="J23" i="18"/>
  <c r="M17" i="34" s="1"/>
  <c r="L14" i="34"/>
  <c r="I23" i="18"/>
  <c r="K4" i="34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17" i="18"/>
  <c r="M13" i="34" s="1"/>
  <c r="H41" i="18"/>
  <c r="K31" i="34" s="1"/>
  <c r="G10" i="30"/>
  <c r="H10" i="30"/>
  <c r="J17" i="30"/>
  <c r="J32" i="30"/>
  <c r="H41" i="30"/>
  <c r="J48" i="30"/>
  <c r="H10" i="18"/>
  <c r="K8" i="34" s="1"/>
  <c r="K32" i="18"/>
  <c r="N24" i="34" s="1"/>
  <c r="M22" i="18"/>
  <c r="O16" i="34" s="1"/>
  <c r="L17" i="34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I32" i="30"/>
  <c r="I41" i="30"/>
  <c r="M32" i="30"/>
  <c r="I48" i="30"/>
  <c r="G10" i="18"/>
  <c r="J8" i="34" s="1"/>
  <c r="K10" i="18"/>
  <c r="N8" i="34" s="1"/>
  <c r="M10" i="18"/>
  <c r="O8" i="34" s="1"/>
  <c r="M20" i="18"/>
  <c r="J32" i="18"/>
  <c r="M24" i="34" s="1"/>
  <c r="M21" i="18"/>
  <c r="O15" i="34" s="1"/>
  <c r="K17" i="34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32" i="30"/>
  <c r="H32" i="30"/>
  <c r="J41" i="30"/>
  <c r="G48" i="30"/>
  <c r="H48" i="30"/>
  <c r="J10" i="18"/>
  <c r="M8" i="34" s="1"/>
  <c r="G32" i="18"/>
  <c r="J24" i="34" s="1"/>
  <c r="I32" i="18"/>
  <c r="L24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M10" i="30"/>
  <c r="K32" i="30"/>
  <c r="G41" i="30"/>
  <c r="K41" i="30"/>
  <c r="K48" i="30"/>
  <c r="O14" i="34" l="1"/>
  <c r="M23" i="18"/>
  <c r="O17" i="34" s="1"/>
  <c r="M48" i="18"/>
  <c r="O36" i="34" s="1"/>
  <c r="M41" i="18"/>
  <c r="O31" i="34" s="1"/>
  <c r="M17" i="18"/>
  <c r="O13" i="34" l="1"/>
</calcChain>
</file>

<file path=xl/sharedStrings.xml><?xml version="1.0" encoding="utf-8"?>
<sst xmlns="http://schemas.openxmlformats.org/spreadsheetml/2006/main" count="781" uniqueCount="191">
  <si>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</si>
  <si>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</si>
  <si>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</si>
  <si>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</si>
  <si>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</si>
  <si>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</si>
  <si>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</si>
  <si>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</si>
  <si>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</si>
  <si>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</si>
  <si>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</si>
  <si>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</si>
  <si>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</si>
  <si>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</si>
  <si>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</si>
  <si>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</si>
  <si>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</si>
  <si>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</si>
  <si>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</si>
  <si>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</si>
  <si>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</si>
  <si>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</si>
  <si>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</si>
  <si>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</si>
  <si>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</si>
  <si>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</si>
  <si>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</si>
  <si>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</si>
  <si>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</si>
  <si>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</si>
  <si>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</si>
  <si>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</si>
  <si>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</si>
  <si>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</si>
  <si>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</si>
  <si>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</si>
  <si>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</si>
  <si>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</si>
  <si>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</si>
  <si>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</si>
  <si>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</si>
  <si>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</si>
  <si>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</si>
  <si>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</si>
  <si>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</si>
  <si>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</si>
  <si>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</si>
  <si>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</si>
  <si>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</si>
  <si>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</si>
  <si>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</si>
  <si>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</si>
  <si>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</si>
  <si>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</si>
  <si>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</si>
  <si>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</si>
  <si>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</si>
  <si>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</si>
  <si>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</si>
  <si>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</si>
  <si>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</si>
  <si>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</si>
  <si>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</si>
  <si>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</si>
  <si>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</si>
  <si>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</si>
  <si>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</si>
  <si>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</si>
  <si>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</si>
  <si>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</si>
  <si>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</si>
  <si>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</si>
  <si>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</si>
  <si>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</si>
  <si>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</si>
  <si>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</si>
  <si>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</si>
  <si>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</si>
  <si>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</si>
  <si>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</si>
  <si>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</si>
  <si>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</si>
  <si>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</si>
  <si>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</si>
  <si>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</si>
  <si>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</si>
  <si>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</si>
  <si>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</si>
  <si>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</si>
  <si>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</si>
  <si>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</si>
  <si>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</si>
  <si>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</si>
  <si>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</si>
  <si>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</si>
  <si>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</si>
  <si>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</si>
  <si>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</si>
  <si>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</si>
  <si>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</si>
  <si>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</si>
  <si>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</si>
  <si>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</si>
  <si>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</si>
  <si>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</si>
  <si>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</si>
  <si>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</si>
  <si>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</si>
  <si>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</si>
  <si>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</si>
  <si>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</si>
  <si>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</si>
  <si>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</si>
  <si>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</si>
  <si>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</si>
  <si>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</si>
  <si>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</si>
  <si>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</si>
  <si>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</si>
  <si>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</si>
  <si>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</si>
  <si>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</si>
  <si>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</si>
  <si>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</si>
  <si>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</si>
  <si>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</si>
  <si>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</si>
  <si>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</si>
  <si>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</si>
  <si>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</si>
  <si>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</si>
  <si>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</si>
  <si>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</si>
  <si>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</si>
  <si>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</si>
  <si>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</si>
  <si>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</si>
  <si>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</si>
  <si>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</si>
  <si>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</si>
  <si>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</si>
  <si>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</si>
  <si>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</si>
  <si>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</si>
  <si>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</si>
  <si>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</si>
  <si>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</si>
  <si>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</si>
  <si>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</si>
  <si>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</si>
  <si>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</si>
  <si>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</si>
  <si>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</si>
  <si>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</si>
  <si>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</si>
  <si>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</si>
  <si>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</si>
  <si>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</si>
  <si>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</si>
  <si>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</si>
  <si>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</si>
  <si>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</si>
  <si>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</si>
  <si>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</si>
  <si>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</si>
  <si>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</si>
  <si>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</si>
  <si>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</si>
  <si>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</si>
  <si>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</si>
  <si>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</si>
  <si>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</si>
  <si>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</si>
  <si>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</si>
  <si>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</si>
  <si>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</si>
  <si>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</si>
  <si>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</si>
  <si>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</si>
  <si>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</si>
  <si>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</si>
  <si>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</si>
  <si>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</si>
  <si>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</si>
  <si>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</si>
  <si>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</si>
  <si>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8: Final Determinations</t>
  </si>
  <si>
    <t>SWT</t>
  </si>
  <si>
    <t>PR19PD002</t>
  </si>
  <si>
    <t>Performance commitment S-A4 (asset reliability - pipes), sub-measure 02 (pollution incidents (CSO + RM + FS)):
2018-19 performance has breached the ‘high’ level, however the company considers its performance to be ‘stable’. In its response to our query (SWB-APR-OC-003) the company states that it is working with the Environment Agency to re-classify eight of these events and it changes its assessment of the sub-measure to ‘marginal’ from ‘stable’ until the re-classifications are resolved. We consider that pending the re-classifications another year of poor performance in this sub-measure (above the high level) could result in a deteriorating assessment, resulting in the performance commitment moving to marginal which may trigger an underperformance penalty.</t>
  </si>
  <si>
    <t>SWB.PD.A2b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</si>
</sst>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176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177</v>
      </c>
      <c r="C3" s="98" t="s">
        <v>178</v>
      </c>
      <c r="D3" s="98" t="s">
        <v>179</v>
      </c>
      <c r="E3" s="98" t="s">
        <v>180</v>
      </c>
      <c r="F3" s="98" t="s">
        <v>181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184</v>
      </c>
      <c r="B5" s="101">
        <v>1</v>
      </c>
      <c r="C5" s="99" t="s">
        <v>182</v>
      </c>
      <c r="D5" s="99" t="s">
        <v>183</v>
      </c>
      <c r="E5" s="99" t="s">
        <v>175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875" customWidth="1"/>
    <col min="2" max="2" width="9.5" customWidth="1"/>
    <col min="3" max="3" width="152.12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186</v>
      </c>
      <c r="L5" t="s">
        <v>186</v>
      </c>
      <c r="M5" t="s">
        <v>186</v>
      </c>
      <c r="N5" t="s">
        <v>186</v>
      </c>
      <c r="O5" t="s">
        <v>186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187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0.14099999999999999</v>
      </c>
      <c r="K7" s="179">
        <v>0.93500000000000005</v>
      </c>
      <c r="L7" s="179">
        <v>0.51400000000000001</v>
      </c>
      <c r="M7" s="179">
        <v>3.7999999999999999E-2</v>
      </c>
      <c r="N7" s="179">
        <v>0.245</v>
      </c>
      <c r="O7" s="179">
        <v>0.28299999999999997</v>
      </c>
    </row>
    <row r="8" spans="1:15" ht="15" customHeight="1">
      <c r="A8" t="s">
        <v>187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-1.873</v>
      </c>
      <c r="K8" s="179">
        <v>-1.226</v>
      </c>
      <c r="L8" s="179">
        <v>-0.78400000000000003</v>
      </c>
      <c r="M8" s="179">
        <v>-0.88900000000000001</v>
      </c>
      <c r="N8" s="179">
        <v>0</v>
      </c>
      <c r="O8" s="179">
        <v>-0.88900000000000001</v>
      </c>
    </row>
    <row r="9" spans="1:15" ht="19.5" customHeight="1">
      <c r="A9" t="s">
        <v>187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187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187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-1.732</v>
      </c>
      <c r="K11" s="179">
        <v>-0.29099999999999998</v>
      </c>
      <c r="L11" s="179">
        <v>-0.27</v>
      </c>
      <c r="M11" s="179">
        <v>-0.85099999999999998</v>
      </c>
      <c r="N11" s="179">
        <v>0.245</v>
      </c>
      <c r="O11" s="179">
        <v>-0.60599999999999998</v>
      </c>
    </row>
    <row r="12" spans="1:15" ht="15" customHeight="1">
      <c r="A12" t="s">
        <v>187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1.6240000000000001</v>
      </c>
      <c r="K12" s="179">
        <v>1.6240000000000001</v>
      </c>
      <c r="L12" s="179">
        <v>1.6240000000000001</v>
      </c>
      <c r="M12" s="179">
        <v>1.6240000000000001</v>
      </c>
      <c r="N12" s="179">
        <v>1.6240000000000001</v>
      </c>
      <c r="O12" s="179">
        <v>8.1199999999999992</v>
      </c>
    </row>
    <row r="13" spans="1:15" ht="19.5" customHeight="1">
      <c r="A13" t="s">
        <v>187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5" ht="15" customHeight="1">
      <c r="A14" t="s">
        <v>187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187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187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1.6240000000000001</v>
      </c>
      <c r="K16" s="179">
        <v>1.6240000000000001</v>
      </c>
      <c r="L16" s="179">
        <v>1.6240000000000001</v>
      </c>
      <c r="M16" s="179">
        <v>1.6240000000000001</v>
      </c>
      <c r="N16" s="179">
        <v>1.6240000000000001</v>
      </c>
      <c r="O16" s="179">
        <v>8.1199999999999992</v>
      </c>
    </row>
    <row r="17" spans="1:15" ht="19.5" customHeight="1">
      <c r="A17" t="s">
        <v>187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-1.157</v>
      </c>
      <c r="K17" s="179">
        <v>0.13700000000000001</v>
      </c>
      <c r="L17" s="179">
        <v>-1.867</v>
      </c>
      <c r="M17" s="179">
        <v>0.34499999999999997</v>
      </c>
      <c r="N17" s="179">
        <v>0.19500000000000001</v>
      </c>
      <c r="O17" s="179">
        <v>-2.347</v>
      </c>
    </row>
    <row r="18" spans="1:15" ht="15" customHeight="1">
      <c r="A18" t="s">
        <v>187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3.0939999999999999</v>
      </c>
      <c r="K18" s="179">
        <v>2.1509999999999998</v>
      </c>
      <c r="L18" s="179">
        <v>2.198</v>
      </c>
      <c r="M18" s="179">
        <v>3.0139999999999998</v>
      </c>
      <c r="N18" s="179">
        <v>2.1999999999999999E-2</v>
      </c>
      <c r="O18" s="179">
        <v>10.478999999999999</v>
      </c>
    </row>
    <row r="19" spans="1:15" ht="19.5" customHeight="1">
      <c r="A19" t="s">
        <v>187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187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1.9370000000000001</v>
      </c>
      <c r="K20" s="179">
        <v>2.2879999999999998</v>
      </c>
      <c r="L20" s="179">
        <v>0.33100000000000002</v>
      </c>
      <c r="M20" s="179">
        <v>3.359</v>
      </c>
      <c r="N20" s="179">
        <v>0.217</v>
      </c>
      <c r="O20" s="179">
        <v>8.1319999999999997</v>
      </c>
    </row>
    <row r="21" spans="1:15" ht="19.5" customHeight="1">
      <c r="A21" t="s">
        <v>187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187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0.14099999999999999</v>
      </c>
      <c r="K22" s="179">
        <v>0.93500000000000005</v>
      </c>
      <c r="L22" s="179">
        <v>0.51400000000000001</v>
      </c>
      <c r="M22" s="179">
        <v>3.7999999999999999E-2</v>
      </c>
      <c r="N22" s="179">
        <v>0.245</v>
      </c>
      <c r="O22" s="179">
        <v>0.28299999999999997</v>
      </c>
    </row>
    <row r="23" spans="1:15" ht="19.5" customHeight="1">
      <c r="A23" t="s">
        <v>187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-1.873</v>
      </c>
      <c r="K23" s="179">
        <v>-1.226</v>
      </c>
      <c r="L23" s="179">
        <v>-0.78400000000000003</v>
      </c>
      <c r="M23" s="179">
        <v>-0.88900000000000001</v>
      </c>
      <c r="N23" s="179">
        <v>0</v>
      </c>
      <c r="O23" s="179">
        <v>-0.88900000000000001</v>
      </c>
    </row>
    <row r="24" spans="1:15" ht="15" customHeight="1">
      <c r="A24" t="s">
        <v>187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187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187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187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-1.732</v>
      </c>
      <c r="K27" s="179">
        <v>-0.29099999999999998</v>
      </c>
      <c r="L27" s="179">
        <v>-0.27</v>
      </c>
      <c r="M27" s="179">
        <v>-0.85099999999999998</v>
      </c>
      <c r="N27" s="179">
        <v>0.245</v>
      </c>
      <c r="O27" s="179">
        <v>-0.60599999999999998</v>
      </c>
    </row>
    <row r="28" spans="1:15" ht="15" customHeight="1">
      <c r="A28" t="s">
        <v>187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0.16200000000000001</v>
      </c>
      <c r="K28" s="179">
        <v>0.16200000000000001</v>
      </c>
      <c r="L28" s="179">
        <v>0.16200000000000001</v>
      </c>
      <c r="M28" s="179">
        <v>0.16200000000000001</v>
      </c>
      <c r="N28" s="179">
        <v>0.16200000000000001</v>
      </c>
      <c r="O28" s="179">
        <v>0.81</v>
      </c>
    </row>
    <row r="29" spans="1:15" ht="19.5" customHeight="1">
      <c r="A29" t="s">
        <v>187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1.462</v>
      </c>
      <c r="K29" s="179">
        <v>1.462</v>
      </c>
      <c r="L29" s="179">
        <v>1.462</v>
      </c>
      <c r="M29" s="179">
        <v>1.462</v>
      </c>
      <c r="N29" s="179">
        <v>1.462</v>
      </c>
      <c r="O29" s="179">
        <v>7.31</v>
      </c>
    </row>
    <row r="30" spans="1:15" ht="15" customHeight="1">
      <c r="A30" t="s">
        <v>187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</row>
    <row r="31" spans="1:15" ht="19.5" customHeight="1">
      <c r="A31" t="s">
        <v>187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187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187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187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1.6240000000000001</v>
      </c>
      <c r="K34" s="179">
        <v>1.6240000000000001</v>
      </c>
      <c r="L34" s="179">
        <v>1.6240000000000001</v>
      </c>
      <c r="M34" s="179">
        <v>1.6240000000000001</v>
      </c>
      <c r="N34" s="179">
        <v>1.6240000000000001</v>
      </c>
      <c r="O34" s="179">
        <v>8.1199999999999992</v>
      </c>
    </row>
    <row r="35" spans="1:15" ht="19.5" customHeight="1">
      <c r="A35" t="s">
        <v>187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187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-1.157</v>
      </c>
      <c r="K36" s="179">
        <v>0.13700000000000001</v>
      </c>
      <c r="L36" s="179">
        <v>-1.867</v>
      </c>
      <c r="M36" s="179">
        <v>0.34499999999999997</v>
      </c>
      <c r="N36" s="179">
        <v>0.19500000000000001</v>
      </c>
      <c r="O36" s="179">
        <v>-2.347</v>
      </c>
    </row>
    <row r="37" spans="1:15" ht="19.5" customHeight="1">
      <c r="A37" t="s">
        <v>187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3.0939999999999999</v>
      </c>
      <c r="K37" s="179">
        <v>2.1509999999999998</v>
      </c>
      <c r="L37" s="179">
        <v>2.198</v>
      </c>
      <c r="M37" s="179">
        <v>3.0139999999999998</v>
      </c>
      <c r="N37" s="179">
        <v>2.1999999999999999E-2</v>
      </c>
      <c r="O37" s="179">
        <v>10.478999999999999</v>
      </c>
    </row>
    <row r="38" spans="1:15" ht="15" customHeight="1">
      <c r="A38" t="s">
        <v>187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187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1.9370000000000001</v>
      </c>
      <c r="K39" s="179">
        <v>2.2879999999999998</v>
      </c>
      <c r="L39" s="179">
        <v>0.33100000000000002</v>
      </c>
      <c r="M39" s="179">
        <v>3.359</v>
      </c>
      <c r="N39" s="179">
        <v>0.217</v>
      </c>
      <c r="O39" s="179">
        <v>8.1319999999999997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SWT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0.14099999999999999</v>
      </c>
      <c r="H6" s="48">
        <f>F_Inputs!K7</f>
        <v>0.93500000000000005</v>
      </c>
      <c r="I6" s="48">
        <f>F_Inputs!L7</f>
        <v>0.51400000000000001</v>
      </c>
      <c r="J6" s="48">
        <f>F_Inputs!M7</f>
        <v>3.7999999999999999E-2</v>
      </c>
      <c r="K6" s="49">
        <f>F_Inputs!N7</f>
        <v>0.245</v>
      </c>
      <c r="L6" s="21"/>
      <c r="M6" s="52">
        <f>F_Inputs!O7</f>
        <v>0.28299999999999997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-1.873</v>
      </c>
      <c r="H7" s="45">
        <f>F_Inputs!K8</f>
        <v>-1.226</v>
      </c>
      <c r="I7" s="45">
        <f>F_Inputs!L8</f>
        <v>-0.78400000000000003</v>
      </c>
      <c r="J7" s="45">
        <f>F_Inputs!M8</f>
        <v>-0.88900000000000001</v>
      </c>
      <c r="K7" s="46">
        <f>F_Inputs!N8</f>
        <v>0</v>
      </c>
      <c r="L7" s="21"/>
      <c r="M7" s="53">
        <f>F_Inputs!O8</f>
        <v>-0.88900000000000001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-1.732</v>
      </c>
      <c r="H10" s="50">
        <f t="shared" ref="H10:K10" si="0">SUM(H6:H9)</f>
        <v>-0.29099999999999993</v>
      </c>
      <c r="I10" s="50">
        <f t="shared" si="0"/>
        <v>-0.27</v>
      </c>
      <c r="J10" s="50">
        <f t="shared" si="0"/>
        <v>-0.85099999999999998</v>
      </c>
      <c r="K10" s="51">
        <f t="shared" si="0"/>
        <v>0.245</v>
      </c>
      <c r="L10" s="21"/>
      <c r="M10" s="32">
        <f>SUM(M6:M9)</f>
        <v>-0.60600000000000009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1.6240000000000001</v>
      </c>
      <c r="H13" s="48">
        <f>F_Inputs!K12</f>
        <v>1.6240000000000001</v>
      </c>
      <c r="I13" s="48">
        <f>F_Inputs!L12</f>
        <v>1.6240000000000001</v>
      </c>
      <c r="J13" s="48">
        <f>F_Inputs!M12</f>
        <v>1.6240000000000001</v>
      </c>
      <c r="K13" s="49">
        <f>F_Inputs!N12</f>
        <v>1.6240000000000001</v>
      </c>
      <c r="L13" s="21"/>
      <c r="M13" s="52">
        <f>F_Inputs!O12</f>
        <v>8.1199999999999992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1.6240000000000001</v>
      </c>
      <c r="H17" s="50">
        <f t="shared" ref="H17" si="1">SUM(H13:H16)</f>
        <v>1.6240000000000001</v>
      </c>
      <c r="I17" s="50">
        <f t="shared" ref="I17" si="2">SUM(I13:I16)</f>
        <v>1.6240000000000001</v>
      </c>
      <c r="J17" s="50">
        <f t="shared" ref="J17" si="3">SUM(J13:J16)</f>
        <v>1.6240000000000001</v>
      </c>
      <c r="K17" s="51">
        <f t="shared" ref="K17" si="4">SUM(K13:K16)</f>
        <v>1.6240000000000001</v>
      </c>
      <c r="L17" s="21"/>
      <c r="M17" s="32">
        <f>SUM(M13:M16)</f>
        <v>8.1199999999999992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-1.157</v>
      </c>
      <c r="H20" s="48">
        <f>F_Inputs!K17</f>
        <v>0.13700000000000001</v>
      </c>
      <c r="I20" s="48">
        <f>F_Inputs!L17</f>
        <v>-1.867</v>
      </c>
      <c r="J20" s="48">
        <f>F_Inputs!M17</f>
        <v>0.34499999999999997</v>
      </c>
      <c r="K20" s="49">
        <f>F_Inputs!N17</f>
        <v>0.19500000000000001</v>
      </c>
      <c r="L20" s="21"/>
      <c r="M20" s="52">
        <f>F_Inputs!O17</f>
        <v>-2.347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3.0939999999999999</v>
      </c>
      <c r="H21" s="45">
        <f>F_Inputs!K18</f>
        <v>2.1509999999999998</v>
      </c>
      <c r="I21" s="45">
        <f>F_Inputs!L18</f>
        <v>2.198</v>
      </c>
      <c r="J21" s="45">
        <f>F_Inputs!M18</f>
        <v>3.0139999999999998</v>
      </c>
      <c r="K21" s="46">
        <f>F_Inputs!N18</f>
        <v>2.1999999999999999E-2</v>
      </c>
      <c r="L21" s="21"/>
      <c r="M21" s="53">
        <f>F_Inputs!O18</f>
        <v>10.478999999999999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1.9369999999999998</v>
      </c>
      <c r="H23" s="50">
        <f t="shared" ref="H23:K23" si="5">SUM(H20:H22)</f>
        <v>2.2879999999999998</v>
      </c>
      <c r="I23" s="50">
        <f t="shared" si="5"/>
        <v>0.33099999999999996</v>
      </c>
      <c r="J23" s="50">
        <f t="shared" si="5"/>
        <v>3.359</v>
      </c>
      <c r="K23" s="51">
        <f t="shared" si="5"/>
        <v>0.217</v>
      </c>
      <c r="L23" s="21"/>
      <c r="M23" s="32">
        <f>SUM(M20:M22)</f>
        <v>8.1319999999999997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0.14099999999999999</v>
      </c>
      <c r="H27" s="45">
        <f>F_Inputs!K22</f>
        <v>0.93500000000000005</v>
      </c>
      <c r="I27" s="45">
        <f>F_Inputs!L22</f>
        <v>0.51400000000000001</v>
      </c>
      <c r="J27" s="45">
        <f>F_Inputs!M22</f>
        <v>3.7999999999999999E-2</v>
      </c>
      <c r="K27" s="46">
        <f>F_Inputs!N22</f>
        <v>0.245</v>
      </c>
      <c r="L27" s="21"/>
      <c r="M27" s="53">
        <f>F_Inputs!O22</f>
        <v>0.28299999999999997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-1.873</v>
      </c>
      <c r="H28" s="45">
        <f>F_Inputs!K23</f>
        <v>-1.226</v>
      </c>
      <c r="I28" s="45">
        <f>F_Inputs!L23</f>
        <v>-0.78400000000000003</v>
      </c>
      <c r="J28" s="45">
        <f>F_Inputs!M23</f>
        <v>-0.88900000000000001</v>
      </c>
      <c r="K28" s="46">
        <f>F_Inputs!N23</f>
        <v>0</v>
      </c>
      <c r="L28" s="21"/>
      <c r="M28" s="53">
        <f>F_Inputs!O23</f>
        <v>-0.88900000000000001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-1.732</v>
      </c>
      <c r="H32" s="50">
        <f t="shared" ref="H32:K32" si="6">SUM(H26:H31)</f>
        <v>-0.29099999999999993</v>
      </c>
      <c r="I32" s="50">
        <f t="shared" si="6"/>
        <v>-0.27</v>
      </c>
      <c r="J32" s="50">
        <f t="shared" si="6"/>
        <v>-0.85099999999999998</v>
      </c>
      <c r="K32" s="51">
        <f t="shared" si="6"/>
        <v>0.245</v>
      </c>
      <c r="L32" s="21"/>
      <c r="M32" s="32">
        <f t="shared" ref="M32" si="7">SUM(M26:M31)</f>
        <v>-0.60600000000000009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0.16200000000000001</v>
      </c>
      <c r="H35" s="48">
        <f>F_Inputs!K28</f>
        <v>0.16200000000000001</v>
      </c>
      <c r="I35" s="48">
        <f>F_Inputs!L28</f>
        <v>0.16200000000000001</v>
      </c>
      <c r="J35" s="48">
        <f>F_Inputs!M28</f>
        <v>0.16200000000000001</v>
      </c>
      <c r="K35" s="49">
        <f>F_Inputs!N28</f>
        <v>0.16200000000000001</v>
      </c>
      <c r="L35" s="21"/>
      <c r="M35" s="52">
        <f>F_Inputs!O28</f>
        <v>0.81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1.462</v>
      </c>
      <c r="H36" s="45">
        <f>F_Inputs!K29</f>
        <v>1.462</v>
      </c>
      <c r="I36" s="45">
        <f>F_Inputs!L29</f>
        <v>1.462</v>
      </c>
      <c r="J36" s="45">
        <f>F_Inputs!M29</f>
        <v>1.462</v>
      </c>
      <c r="K36" s="46">
        <f>F_Inputs!N29</f>
        <v>1.462</v>
      </c>
      <c r="L36" s="21"/>
      <c r="M36" s="53">
        <f>F_Inputs!O29</f>
        <v>7.31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1.6239999999999999</v>
      </c>
      <c r="H41" s="50">
        <f t="shared" ref="H41" si="8">SUM(H35:H40)</f>
        <v>1.6239999999999999</v>
      </c>
      <c r="I41" s="50">
        <f t="shared" ref="I41" si="9">SUM(I35:I40)</f>
        <v>1.6239999999999999</v>
      </c>
      <c r="J41" s="50">
        <f t="shared" ref="J41" si="10">SUM(J35:J40)</f>
        <v>1.6239999999999999</v>
      </c>
      <c r="K41" s="51">
        <f t="shared" ref="K41:M41" si="11">SUM(K35:K40)</f>
        <v>1.6239999999999999</v>
      </c>
      <c r="L41" s="21"/>
      <c r="M41" s="32">
        <f t="shared" si="11"/>
        <v>8.1199999999999992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-1.157</v>
      </c>
      <c r="H45" s="45">
        <f>F_Inputs!K36</f>
        <v>0.13700000000000001</v>
      </c>
      <c r="I45" s="45">
        <f>F_Inputs!L36</f>
        <v>-1.867</v>
      </c>
      <c r="J45" s="45">
        <f>F_Inputs!M36</f>
        <v>0.34499999999999997</v>
      </c>
      <c r="K45" s="46">
        <f>F_Inputs!N36</f>
        <v>0.19500000000000001</v>
      </c>
      <c r="L45" s="21"/>
      <c r="M45" s="53">
        <f>F_Inputs!O36</f>
        <v>-2.347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3.0939999999999999</v>
      </c>
      <c r="H46" s="45">
        <f>F_Inputs!K37</f>
        <v>2.1509999999999998</v>
      </c>
      <c r="I46" s="45">
        <f>F_Inputs!L37</f>
        <v>2.198</v>
      </c>
      <c r="J46" s="45">
        <f>F_Inputs!M37</f>
        <v>3.0139999999999998</v>
      </c>
      <c r="K46" s="46">
        <f>F_Inputs!N37</f>
        <v>2.1999999999999999E-2</v>
      </c>
      <c r="L46" s="21"/>
      <c r="M46" s="53">
        <f>F_Inputs!O37</f>
        <v>10.478999999999999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1.9369999999999998</v>
      </c>
      <c r="H48" s="50">
        <f t="shared" ref="H48:M48" si="12">SUM(H44:H47)</f>
        <v>2.2879999999999998</v>
      </c>
      <c r="I48" s="50">
        <f t="shared" si="12"/>
        <v>0.33099999999999996</v>
      </c>
      <c r="J48" s="50">
        <f t="shared" si="12"/>
        <v>3.359</v>
      </c>
      <c r="K48" s="51">
        <f t="shared" si="12"/>
        <v>0.217</v>
      </c>
      <c r="L48" s="21"/>
      <c r="M48" s="32">
        <f t="shared" si="12"/>
        <v>8.1319999999999997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="30" zoomScaleNormal="100" zoomScalePageLayoutView="3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0" width="24.625" style="145" customWidth="1"/>
    <col min="21" max="21" width="79.87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SWT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185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93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 t="s">
        <v>189</v>
      </c>
      <c r="V21" s="168"/>
      <c r="W21" s="168"/>
      <c r="X21" s="156"/>
      <c r="Y21" s="177" t="s">
        <v>190</v>
      </c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93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 t="str">
        <f>U21</f>
        <v>Performance commitment S-A4 (asset reliability - pipes), sub-measure 02 (pollution incidents (CSO + RM + FS)):
2018-19 performance has breached the ‘high’ level, however the company considers its performance to be ‘stable’. In its response to our query (SWB-APR-OC-003) the company states that it is working with the Environment Agency to re-classify eight of these events and it changes its assessment of the sub-measure to ‘marginal’ from ‘stable’ until the re-classifications are resolved. We consider that pending the re-classifications another year of poor performance in this sub-measure (above the high level) could result in a deteriorating assessment, resulting in the performance commitment moving to marginal which may trigger an underperformance penalty.</v>
      </c>
      <c r="V46" s="150"/>
      <c r="W46" s="168"/>
      <c r="X46" s="156"/>
      <c r="Y46" s="177" t="str">
        <f>Y21</f>
        <v>SWB.PD.A2b</v>
      </c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SWT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0.14099999999999999</v>
      </c>
      <c r="H6" s="54">
        <f>'Company App27'!H6+InpOverride!H6</f>
        <v>0.93500000000000005</v>
      </c>
      <c r="I6" s="54">
        <f>'Company App27'!I6+InpOverride!I6</f>
        <v>0.51400000000000001</v>
      </c>
      <c r="J6" s="54">
        <f>'Company App27'!J6+InpOverride!J6</f>
        <v>3.7999999999999999E-2</v>
      </c>
      <c r="K6" s="55">
        <f>'Company App27'!K6+InpOverride!K6</f>
        <v>0.245</v>
      </c>
      <c r="L6" s="21"/>
      <c r="M6" s="59">
        <f>'Company App27'!M6+InpOverride!M6</f>
        <v>0.28299999999999997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-1.873</v>
      </c>
      <c r="H7" s="57">
        <f>'Company App27'!H7+InpOverride!H7</f>
        <v>-1.226</v>
      </c>
      <c r="I7" s="57">
        <f>'Company App27'!I7+InpOverride!I7</f>
        <v>-0.78400000000000003</v>
      </c>
      <c r="J7" s="57">
        <f>'Company App27'!J7+InpOverride!J7</f>
        <v>-0.88900000000000001</v>
      </c>
      <c r="K7" s="58">
        <f>'Company App27'!K7+InpOverride!K7</f>
        <v>0</v>
      </c>
      <c r="L7" s="21"/>
      <c r="M7" s="60">
        <f>'Company App27'!M7+InpOverride!M7</f>
        <v>-0.88900000000000001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-1.732</v>
      </c>
      <c r="H10" s="50">
        <f t="shared" ref="H10:K10" si="0">SUM(H6:H9)</f>
        <v>-0.29099999999999993</v>
      </c>
      <c r="I10" s="50">
        <f t="shared" si="0"/>
        <v>-0.27</v>
      </c>
      <c r="J10" s="50">
        <f t="shared" si="0"/>
        <v>-0.85099999999999998</v>
      </c>
      <c r="K10" s="51">
        <f t="shared" si="0"/>
        <v>0.245</v>
      </c>
      <c r="L10" s="21"/>
      <c r="M10" s="32">
        <f>SUM(M6:M9)</f>
        <v>-0.60600000000000009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1.6240000000000001</v>
      </c>
      <c r="H13" s="54">
        <f>'Company App27'!H13+InpOverride!H13</f>
        <v>1.6240000000000001</v>
      </c>
      <c r="I13" s="54">
        <f>'Company App27'!I13+InpOverride!I13</f>
        <v>1.6240000000000001</v>
      </c>
      <c r="J13" s="54">
        <f>'Company App27'!J13+InpOverride!J13</f>
        <v>1.6240000000000001</v>
      </c>
      <c r="K13" s="55">
        <f>'Company App27'!K13+InpOverride!K13</f>
        <v>1.6240000000000001</v>
      </c>
      <c r="L13" s="21"/>
      <c r="M13" s="59">
        <f>SUM(G13:K13)</f>
        <v>8.120000000000001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1.6240000000000001</v>
      </c>
      <c r="H17" s="50">
        <f t="shared" ref="H17:K17" si="2">SUM(H13:H16)</f>
        <v>1.6240000000000001</v>
      </c>
      <c r="I17" s="50">
        <f t="shared" si="2"/>
        <v>1.6240000000000001</v>
      </c>
      <c r="J17" s="50">
        <f t="shared" si="2"/>
        <v>1.6240000000000001</v>
      </c>
      <c r="K17" s="51">
        <f t="shared" si="2"/>
        <v>1.6240000000000001</v>
      </c>
      <c r="L17" s="21"/>
      <c r="M17" s="32">
        <f>SUM(M13:M16)</f>
        <v>8.120000000000001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-1.157</v>
      </c>
      <c r="H20" s="54">
        <f>'Company App27'!H20+InpOverride!H20</f>
        <v>0.13700000000000001</v>
      </c>
      <c r="I20" s="54">
        <f>'Company App27'!I20+InpOverride!I20</f>
        <v>-1.867</v>
      </c>
      <c r="J20" s="54">
        <f>'Company App27'!J20+InpOverride!J20</f>
        <v>0.34499999999999997</v>
      </c>
      <c r="K20" s="55">
        <f>'Company App27'!K20+InpOverride!K20</f>
        <v>0.19500000000000001</v>
      </c>
      <c r="L20" s="21"/>
      <c r="M20" s="59">
        <f>SUM(G20:K20)</f>
        <v>-2.347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3.0939999999999999</v>
      </c>
      <c r="H21" s="57">
        <f>'Company App27'!H21+InpOverride!H21</f>
        <v>2.1509999999999998</v>
      </c>
      <c r="I21" s="57">
        <f>'Company App27'!I21+InpOverride!I21</f>
        <v>2.198</v>
      </c>
      <c r="J21" s="57">
        <f>'Company App27'!J21+InpOverride!J21</f>
        <v>3.0139999999999998</v>
      </c>
      <c r="K21" s="58">
        <f>'Company App27'!K21+InpOverride!K21</f>
        <v>2.1999999999999999E-2</v>
      </c>
      <c r="L21" s="21"/>
      <c r="M21" s="60">
        <f>SUM(G21:K21)</f>
        <v>10.478999999999999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1.9369999999999998</v>
      </c>
      <c r="H23" s="50">
        <f t="shared" ref="H23:K23" si="3">SUM(H20:H22)</f>
        <v>2.2879999999999998</v>
      </c>
      <c r="I23" s="50">
        <f t="shared" si="3"/>
        <v>0.33099999999999996</v>
      </c>
      <c r="J23" s="50">
        <f t="shared" si="3"/>
        <v>3.359</v>
      </c>
      <c r="K23" s="51">
        <f t="shared" si="3"/>
        <v>0.217</v>
      </c>
      <c r="L23" s="21"/>
      <c r="M23" s="32">
        <f>SUM(M20:M22)</f>
        <v>8.1319999999999997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0.14099999999999999</v>
      </c>
      <c r="H27" s="57">
        <f>'Company App27'!H27+InpOverride!H27</f>
        <v>0.93500000000000005</v>
      </c>
      <c r="I27" s="57">
        <f>'Company App27'!I27+InpOverride!I27</f>
        <v>0.51400000000000001</v>
      </c>
      <c r="J27" s="57">
        <f>'Company App27'!J27+InpOverride!J27</f>
        <v>3.7999999999999999E-2</v>
      </c>
      <c r="K27" s="58">
        <f>'Company App27'!K27+InpOverride!K27</f>
        <v>0.245</v>
      </c>
      <c r="L27" s="21"/>
      <c r="M27" s="60">
        <f>'Company App27'!M27+InpOverride!M27</f>
        <v>0.28299999999999997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-1.873</v>
      </c>
      <c r="H28" s="57">
        <f>'Company App27'!H28+InpOverride!H28</f>
        <v>-1.226</v>
      </c>
      <c r="I28" s="57">
        <f>'Company App27'!I28+InpOverride!I28</f>
        <v>-0.78400000000000003</v>
      </c>
      <c r="J28" s="57">
        <f>'Company App27'!J28+InpOverride!J28</f>
        <v>-0.88900000000000001</v>
      </c>
      <c r="K28" s="58">
        <f>'Company App27'!K28+InpOverride!K28</f>
        <v>0</v>
      </c>
      <c r="L28" s="21"/>
      <c r="M28" s="60">
        <f>'Company App27'!M28+InpOverride!M28</f>
        <v>-0.88900000000000001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-1.732</v>
      </c>
      <c r="H32" s="50">
        <f t="shared" ref="H32:K32" si="4">SUM(H26:H31)</f>
        <v>-0.29099999999999993</v>
      </c>
      <c r="I32" s="50">
        <f t="shared" si="4"/>
        <v>-0.27</v>
      </c>
      <c r="J32" s="50">
        <f t="shared" si="4"/>
        <v>-0.85099999999999998</v>
      </c>
      <c r="K32" s="51">
        <f t="shared" si="4"/>
        <v>0.245</v>
      </c>
      <c r="L32" s="21"/>
      <c r="M32" s="32">
        <f t="shared" ref="M32" si="5">SUM(M26:M31)</f>
        <v>-0.60600000000000009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0.16200000000000001</v>
      </c>
      <c r="H35" s="54">
        <f>'Company App27'!H35+InpOverride!H35</f>
        <v>0.16200000000000001</v>
      </c>
      <c r="I35" s="54">
        <f>'Company App27'!I35+InpOverride!I35</f>
        <v>0.16200000000000001</v>
      </c>
      <c r="J35" s="54">
        <f>'Company App27'!J35+InpOverride!J35</f>
        <v>0.16200000000000001</v>
      </c>
      <c r="K35" s="55">
        <f>'Company App27'!K35+InpOverride!K35</f>
        <v>0.16200000000000001</v>
      </c>
      <c r="L35" s="21"/>
      <c r="M35" s="59">
        <f t="shared" ref="M35:M40" si="6">SUM(G35:K35)</f>
        <v>0.81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1.462</v>
      </c>
      <c r="H36" s="57">
        <f>'Company App27'!H36+InpOverride!H36</f>
        <v>1.462</v>
      </c>
      <c r="I36" s="57">
        <f>'Company App27'!I36+InpOverride!I36</f>
        <v>1.462</v>
      </c>
      <c r="J36" s="57">
        <f>'Company App27'!J36+InpOverride!J36</f>
        <v>1.462</v>
      </c>
      <c r="K36" s="58">
        <f>'Company App27'!K36+InpOverride!K36</f>
        <v>1.462</v>
      </c>
      <c r="L36" s="21"/>
      <c r="M36" s="60">
        <f t="shared" si="6"/>
        <v>7.31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1.6239999999999999</v>
      </c>
      <c r="H41" s="50">
        <f t="shared" ref="H41:M41" si="7">SUM(H35:H40)</f>
        <v>1.6239999999999999</v>
      </c>
      <c r="I41" s="50">
        <f t="shared" si="7"/>
        <v>1.6239999999999999</v>
      </c>
      <c r="J41" s="50">
        <f t="shared" si="7"/>
        <v>1.6239999999999999</v>
      </c>
      <c r="K41" s="51">
        <f t="shared" si="7"/>
        <v>1.6239999999999999</v>
      </c>
      <c r="L41" s="21"/>
      <c r="M41" s="32">
        <f t="shared" si="7"/>
        <v>8.1199999999999992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-1.157</v>
      </c>
      <c r="H45" s="57">
        <f>'Company App27'!H45+InpOverride!H45</f>
        <v>0.13700000000000001</v>
      </c>
      <c r="I45" s="57">
        <f>'Company App27'!I45+InpOverride!I45</f>
        <v>-1.867</v>
      </c>
      <c r="J45" s="57">
        <f>'Company App27'!J45+InpOverride!J45</f>
        <v>0.34499999999999997</v>
      </c>
      <c r="K45" s="58">
        <f>'Company App27'!K45+InpOverride!K45</f>
        <v>0.19500000000000001</v>
      </c>
      <c r="L45" s="21"/>
      <c r="M45" s="60">
        <f>SUM(G45:K45)</f>
        <v>-2.347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3.0939999999999999</v>
      </c>
      <c r="H46" s="57">
        <f>'Company App27'!H46+InpOverride!H46</f>
        <v>2.1509999999999998</v>
      </c>
      <c r="I46" s="57">
        <f>'Company App27'!I46+InpOverride!I46</f>
        <v>2.198</v>
      </c>
      <c r="J46" s="57">
        <f>'Company App27'!J46+InpOverride!J46</f>
        <v>3.0139999999999998</v>
      </c>
      <c r="K46" s="58">
        <f>'Company App27'!K46+InpOverride!K46</f>
        <v>2.1999999999999999E-2</v>
      </c>
      <c r="L46" s="21"/>
      <c r="M46" s="60">
        <f>SUM(G46:K46)</f>
        <v>10.478999999999999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1.9369999999999998</v>
      </c>
      <c r="H48" s="50">
        <f t="shared" ref="H48:M48" si="8">SUM(H44:H47)</f>
        <v>2.2879999999999998</v>
      </c>
      <c r="I48" s="50">
        <f t="shared" si="8"/>
        <v>0.33099999999999996</v>
      </c>
      <c r="J48" s="50">
        <f t="shared" si="8"/>
        <v>3.359</v>
      </c>
      <c r="K48" s="51">
        <f t="shared" si="8"/>
        <v>0.217</v>
      </c>
      <c r="L48" s="21"/>
      <c r="M48" s="32">
        <f t="shared" si="8"/>
        <v>8.1319999999999997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6.625" customWidth="1"/>
    <col min="3" max="3" width="79.375" customWidth="1"/>
    <col min="4" max="4" width="3" customWidth="1"/>
    <col min="5" max="5" width="14.625" bestFit="1" customWidth="1"/>
    <col min="6" max="14" width="6.875" customWidth="1"/>
    <col min="15" max="15" width="13.125" customWidth="1"/>
  </cols>
  <sheetData>
    <row r="1" spans="1:15">
      <c r="A1" s="62"/>
      <c r="B1" s="62"/>
      <c r="C1" s="62" t="s">
        <v>188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0.14099999999999999</v>
      </c>
      <c r="K4" s="72">
        <f>'Ofwat App27'!H6</f>
        <v>0.93500000000000005</v>
      </c>
      <c r="L4" s="72">
        <f>'Ofwat App27'!I6</f>
        <v>0.51400000000000001</v>
      </c>
      <c r="M4" s="72">
        <f>'Ofwat App27'!J6</f>
        <v>3.7999999999999999E-2</v>
      </c>
      <c r="N4" s="72">
        <f>'Ofwat App27'!K6</f>
        <v>0.245</v>
      </c>
      <c r="O4" s="73">
        <f>'Ofwat App27'!M6</f>
        <v>0.28299999999999997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-1.873</v>
      </c>
      <c r="K5" s="78">
        <f>'Ofwat App27'!H7</f>
        <v>-1.226</v>
      </c>
      <c r="L5" s="78">
        <f>'Ofwat App27'!I7</f>
        <v>-0.78400000000000003</v>
      </c>
      <c r="M5" s="78">
        <f>'Ofwat App27'!J7</f>
        <v>-0.88900000000000001</v>
      </c>
      <c r="N5" s="78">
        <f>'Ofwat App27'!K7</f>
        <v>0</v>
      </c>
      <c r="O5" s="79">
        <f>'Ofwat App27'!M7</f>
        <v>-0.88900000000000001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-1.732</v>
      </c>
      <c r="K8" s="80">
        <f>'Ofwat App27'!H10</f>
        <v>-0.29099999999999993</v>
      </c>
      <c r="L8" s="80">
        <f>'Ofwat App27'!I10</f>
        <v>-0.27</v>
      </c>
      <c r="M8" s="80">
        <f>'Ofwat App27'!J10</f>
        <v>-0.85099999999999998</v>
      </c>
      <c r="N8" s="80">
        <f>'Ofwat App27'!K10</f>
        <v>0.245</v>
      </c>
      <c r="O8" s="81">
        <f>'Ofwat App27'!M10</f>
        <v>-0.60600000000000009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1.6240000000000001</v>
      </c>
      <c r="K9" s="72">
        <f>'Ofwat App27'!H13</f>
        <v>1.6240000000000001</v>
      </c>
      <c r="L9" s="72">
        <f>'Ofwat App27'!I13</f>
        <v>1.6240000000000001</v>
      </c>
      <c r="M9" s="72">
        <f>'Ofwat App27'!J13</f>
        <v>1.6240000000000001</v>
      </c>
      <c r="N9" s="72">
        <f>'Ofwat App27'!K13</f>
        <v>1.6240000000000001</v>
      </c>
      <c r="O9" s="73">
        <f>'Ofwat App27'!M13</f>
        <v>8.120000000000001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1.6240000000000001</v>
      </c>
      <c r="K13" s="80">
        <f>'Ofwat App27'!H17</f>
        <v>1.6240000000000001</v>
      </c>
      <c r="L13" s="80">
        <f>'Ofwat App27'!I17</f>
        <v>1.6240000000000001</v>
      </c>
      <c r="M13" s="80">
        <f>'Ofwat App27'!J17</f>
        <v>1.6240000000000001</v>
      </c>
      <c r="N13" s="80">
        <f>'Ofwat App27'!K17</f>
        <v>1.6240000000000001</v>
      </c>
      <c r="O13" s="81">
        <f>'Ofwat App27'!M17</f>
        <v>8.120000000000001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-1.157</v>
      </c>
      <c r="K14" s="72">
        <f>'Ofwat App27'!H20</f>
        <v>0.13700000000000001</v>
      </c>
      <c r="L14" s="72">
        <f>'Ofwat App27'!I20</f>
        <v>-1.867</v>
      </c>
      <c r="M14" s="72">
        <f>'Ofwat App27'!J20</f>
        <v>0.34499999999999997</v>
      </c>
      <c r="N14" s="72">
        <f>'Ofwat App27'!K20</f>
        <v>0.19500000000000001</v>
      </c>
      <c r="O14" s="73">
        <f>'Ofwat App27'!M20</f>
        <v>-2.347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3.0939999999999999</v>
      </c>
      <c r="K15" s="78">
        <f>'Ofwat App27'!H21</f>
        <v>2.1509999999999998</v>
      </c>
      <c r="L15" s="78">
        <f>'Ofwat App27'!I21</f>
        <v>2.198</v>
      </c>
      <c r="M15" s="78">
        <f>'Ofwat App27'!J21</f>
        <v>3.0139999999999998</v>
      </c>
      <c r="N15" s="78">
        <f>'Ofwat App27'!K21</f>
        <v>2.1999999999999999E-2</v>
      </c>
      <c r="O15" s="79">
        <f>'Ofwat App27'!M21</f>
        <v>10.478999999999999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1.9369999999999998</v>
      </c>
      <c r="K17" s="80">
        <f>'Ofwat App27'!H23</f>
        <v>2.2879999999999998</v>
      </c>
      <c r="L17" s="80">
        <f>'Ofwat App27'!I23</f>
        <v>0.33099999999999996</v>
      </c>
      <c r="M17" s="80">
        <f>'Ofwat App27'!J23</f>
        <v>3.359</v>
      </c>
      <c r="N17" s="80">
        <f>'Ofwat App27'!K23</f>
        <v>0.217</v>
      </c>
      <c r="O17" s="81">
        <f>'Ofwat App27'!M23</f>
        <v>8.1319999999999997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0.14099999999999999</v>
      </c>
      <c r="K19" s="78">
        <f>'Ofwat App27'!H27</f>
        <v>0.93500000000000005</v>
      </c>
      <c r="L19" s="78">
        <f>'Ofwat App27'!I27</f>
        <v>0.51400000000000001</v>
      </c>
      <c r="M19" s="78">
        <f>'Ofwat App27'!J27</f>
        <v>3.7999999999999999E-2</v>
      </c>
      <c r="N19" s="78">
        <f>'Ofwat App27'!K27</f>
        <v>0.245</v>
      </c>
      <c r="O19" s="79">
        <f>'Ofwat App27'!M27</f>
        <v>0.28299999999999997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-1.873</v>
      </c>
      <c r="K20" s="78">
        <f>'Ofwat App27'!H28</f>
        <v>-1.226</v>
      </c>
      <c r="L20" s="78">
        <f>'Ofwat App27'!I28</f>
        <v>-0.78400000000000003</v>
      </c>
      <c r="M20" s="78">
        <f>'Ofwat App27'!J28</f>
        <v>-0.88900000000000001</v>
      </c>
      <c r="N20" s="78">
        <f>'Ofwat App27'!K28</f>
        <v>0</v>
      </c>
      <c r="O20" s="79">
        <f>'Ofwat App27'!M28</f>
        <v>-0.88900000000000001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-1.732</v>
      </c>
      <c r="K24" s="80">
        <f>'Ofwat App27'!H32</f>
        <v>-0.29099999999999993</v>
      </c>
      <c r="L24" s="80">
        <f>'Ofwat App27'!I32</f>
        <v>-0.27</v>
      </c>
      <c r="M24" s="80">
        <f>'Ofwat App27'!J32</f>
        <v>-0.85099999999999998</v>
      </c>
      <c r="N24" s="80">
        <f>'Ofwat App27'!K32</f>
        <v>0.245</v>
      </c>
      <c r="O24" s="81">
        <f>'Ofwat App27'!M32</f>
        <v>-0.60600000000000009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0.16200000000000001</v>
      </c>
      <c r="K25" s="72">
        <f>'Ofwat App27'!H35</f>
        <v>0.16200000000000001</v>
      </c>
      <c r="L25" s="72">
        <f>'Ofwat App27'!I35</f>
        <v>0.16200000000000001</v>
      </c>
      <c r="M25" s="72">
        <f>'Ofwat App27'!J35</f>
        <v>0.16200000000000001</v>
      </c>
      <c r="N25" s="72">
        <f>'Ofwat App27'!K35</f>
        <v>0.16200000000000001</v>
      </c>
      <c r="O25" s="73">
        <f>'Ofwat App27'!M35</f>
        <v>0.81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1.462</v>
      </c>
      <c r="K26" s="78">
        <f>'Ofwat App27'!H36</f>
        <v>1.462</v>
      </c>
      <c r="L26" s="78">
        <f>'Ofwat App27'!I36</f>
        <v>1.462</v>
      </c>
      <c r="M26" s="78">
        <f>'Ofwat App27'!J36</f>
        <v>1.462</v>
      </c>
      <c r="N26" s="78">
        <f>'Ofwat App27'!K36</f>
        <v>1.462</v>
      </c>
      <c r="O26" s="79">
        <f>'Ofwat App27'!M36</f>
        <v>7.31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1.6239999999999999</v>
      </c>
      <c r="K31" s="80">
        <f>'Ofwat App27'!H41</f>
        <v>1.6239999999999999</v>
      </c>
      <c r="L31" s="80">
        <f>'Ofwat App27'!I41</f>
        <v>1.6239999999999999</v>
      </c>
      <c r="M31" s="80">
        <f>'Ofwat App27'!J41</f>
        <v>1.6239999999999999</v>
      </c>
      <c r="N31" s="80">
        <f>'Ofwat App27'!K41</f>
        <v>1.6239999999999999</v>
      </c>
      <c r="O31" s="81">
        <f>'Ofwat App27'!M41</f>
        <v>8.1199999999999992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-1.157</v>
      </c>
      <c r="K33" s="78">
        <f>'Ofwat App27'!H45</f>
        <v>0.13700000000000001</v>
      </c>
      <c r="L33" s="78">
        <f>'Ofwat App27'!I45</f>
        <v>-1.867</v>
      </c>
      <c r="M33" s="78">
        <f>'Ofwat App27'!J45</f>
        <v>0.34499999999999997</v>
      </c>
      <c r="N33" s="78">
        <f>'Ofwat App27'!K45</f>
        <v>0.19500000000000001</v>
      </c>
      <c r="O33" s="79">
        <f>'Ofwat App27'!M45</f>
        <v>-2.347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3.0939999999999999</v>
      </c>
      <c r="K34" s="78">
        <f>'Ofwat App27'!H46</f>
        <v>2.1509999999999998</v>
      </c>
      <c r="L34" s="78">
        <f>'Ofwat App27'!I46</f>
        <v>2.198</v>
      </c>
      <c r="M34" s="78">
        <f>'Ofwat App27'!J46</f>
        <v>3.0139999999999998</v>
      </c>
      <c r="N34" s="78">
        <f>'Ofwat App27'!K46</f>
        <v>2.1999999999999999E-2</v>
      </c>
      <c r="O34" s="79">
        <f>'Ofwat App27'!M46</f>
        <v>10.478999999999999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1.9369999999999998</v>
      </c>
      <c r="K36" s="80">
        <f>'Ofwat App27'!H48</f>
        <v>2.2879999999999998</v>
      </c>
      <c r="L36" s="80">
        <f>'Ofwat App27'!I48</f>
        <v>0.33099999999999996</v>
      </c>
      <c r="M36" s="80">
        <f>'Ofwat App27'!J48</f>
        <v>3.359</v>
      </c>
      <c r="N36" s="80">
        <f>'Ofwat App27'!K48</f>
        <v>0.217</v>
      </c>
      <c r="O36" s="81">
        <f>'Ofwat App27'!M48</f>
        <v>8.1319999999999997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[…]10/12/2019 12:27:51</v>
      </c>
      <c r="K37" s="84" t="str">
        <f t="shared" ref="K37:O37" ca="1" si="0">CONCATENATE("[…]", TEXT(NOW(),"dd/mm/yyy hh:mm:ss"))</f>
        <v>[…]10/12/2019 12:27:51</v>
      </c>
      <c r="L37" s="84" t="str">
        <f t="shared" ca="1" si="0"/>
        <v>[…]10/12/2019 12:27:51</v>
      </c>
      <c r="M37" s="84" t="str">
        <f t="shared" ca="1" si="0"/>
        <v>[…]10/12/2019 12:27:51</v>
      </c>
      <c r="N37" s="84" t="str">
        <f t="shared" ca="1" si="0"/>
        <v>[…]10/12/2019 12:27:51</v>
      </c>
      <c r="O37" s="84" t="str">
        <f t="shared" ca="1" si="0"/>
        <v>[…]10/12/2019 12:27:51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ODIs_SWT_FD.xlsx</v>
      </c>
      <c r="K38" s="85" t="str">
        <f t="shared" ref="K38:O38" ca="1" si="1">MID(CELL("filename"),SEARCH("[",CELL("filename"))+1,SEARCH("]",CELL("filename"))-SEARCH("[",CELL("filename"))-1)</f>
        <v>ODIs_SWT_FD.xlsx</v>
      </c>
      <c r="L38" s="85" t="str">
        <f t="shared" ca="1" si="1"/>
        <v>ODIs_SWT_FD.xlsx</v>
      </c>
      <c r="M38" s="85" t="str">
        <f t="shared" ca="1" si="1"/>
        <v>ODIs_SWT_FD.xlsx</v>
      </c>
      <c r="N38" s="85" t="str">
        <f t="shared" ca="1" si="1"/>
        <v>ODIs_SWT_FD.xlsx</v>
      </c>
      <c r="O38" s="85" t="str">
        <f t="shared" ca="1" si="1"/>
        <v>ODIs_SWT_FD.xlsx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2019-12-09T16:40:46Z</dcterms:created>
  <dcterms:modified xsi:type="dcterms:W3CDTF">2019-12-10T12:28:01Z</dcterms:modified>
</cp:coreProperties>
</file>