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lan.spedding\Desktop\"/>
    </mc:Choice>
  </mc:AlternateContent>
  <bookViews>
    <workbookView xWindow="0" yWindow="0" windowWidth="18240" windowHeight="9315"/>
  </bookViews>
  <sheets>
    <sheet name="inputs" sheetId="5" r:id="rId1"/>
    <sheet name="performance" sheetId="4" r:id="rId2"/>
    <sheet name="sharing mechanism" sheetId="6" r:id="rId3"/>
    <sheet name="aggregate calculations" sheetId="3" r:id="rId4"/>
    <sheet name="model outputs" sheetId="8" r:id="rId5"/>
  </sheets>
  <definedNames>
    <definedName name="ChK_Tol">#REF!</definedName>
    <definedName name="Pct_Tol">#REF!</definedName>
    <definedName name="Trk_Tol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6" l="1"/>
  <c r="F53" i="6"/>
  <c r="F52" i="6"/>
  <c r="F51" i="6"/>
  <c r="F50" i="6"/>
  <c r="F49" i="6"/>
  <c r="F48" i="6"/>
  <c r="F49" i="3" l="1"/>
  <c r="F50" i="3"/>
  <c r="F51" i="3"/>
  <c r="F52" i="3"/>
  <c r="F53" i="3"/>
  <c r="F54" i="3"/>
  <c r="F55" i="3"/>
  <c r="E50" i="3"/>
  <c r="E51" i="3"/>
  <c r="E52" i="3"/>
  <c r="E53" i="3"/>
  <c r="E54" i="3"/>
  <c r="E55" i="3"/>
  <c r="E49" i="3"/>
  <c r="E72" i="3"/>
  <c r="F72" i="3"/>
  <c r="G72" i="3"/>
  <c r="E41" i="3" l="1"/>
  <c r="E76" i="3" s="1"/>
  <c r="F41" i="3"/>
  <c r="F76" i="3" s="1"/>
  <c r="E42" i="3"/>
  <c r="E77" i="3" s="1"/>
  <c r="F42" i="3"/>
  <c r="F77" i="3" s="1"/>
  <c r="E43" i="3"/>
  <c r="E78" i="3" s="1"/>
  <c r="F43" i="3"/>
  <c r="F78" i="3" s="1"/>
  <c r="E44" i="3"/>
  <c r="E79" i="3" s="1"/>
  <c r="F44" i="3"/>
  <c r="F79" i="3" s="1"/>
  <c r="E45" i="3"/>
  <c r="E80" i="3" s="1"/>
  <c r="F45" i="3"/>
  <c r="F80" i="3" s="1"/>
  <c r="E46" i="3"/>
  <c r="E81" i="3" s="1"/>
  <c r="F46" i="3"/>
  <c r="F81" i="3" s="1"/>
  <c r="F40" i="3"/>
  <c r="G71" i="3"/>
  <c r="F71" i="3"/>
  <c r="E71" i="3"/>
  <c r="A3" i="8"/>
  <c r="F75" i="3" l="1"/>
  <c r="H84" i="3" s="1"/>
  <c r="H17" i="8" s="1"/>
  <c r="H87" i="3"/>
  <c r="H20" i="8" s="1"/>
  <c r="H85" i="3"/>
  <c r="H18" i="8" s="1"/>
  <c r="H89" i="3"/>
  <c r="H22" i="8" s="1"/>
  <c r="H90" i="3"/>
  <c r="H23" i="8" s="1"/>
  <c r="H88" i="3"/>
  <c r="H21" i="8" s="1"/>
  <c r="H86" i="3"/>
  <c r="H19" i="8" s="1"/>
  <c r="E106" i="3"/>
  <c r="E107" i="3"/>
  <c r="E108" i="3"/>
  <c r="E109" i="3"/>
  <c r="E110" i="3"/>
  <c r="E111" i="3"/>
  <c r="E112" i="3"/>
  <c r="E97" i="3"/>
  <c r="E98" i="3"/>
  <c r="E99" i="3"/>
  <c r="E100" i="3"/>
  <c r="E101" i="3"/>
  <c r="E102" i="3"/>
  <c r="E103" i="3"/>
  <c r="E117" i="3"/>
  <c r="G117" i="3"/>
  <c r="E118" i="3"/>
  <c r="G118" i="3"/>
  <c r="E119" i="3"/>
  <c r="G119" i="3"/>
  <c r="E120" i="3"/>
  <c r="G120" i="3"/>
  <c r="E121" i="3"/>
  <c r="G121" i="3"/>
  <c r="E122" i="3"/>
  <c r="G122" i="3"/>
  <c r="E123" i="3"/>
  <c r="G123" i="3"/>
  <c r="E126" i="3"/>
  <c r="G126" i="3"/>
  <c r="E127" i="3"/>
  <c r="G127" i="3"/>
  <c r="E128" i="3"/>
  <c r="G128" i="3"/>
  <c r="E129" i="3"/>
  <c r="G129" i="3"/>
  <c r="E130" i="3"/>
  <c r="G130" i="3"/>
  <c r="E131" i="3"/>
  <c r="G131" i="3"/>
  <c r="E132" i="3"/>
  <c r="G132" i="3"/>
  <c r="G150" i="4"/>
  <c r="G151" i="4"/>
  <c r="G152" i="4"/>
  <c r="G153" i="4"/>
  <c r="G154" i="4"/>
  <c r="G155" i="4"/>
  <c r="G149" i="4"/>
  <c r="G145" i="4"/>
  <c r="G138" i="4"/>
  <c r="G75" i="4"/>
  <c r="G72" i="4"/>
  <c r="G38" i="4"/>
  <c r="G53" i="4"/>
  <c r="G52" i="4"/>
  <c r="G49" i="4"/>
  <c r="G127" i="4" s="1"/>
  <c r="G48" i="4"/>
  <c r="G121" i="4" s="1"/>
  <c r="G37" i="4"/>
  <c r="E127" i="4"/>
  <c r="E121" i="4"/>
  <c r="G115" i="4"/>
  <c r="G114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AB150" i="4"/>
  <c r="AC150" i="4"/>
  <c r="AD150" i="4"/>
  <c r="AE150" i="4"/>
  <c r="AF150" i="4"/>
  <c r="AG150" i="4"/>
  <c r="AH150" i="4"/>
  <c r="AI150" i="4"/>
  <c r="AJ150" i="4"/>
  <c r="AK150" i="4"/>
  <c r="AL150" i="4"/>
  <c r="AM150" i="4"/>
  <c r="AN150" i="4"/>
  <c r="AO150" i="4"/>
  <c r="AP150" i="4"/>
  <c r="AQ150" i="4"/>
  <c r="AR150" i="4"/>
  <c r="AS150" i="4"/>
  <c r="AT150" i="4"/>
  <c r="AU150" i="4"/>
  <c r="AV150" i="4"/>
  <c r="AW150" i="4"/>
  <c r="AX150" i="4"/>
  <c r="AY150" i="4"/>
  <c r="AZ150" i="4"/>
  <c r="BA150" i="4"/>
  <c r="BB150" i="4"/>
  <c r="BC150" i="4"/>
  <c r="BD150" i="4"/>
  <c r="BE150" i="4"/>
  <c r="BF150" i="4"/>
  <c r="BG150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AG151" i="4"/>
  <c r="AH151" i="4"/>
  <c r="AI151" i="4"/>
  <c r="AJ151" i="4"/>
  <c r="AK151" i="4"/>
  <c r="AL151" i="4"/>
  <c r="AM151" i="4"/>
  <c r="AN151" i="4"/>
  <c r="AO151" i="4"/>
  <c r="AP151" i="4"/>
  <c r="AQ151" i="4"/>
  <c r="AR151" i="4"/>
  <c r="AS151" i="4"/>
  <c r="AT151" i="4"/>
  <c r="AU151" i="4"/>
  <c r="AV151" i="4"/>
  <c r="AW151" i="4"/>
  <c r="AX151" i="4"/>
  <c r="AY151" i="4"/>
  <c r="AZ151" i="4"/>
  <c r="BA151" i="4"/>
  <c r="BB151" i="4"/>
  <c r="BC151" i="4"/>
  <c r="BD151" i="4"/>
  <c r="BE151" i="4"/>
  <c r="BF151" i="4"/>
  <c r="BG151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AF152" i="4"/>
  <c r="AG152" i="4"/>
  <c r="AH152" i="4"/>
  <c r="AI152" i="4"/>
  <c r="AJ152" i="4"/>
  <c r="AK152" i="4"/>
  <c r="AL152" i="4"/>
  <c r="AM152" i="4"/>
  <c r="AN152" i="4"/>
  <c r="AO152" i="4"/>
  <c r="AP152" i="4"/>
  <c r="AQ152" i="4"/>
  <c r="AR152" i="4"/>
  <c r="AS152" i="4"/>
  <c r="AT152" i="4"/>
  <c r="AU152" i="4"/>
  <c r="AV152" i="4"/>
  <c r="AW152" i="4"/>
  <c r="AX152" i="4"/>
  <c r="AY152" i="4"/>
  <c r="AZ152" i="4"/>
  <c r="BA152" i="4"/>
  <c r="BB152" i="4"/>
  <c r="BC152" i="4"/>
  <c r="BD152" i="4"/>
  <c r="BE152" i="4"/>
  <c r="BF152" i="4"/>
  <c r="BG152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AF153" i="4"/>
  <c r="AG153" i="4"/>
  <c r="AH153" i="4"/>
  <c r="AI153" i="4"/>
  <c r="AJ153" i="4"/>
  <c r="AK153" i="4"/>
  <c r="AL153" i="4"/>
  <c r="AM153" i="4"/>
  <c r="AN153" i="4"/>
  <c r="AO153" i="4"/>
  <c r="AP153" i="4"/>
  <c r="AQ153" i="4"/>
  <c r="AR153" i="4"/>
  <c r="AS153" i="4"/>
  <c r="AT153" i="4"/>
  <c r="AU153" i="4"/>
  <c r="AV153" i="4"/>
  <c r="AW153" i="4"/>
  <c r="AX153" i="4"/>
  <c r="AY153" i="4"/>
  <c r="AZ153" i="4"/>
  <c r="BA153" i="4"/>
  <c r="BB153" i="4"/>
  <c r="BC153" i="4"/>
  <c r="BD153" i="4"/>
  <c r="BE153" i="4"/>
  <c r="BF153" i="4"/>
  <c r="BG153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AF155" i="4"/>
  <c r="AG155" i="4"/>
  <c r="AH155" i="4"/>
  <c r="AI155" i="4"/>
  <c r="AJ155" i="4"/>
  <c r="AK155" i="4"/>
  <c r="AL155" i="4"/>
  <c r="AM155" i="4"/>
  <c r="AN155" i="4"/>
  <c r="AO155" i="4"/>
  <c r="AP155" i="4"/>
  <c r="AQ155" i="4"/>
  <c r="AR155" i="4"/>
  <c r="AS155" i="4"/>
  <c r="AT155" i="4"/>
  <c r="AU155" i="4"/>
  <c r="AV155" i="4"/>
  <c r="AW155" i="4"/>
  <c r="AX155" i="4"/>
  <c r="AY155" i="4"/>
  <c r="AZ155" i="4"/>
  <c r="BA155" i="4"/>
  <c r="BB155" i="4"/>
  <c r="BC155" i="4"/>
  <c r="BD155" i="4"/>
  <c r="BE155" i="4"/>
  <c r="BF155" i="4"/>
  <c r="BG155" i="4"/>
  <c r="J150" i="4"/>
  <c r="J151" i="4"/>
  <c r="J152" i="4"/>
  <c r="J153" i="4"/>
  <c r="J154" i="4"/>
  <c r="J155" i="4"/>
  <c r="J149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AR145" i="4"/>
  <c r="AS145" i="4"/>
  <c r="AT145" i="4"/>
  <c r="AU145" i="4"/>
  <c r="AV145" i="4"/>
  <c r="AW145" i="4"/>
  <c r="AX145" i="4"/>
  <c r="AY145" i="4"/>
  <c r="AZ145" i="4"/>
  <c r="BA145" i="4"/>
  <c r="BB145" i="4"/>
  <c r="BC145" i="4"/>
  <c r="BD145" i="4"/>
  <c r="BE145" i="4"/>
  <c r="BF145" i="4"/>
  <c r="BG145" i="4"/>
  <c r="J145" i="4"/>
  <c r="E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BG138" i="4"/>
  <c r="J138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AB127" i="4"/>
  <c r="AC127" i="4"/>
  <c r="AD127" i="4"/>
  <c r="AE127" i="4"/>
  <c r="AF127" i="4"/>
  <c r="AG127" i="4"/>
  <c r="AH127" i="4"/>
  <c r="AI127" i="4"/>
  <c r="AJ127" i="4"/>
  <c r="AK127" i="4"/>
  <c r="AL127" i="4"/>
  <c r="AM127" i="4"/>
  <c r="AN127" i="4"/>
  <c r="AO127" i="4"/>
  <c r="AP127" i="4"/>
  <c r="AQ127" i="4"/>
  <c r="AR127" i="4"/>
  <c r="AS127" i="4"/>
  <c r="AT127" i="4"/>
  <c r="AU127" i="4"/>
  <c r="AV127" i="4"/>
  <c r="AW127" i="4"/>
  <c r="AX127" i="4"/>
  <c r="AY127" i="4"/>
  <c r="AZ127" i="4"/>
  <c r="BA127" i="4"/>
  <c r="BB127" i="4"/>
  <c r="BC127" i="4"/>
  <c r="BD127" i="4"/>
  <c r="BE127" i="4"/>
  <c r="BF127" i="4"/>
  <c r="BG127" i="4"/>
  <c r="J49" i="4"/>
  <c r="J127" i="4" s="1"/>
  <c r="J48" i="4"/>
  <c r="J121" i="4" s="1"/>
  <c r="J91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E107" i="4"/>
  <c r="E108" i="4"/>
  <c r="E106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E104" i="4"/>
  <c r="J104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E99" i="4"/>
  <c r="E91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J81" i="4"/>
  <c r="K81" i="4"/>
  <c r="K87" i="4" s="1"/>
  <c r="L81" i="4"/>
  <c r="L87" i="4" s="1"/>
  <c r="M81" i="4"/>
  <c r="M87" i="4" s="1"/>
  <c r="N81" i="4"/>
  <c r="N87" i="4" s="1"/>
  <c r="O81" i="4"/>
  <c r="O87" i="4" s="1"/>
  <c r="P81" i="4"/>
  <c r="P87" i="4" s="1"/>
  <c r="Q81" i="4"/>
  <c r="Q87" i="4" s="1"/>
  <c r="R81" i="4"/>
  <c r="R87" i="4" s="1"/>
  <c r="S81" i="4"/>
  <c r="S87" i="4" s="1"/>
  <c r="T81" i="4"/>
  <c r="T87" i="4" s="1"/>
  <c r="U81" i="4"/>
  <c r="U87" i="4" s="1"/>
  <c r="V81" i="4"/>
  <c r="V87" i="4" s="1"/>
  <c r="W81" i="4"/>
  <c r="W87" i="4" s="1"/>
  <c r="X81" i="4"/>
  <c r="X87" i="4" s="1"/>
  <c r="Y81" i="4"/>
  <c r="Y87" i="4" s="1"/>
  <c r="Z81" i="4"/>
  <c r="Z87" i="4" s="1"/>
  <c r="AA81" i="4"/>
  <c r="AA87" i="4" s="1"/>
  <c r="AB81" i="4"/>
  <c r="AB87" i="4" s="1"/>
  <c r="AC81" i="4"/>
  <c r="AC87" i="4" s="1"/>
  <c r="AD81" i="4"/>
  <c r="AD87" i="4" s="1"/>
  <c r="AE81" i="4"/>
  <c r="AE87" i="4" s="1"/>
  <c r="AF81" i="4"/>
  <c r="AF87" i="4" s="1"/>
  <c r="AG81" i="4"/>
  <c r="AG87" i="4" s="1"/>
  <c r="AH81" i="4"/>
  <c r="AH87" i="4" s="1"/>
  <c r="AI81" i="4"/>
  <c r="AI87" i="4" s="1"/>
  <c r="AJ81" i="4"/>
  <c r="AJ87" i="4" s="1"/>
  <c r="AK81" i="4"/>
  <c r="AK87" i="4" s="1"/>
  <c r="AL81" i="4"/>
  <c r="AL87" i="4" s="1"/>
  <c r="AM81" i="4"/>
  <c r="AM87" i="4" s="1"/>
  <c r="AN81" i="4"/>
  <c r="AN87" i="4" s="1"/>
  <c r="AO81" i="4"/>
  <c r="AO87" i="4" s="1"/>
  <c r="AP81" i="4"/>
  <c r="AP87" i="4" s="1"/>
  <c r="AQ81" i="4"/>
  <c r="AQ87" i="4" s="1"/>
  <c r="AR81" i="4"/>
  <c r="AR87" i="4" s="1"/>
  <c r="AS81" i="4"/>
  <c r="AS87" i="4" s="1"/>
  <c r="AT81" i="4"/>
  <c r="AT87" i="4" s="1"/>
  <c r="AU81" i="4"/>
  <c r="AU87" i="4" s="1"/>
  <c r="AV81" i="4"/>
  <c r="AV87" i="4" s="1"/>
  <c r="AW81" i="4"/>
  <c r="AW87" i="4" s="1"/>
  <c r="AX81" i="4"/>
  <c r="AX87" i="4" s="1"/>
  <c r="AY81" i="4"/>
  <c r="AY87" i="4" s="1"/>
  <c r="AZ81" i="4"/>
  <c r="AZ87" i="4" s="1"/>
  <c r="BA81" i="4"/>
  <c r="BA87" i="4" s="1"/>
  <c r="BB81" i="4"/>
  <c r="BB87" i="4" s="1"/>
  <c r="BC81" i="4"/>
  <c r="BC87" i="4" s="1"/>
  <c r="BD81" i="4"/>
  <c r="BD87" i="4" s="1"/>
  <c r="BE81" i="4"/>
  <c r="BE87" i="4" s="1"/>
  <c r="BF81" i="4"/>
  <c r="BF87" i="4" s="1"/>
  <c r="BG81" i="4"/>
  <c r="BG87" i="4" s="1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E81" i="4"/>
  <c r="E82" i="4"/>
  <c r="E83" i="4"/>
  <c r="E84" i="4"/>
  <c r="E80" i="4"/>
  <c r="J75" i="4"/>
  <c r="J76" i="4" s="1"/>
  <c r="K75" i="4"/>
  <c r="K76" i="4" s="1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E75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E72" i="4"/>
  <c r="F25" i="5"/>
  <c r="F21" i="5"/>
  <c r="J28" i="6" s="1"/>
  <c r="E75" i="6"/>
  <c r="E76" i="6"/>
  <c r="E77" i="6"/>
  <c r="E78" i="6"/>
  <c r="E79" i="6"/>
  <c r="E80" i="6"/>
  <c r="E81" i="6"/>
  <c r="G87" i="6"/>
  <c r="G88" i="6"/>
  <c r="G89" i="6"/>
  <c r="G90" i="6"/>
  <c r="G91" i="6"/>
  <c r="G92" i="6"/>
  <c r="G86" i="6"/>
  <c r="F15" i="5"/>
  <c r="G30" i="6"/>
  <c r="G29" i="6"/>
  <c r="E87" i="6"/>
  <c r="E88" i="6"/>
  <c r="E89" i="6"/>
  <c r="E90" i="6"/>
  <c r="E91" i="6"/>
  <c r="E92" i="6"/>
  <c r="E86" i="6"/>
  <c r="G33" i="6"/>
  <c r="E8" i="6"/>
  <c r="E17" i="6" s="1"/>
  <c r="E9" i="6"/>
  <c r="E18" i="6" s="1"/>
  <c r="E10" i="6"/>
  <c r="E19" i="6" s="1"/>
  <c r="E11" i="6"/>
  <c r="E20" i="6" s="1"/>
  <c r="E12" i="6"/>
  <c r="E21" i="6" s="1"/>
  <c r="E13" i="6"/>
  <c r="E22" i="6" s="1"/>
  <c r="E14" i="6"/>
  <c r="E23" i="6" s="1"/>
  <c r="E38" i="8"/>
  <c r="E39" i="8"/>
  <c r="E40" i="8"/>
  <c r="E41" i="8"/>
  <c r="E42" i="8"/>
  <c r="E43" i="8"/>
  <c r="E37" i="8"/>
  <c r="E29" i="8"/>
  <c r="E30" i="8"/>
  <c r="E31" i="8"/>
  <c r="E32" i="8"/>
  <c r="E33" i="8"/>
  <c r="E34" i="8"/>
  <c r="E28" i="8"/>
  <c r="G61" i="5" l="1"/>
  <c r="G51" i="3" s="1"/>
  <c r="G65" i="5"/>
  <c r="G55" i="3" s="1"/>
  <c r="G62" i="5"/>
  <c r="G52" i="3" s="1"/>
  <c r="G60" i="5"/>
  <c r="G50" i="3" s="1"/>
  <c r="G64" i="5"/>
  <c r="G54" i="3" s="1"/>
  <c r="G59" i="5"/>
  <c r="G49" i="3" s="1"/>
  <c r="G63" i="5"/>
  <c r="G53" i="3" s="1"/>
  <c r="G23" i="5"/>
  <c r="G87" i="3"/>
  <c r="G20" i="8" s="1"/>
  <c r="G84" i="3"/>
  <c r="G17" i="8" s="1"/>
  <c r="G88" i="3"/>
  <c r="G21" i="8" s="1"/>
  <c r="G85" i="3"/>
  <c r="G18" i="8" s="1"/>
  <c r="G89" i="3"/>
  <c r="G22" i="8" s="1"/>
  <c r="G86" i="3"/>
  <c r="G19" i="8" s="1"/>
  <c r="G90" i="3"/>
  <c r="G23" i="8" s="1"/>
  <c r="G218" i="4"/>
  <c r="G41" i="6"/>
  <c r="G109" i="6"/>
  <c r="G186" i="3"/>
  <c r="G41" i="8" s="1"/>
  <c r="G210" i="4"/>
  <c r="G220" i="4"/>
  <c r="G230" i="4"/>
  <c r="G21" i="6"/>
  <c r="G43" i="6"/>
  <c r="G62" i="6"/>
  <c r="G72" i="6"/>
  <c r="G81" i="6" s="1"/>
  <c r="G101" i="6"/>
  <c r="G177" i="3"/>
  <c r="G32" i="8" s="1"/>
  <c r="G163" i="3"/>
  <c r="G147" i="3"/>
  <c r="G228" i="4"/>
  <c r="G19" i="6"/>
  <c r="G70" i="6"/>
  <c r="G79" i="6" s="1"/>
  <c r="G99" i="6"/>
  <c r="G159" i="3"/>
  <c r="G212" i="4"/>
  <c r="G222" i="4"/>
  <c r="G232" i="4"/>
  <c r="G23" i="6"/>
  <c r="G45" i="6"/>
  <c r="G66" i="6"/>
  <c r="G75" i="6" s="1"/>
  <c r="G95" i="6"/>
  <c r="G105" i="6"/>
  <c r="G175" i="3"/>
  <c r="G30" i="8" s="1"/>
  <c r="G167" i="3"/>
  <c r="G135" i="3"/>
  <c r="G40" i="5"/>
  <c r="G51" i="6" s="1"/>
  <c r="G250" i="4"/>
  <c r="G111" i="3" s="1"/>
  <c r="G246" i="4"/>
  <c r="G107" i="3" s="1"/>
  <c r="G240" i="4"/>
  <c r="G101" i="3" s="1"/>
  <c r="G236" i="4"/>
  <c r="G97" i="3" s="1"/>
  <c r="G61" i="3"/>
  <c r="G9" i="8" s="1"/>
  <c r="G193" i="4"/>
  <c r="G189" i="4"/>
  <c r="G183" i="4"/>
  <c r="G179" i="4"/>
  <c r="G173" i="4"/>
  <c r="G169" i="4"/>
  <c r="G164" i="4"/>
  <c r="G141" i="4"/>
  <c r="G133" i="4"/>
  <c r="G43" i="5"/>
  <c r="G54" i="6" s="1"/>
  <c r="G39" i="5"/>
  <c r="G50" i="6" s="1"/>
  <c r="G249" i="4"/>
  <c r="G110" i="3" s="1"/>
  <c r="G245" i="4"/>
  <c r="G106" i="3" s="1"/>
  <c r="G239" i="4"/>
  <c r="G100" i="3" s="1"/>
  <c r="G64" i="3"/>
  <c r="G12" i="8" s="1"/>
  <c r="G60" i="3"/>
  <c r="G8" i="8" s="1"/>
  <c r="G192" i="4"/>
  <c r="G188" i="4"/>
  <c r="G182" i="4"/>
  <c r="G178" i="4"/>
  <c r="G172" i="4"/>
  <c r="G161" i="4"/>
  <c r="G165" i="4"/>
  <c r="G140" i="4"/>
  <c r="G132" i="4"/>
  <c r="G16" i="4"/>
  <c r="G12" i="4"/>
  <c r="G21" i="5"/>
  <c r="G110" i="4" s="1"/>
  <c r="G138" i="3"/>
  <c r="G150" i="3"/>
  <c r="G146" i="3"/>
  <c r="G158" i="3"/>
  <c r="G154" i="3"/>
  <c r="G166" i="3"/>
  <c r="G162" i="3"/>
  <c r="G185" i="3"/>
  <c r="G40" i="8" s="1"/>
  <c r="G174" i="3"/>
  <c r="G29" i="8" s="1"/>
  <c r="G178" i="3"/>
  <c r="G33" i="8" s="1"/>
  <c r="G108" i="6"/>
  <c r="G104" i="6"/>
  <c r="G98" i="6"/>
  <c r="G71" i="6"/>
  <c r="G80" i="6" s="1"/>
  <c r="G67" i="6"/>
  <c r="G76" i="6" s="1"/>
  <c r="G61" i="6"/>
  <c r="G57" i="6"/>
  <c r="G42" i="6"/>
  <c r="G25" i="6"/>
  <c r="G20" i="6"/>
  <c r="G233" i="4"/>
  <c r="G229" i="4"/>
  <c r="G223" i="4"/>
  <c r="G219" i="4"/>
  <c r="G213" i="4"/>
  <c r="G209" i="4"/>
  <c r="G248" i="4"/>
  <c r="G109" i="3" s="1"/>
  <c r="G242" i="4"/>
  <c r="G103" i="3" s="1"/>
  <c r="G238" i="4"/>
  <c r="G99" i="3" s="1"/>
  <c r="G63" i="3"/>
  <c r="G11" i="8" s="1"/>
  <c r="G59" i="3"/>
  <c r="G7" i="8" s="1"/>
  <c r="G191" i="4"/>
  <c r="G187" i="4"/>
  <c r="G181" i="4"/>
  <c r="G175" i="4"/>
  <c r="G171" i="4"/>
  <c r="G162" i="4"/>
  <c r="G166" i="4"/>
  <c r="G15" i="4"/>
  <c r="G25" i="5"/>
  <c r="G111" i="4" s="1"/>
  <c r="G20" i="5"/>
  <c r="G141" i="3"/>
  <c r="G137" i="3"/>
  <c r="G149" i="3"/>
  <c r="G145" i="3"/>
  <c r="G157" i="3"/>
  <c r="G153" i="3"/>
  <c r="G165" i="3"/>
  <c r="G188" i="3"/>
  <c r="G43" i="8" s="1"/>
  <c r="G184" i="3"/>
  <c r="G39" i="8" s="1"/>
  <c r="G42" i="5"/>
  <c r="G53" i="6" s="1"/>
  <c r="G38" i="5"/>
  <c r="G49" i="6" s="1"/>
  <c r="G41" i="5"/>
  <c r="G52" i="6" s="1"/>
  <c r="G37" i="5"/>
  <c r="G48" i="6" s="1"/>
  <c r="G251" i="4"/>
  <c r="G112" i="3" s="1"/>
  <c r="G247" i="4"/>
  <c r="G108" i="3" s="1"/>
  <c r="G241" i="4"/>
  <c r="G102" i="3" s="1"/>
  <c r="G237" i="4"/>
  <c r="G98" i="3" s="1"/>
  <c r="G62" i="3"/>
  <c r="G10" i="8" s="1"/>
  <c r="G58" i="3"/>
  <c r="G6" i="8" s="1"/>
  <c r="G190" i="4"/>
  <c r="G184" i="4"/>
  <c r="G180" i="4"/>
  <c r="G174" i="4"/>
  <c r="G170" i="4"/>
  <c r="G163" i="4"/>
  <c r="G160" i="4"/>
  <c r="G134" i="4"/>
  <c r="G13" i="4"/>
  <c r="G128" i="4"/>
  <c r="G112" i="4"/>
  <c r="G24" i="5"/>
  <c r="G19" i="5"/>
  <c r="G140" i="3"/>
  <c r="G136" i="3"/>
  <c r="G148" i="3"/>
  <c r="G144" i="3"/>
  <c r="G156" i="3"/>
  <c r="G168" i="3"/>
  <c r="G164" i="3"/>
  <c r="G187" i="3"/>
  <c r="G42" i="8" s="1"/>
  <c r="G183" i="3"/>
  <c r="G38" i="8" s="1"/>
  <c r="G176" i="3"/>
  <c r="G31" i="8" s="1"/>
  <c r="G173" i="3"/>
  <c r="G28" i="8" s="1"/>
  <c r="G110" i="6"/>
  <c r="G106" i="6"/>
  <c r="G100" i="6"/>
  <c r="G96" i="6"/>
  <c r="G69" i="6"/>
  <c r="G78" i="6" s="1"/>
  <c r="G63" i="6"/>
  <c r="G59" i="6"/>
  <c r="G44" i="6"/>
  <c r="G40" i="6"/>
  <c r="G22" i="6"/>
  <c r="G18" i="6"/>
  <c r="G231" i="4"/>
  <c r="G227" i="4"/>
  <c r="G221" i="4"/>
  <c r="G215" i="4"/>
  <c r="G211" i="4"/>
  <c r="G204" i="4"/>
  <c r="G12" i="6" s="1"/>
  <c r="G122" i="4"/>
  <c r="G60" i="6"/>
  <c r="G179" i="3"/>
  <c r="G34" i="8" s="1"/>
  <c r="G214" i="4"/>
  <c r="G224" i="4"/>
  <c r="G17" i="6"/>
  <c r="G39" i="6"/>
  <c r="G58" i="6"/>
  <c r="G68" i="6"/>
  <c r="G77" i="6" s="1"/>
  <c r="G97" i="6"/>
  <c r="G107" i="6"/>
  <c r="G182" i="3"/>
  <c r="G37" i="8" s="1"/>
  <c r="G155" i="3"/>
  <c r="G139" i="3"/>
  <c r="G31" i="6"/>
  <c r="G34" i="6"/>
  <c r="G200" i="4"/>
  <c r="G8" i="6" s="1"/>
  <c r="G203" i="4"/>
  <c r="G11" i="6" s="1"/>
  <c r="G206" i="4"/>
  <c r="G14" i="6" s="1"/>
  <c r="G202" i="4"/>
  <c r="G10" i="6" s="1"/>
  <c r="G205" i="4"/>
  <c r="G13" i="6" s="1"/>
  <c r="G201" i="4"/>
  <c r="G9" i="6" s="1"/>
  <c r="G51" i="5" l="1"/>
  <c r="G41" i="3" s="1"/>
  <c r="G76" i="3" s="1"/>
  <c r="G52" i="5"/>
  <c r="G42" i="3" s="1"/>
  <c r="G77" i="3" s="1"/>
  <c r="G53" i="5"/>
  <c r="G43" i="3" s="1"/>
  <c r="G78" i="3" s="1"/>
  <c r="G54" i="5"/>
  <c r="G44" i="3" s="1"/>
  <c r="G79" i="3" s="1"/>
  <c r="G55" i="5"/>
  <c r="G45" i="3" s="1"/>
  <c r="G80" i="3" s="1"/>
  <c r="G56" i="5"/>
  <c r="G46" i="3" s="1"/>
  <c r="G81" i="3" s="1"/>
  <c r="G50" i="5"/>
  <c r="G40" i="3" s="1"/>
  <c r="G75" i="3" s="1"/>
  <c r="G37" i="3"/>
  <c r="G32" i="3"/>
  <c r="G31" i="3"/>
  <c r="G30" i="3"/>
  <c r="G29" i="3"/>
  <c r="G28" i="3"/>
  <c r="G27" i="3"/>
  <c r="G26" i="3"/>
  <c r="G23" i="3"/>
  <c r="G22" i="3"/>
  <c r="G21" i="3"/>
  <c r="G20" i="3"/>
  <c r="G19" i="3"/>
  <c r="G18" i="3"/>
  <c r="G17" i="3"/>
  <c r="G9" i="3"/>
  <c r="G10" i="3"/>
  <c r="G11" i="3"/>
  <c r="G12" i="3"/>
  <c r="G13" i="3"/>
  <c r="G14" i="3"/>
  <c r="G8" i="3"/>
  <c r="E49" i="6" l="1"/>
  <c r="E50" i="6"/>
  <c r="E51" i="6"/>
  <c r="E52" i="6"/>
  <c r="E53" i="6"/>
  <c r="E54" i="6"/>
  <c r="E48" i="6"/>
  <c r="A1" i="3"/>
  <c r="A25" i="8"/>
  <c r="A1" i="8"/>
  <c r="A1" i="6" l="1"/>
  <c r="A1" i="4"/>
  <c r="A1" i="5"/>
  <c r="E84" i="3" l="1"/>
  <c r="E17" i="8" s="1"/>
  <c r="E85" i="3"/>
  <c r="E18" i="8" s="1"/>
  <c r="E86" i="3"/>
  <c r="E19" i="8" s="1"/>
  <c r="E87" i="3"/>
  <c r="E20" i="8" s="1"/>
  <c r="E88" i="3"/>
  <c r="E21" i="8" s="1"/>
  <c r="E89" i="3"/>
  <c r="E22" i="8" s="1"/>
  <c r="E90" i="3"/>
  <c r="E23" i="8" s="1"/>
  <c r="E40" i="3"/>
  <c r="F37" i="3"/>
  <c r="D125" i="3"/>
  <c r="D116" i="3"/>
  <c r="E75" i="3" l="1"/>
  <c r="L140" i="4"/>
  <c r="L178" i="4" s="1"/>
  <c r="M140" i="4"/>
  <c r="M181" i="4" s="1"/>
  <c r="O140" i="4"/>
  <c r="O181" i="4" s="1"/>
  <c r="P140" i="4"/>
  <c r="P180" i="4" s="1"/>
  <c r="Q140" i="4"/>
  <c r="Q181" i="4" s="1"/>
  <c r="R140" i="4"/>
  <c r="R179" i="4" s="1"/>
  <c r="S140" i="4"/>
  <c r="S180" i="4" s="1"/>
  <c r="T140" i="4"/>
  <c r="T180" i="4" s="1"/>
  <c r="U140" i="4"/>
  <c r="U181" i="4" s="1"/>
  <c r="V140" i="4"/>
  <c r="V183" i="4" s="1"/>
  <c r="W140" i="4"/>
  <c r="W184" i="4" s="1"/>
  <c r="X140" i="4"/>
  <c r="X180" i="4" s="1"/>
  <c r="Y140" i="4"/>
  <c r="Y181" i="4" s="1"/>
  <c r="Z140" i="4"/>
  <c r="Z181" i="4" s="1"/>
  <c r="AA140" i="4"/>
  <c r="AA182" i="4" s="1"/>
  <c r="AB140" i="4"/>
  <c r="AB180" i="4" s="1"/>
  <c r="AC140" i="4"/>
  <c r="AC181" i="4" s="1"/>
  <c r="AD140" i="4"/>
  <c r="AD181" i="4" s="1"/>
  <c r="AE140" i="4"/>
  <c r="AE181" i="4" s="1"/>
  <c r="AF140" i="4"/>
  <c r="AF180" i="4" s="1"/>
  <c r="AG140" i="4"/>
  <c r="AG181" i="4" s="1"/>
  <c r="AH140" i="4"/>
  <c r="AH180" i="4" s="1"/>
  <c r="AI140" i="4"/>
  <c r="AI180" i="4" s="1"/>
  <c r="AJ140" i="4"/>
  <c r="AJ180" i="4" s="1"/>
  <c r="AK140" i="4"/>
  <c r="AK181" i="4" s="1"/>
  <c r="AL140" i="4"/>
  <c r="AL183" i="4" s="1"/>
  <c r="AM140" i="4"/>
  <c r="AM184" i="4" s="1"/>
  <c r="AN140" i="4"/>
  <c r="AN180" i="4" s="1"/>
  <c r="AO140" i="4"/>
  <c r="AO181" i="4" s="1"/>
  <c r="AP140" i="4"/>
  <c r="AP181" i="4" s="1"/>
  <c r="AQ140" i="4"/>
  <c r="AQ182" i="4" s="1"/>
  <c r="AR140" i="4"/>
  <c r="AR180" i="4" s="1"/>
  <c r="AS140" i="4"/>
  <c r="AS181" i="4" s="1"/>
  <c r="AT140" i="4"/>
  <c r="AT180" i="4" s="1"/>
  <c r="AU140" i="4"/>
  <c r="AU181" i="4" s="1"/>
  <c r="AV140" i="4"/>
  <c r="AV180" i="4" s="1"/>
  <c r="AW140" i="4"/>
  <c r="AW181" i="4" s="1"/>
  <c r="AX140" i="4"/>
  <c r="AX179" i="4" s="1"/>
  <c r="AY140" i="4"/>
  <c r="AY180" i="4" s="1"/>
  <c r="AZ140" i="4"/>
  <c r="AZ180" i="4" s="1"/>
  <c r="BA140" i="4"/>
  <c r="BA181" i="4" s="1"/>
  <c r="BB140" i="4"/>
  <c r="BB183" i="4" s="1"/>
  <c r="BC140" i="4"/>
  <c r="BC178" i="4" s="1"/>
  <c r="BD140" i="4"/>
  <c r="BD180" i="4" s="1"/>
  <c r="BE140" i="4"/>
  <c r="BE181" i="4" s="1"/>
  <c r="BF140" i="4"/>
  <c r="BF183" i="4" s="1"/>
  <c r="BG140" i="4"/>
  <c r="BG182" i="4" s="1"/>
  <c r="L141" i="4"/>
  <c r="L187" i="4" s="1"/>
  <c r="M141" i="4"/>
  <c r="M188" i="4" s="1"/>
  <c r="O141" i="4"/>
  <c r="O188" i="4" s="1"/>
  <c r="P141" i="4"/>
  <c r="P191" i="4" s="1"/>
  <c r="Q141" i="4"/>
  <c r="Q192" i="4" s="1"/>
  <c r="R141" i="4"/>
  <c r="R187" i="4" s="1"/>
  <c r="S141" i="4"/>
  <c r="S188" i="4" s="1"/>
  <c r="T141" i="4"/>
  <c r="U141" i="4"/>
  <c r="V141" i="4"/>
  <c r="V187" i="4" s="1"/>
  <c r="W141" i="4"/>
  <c r="W188" i="4" s="1"/>
  <c r="X141" i="4"/>
  <c r="X191" i="4" s="1"/>
  <c r="Y141" i="4"/>
  <c r="Z141" i="4"/>
  <c r="Z187" i="4" s="1"/>
  <c r="AA141" i="4"/>
  <c r="AA188" i="4" s="1"/>
  <c r="AB141" i="4"/>
  <c r="AB191" i="4" s="1"/>
  <c r="AC141" i="4"/>
  <c r="AD141" i="4"/>
  <c r="AD187" i="4" s="1"/>
  <c r="AE141" i="4"/>
  <c r="AE188" i="4" s="1"/>
  <c r="AF141" i="4"/>
  <c r="AF191" i="4" s="1"/>
  <c r="AG141" i="4"/>
  <c r="AH141" i="4"/>
  <c r="AH187" i="4" s="1"/>
  <c r="AI141" i="4"/>
  <c r="AI188" i="4" s="1"/>
  <c r="AJ141" i="4"/>
  <c r="AK141" i="4"/>
  <c r="AK188" i="4" s="1"/>
  <c r="AL141" i="4"/>
  <c r="AL187" i="4" s="1"/>
  <c r="AM141" i="4"/>
  <c r="AM188" i="4" s="1"/>
  <c r="AN141" i="4"/>
  <c r="AN187" i="4" s="1"/>
  <c r="AO141" i="4"/>
  <c r="AO192" i="4" s="1"/>
  <c r="AP141" i="4"/>
  <c r="AP187" i="4" s="1"/>
  <c r="AQ141" i="4"/>
  <c r="AQ188" i="4" s="1"/>
  <c r="AR141" i="4"/>
  <c r="AR191" i="4" s="1"/>
  <c r="AS141" i="4"/>
  <c r="AT141" i="4"/>
  <c r="AT187" i="4" s="1"/>
  <c r="AU141" i="4"/>
  <c r="AU188" i="4" s="1"/>
  <c r="AV141" i="4"/>
  <c r="AV191" i="4" s="1"/>
  <c r="AW141" i="4"/>
  <c r="AX141" i="4"/>
  <c r="AX187" i="4" s="1"/>
  <c r="AY141" i="4"/>
  <c r="AY188" i="4" s="1"/>
  <c r="AZ141" i="4"/>
  <c r="AZ187" i="4" s="1"/>
  <c r="BA141" i="4"/>
  <c r="BA188" i="4" s="1"/>
  <c r="BB141" i="4"/>
  <c r="BB187" i="4" s="1"/>
  <c r="BC141" i="4"/>
  <c r="BC188" i="4" s="1"/>
  <c r="BD141" i="4"/>
  <c r="BD187" i="4" s="1"/>
  <c r="BE141" i="4"/>
  <c r="BE192" i="4" s="1"/>
  <c r="BF141" i="4"/>
  <c r="BF187" i="4" s="1"/>
  <c r="BG141" i="4"/>
  <c r="BG188" i="4" s="1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M118" i="4"/>
  <c r="N124" i="4"/>
  <c r="O116" i="4"/>
  <c r="P118" i="4"/>
  <c r="Q118" i="4"/>
  <c r="R124" i="4"/>
  <c r="S118" i="4"/>
  <c r="T118" i="4"/>
  <c r="U118" i="4"/>
  <c r="V118" i="4"/>
  <c r="W124" i="4"/>
  <c r="X118" i="4"/>
  <c r="Y118" i="4"/>
  <c r="Z124" i="4"/>
  <c r="AA118" i="4"/>
  <c r="AB118" i="4"/>
  <c r="AC118" i="4"/>
  <c r="AD124" i="4"/>
  <c r="AE124" i="4"/>
  <c r="AF118" i="4"/>
  <c r="AG118" i="4"/>
  <c r="AH118" i="4"/>
  <c r="AI118" i="4"/>
  <c r="AJ118" i="4"/>
  <c r="AK118" i="4"/>
  <c r="AL124" i="4"/>
  <c r="AM118" i="4"/>
  <c r="AN118" i="4"/>
  <c r="AO118" i="4"/>
  <c r="AP124" i="4"/>
  <c r="AQ118" i="4"/>
  <c r="AR118" i="4"/>
  <c r="AS118" i="4"/>
  <c r="AT118" i="4"/>
  <c r="AU118" i="4"/>
  <c r="AV118" i="4"/>
  <c r="AW118" i="4"/>
  <c r="AX124" i="4"/>
  <c r="AY118" i="4"/>
  <c r="AZ118" i="4"/>
  <c r="BA118" i="4"/>
  <c r="BB124" i="4"/>
  <c r="BC124" i="4"/>
  <c r="BD118" i="4"/>
  <c r="BE118" i="4"/>
  <c r="BF124" i="4"/>
  <c r="BG118" i="4"/>
  <c r="K112" i="4"/>
  <c r="L112" i="4"/>
  <c r="L118" i="4"/>
  <c r="L95" i="4"/>
  <c r="L76" i="4"/>
  <c r="L73" i="4"/>
  <c r="AT124" i="4" l="1"/>
  <c r="AE118" i="4"/>
  <c r="BA94" i="4"/>
  <c r="AU124" i="4"/>
  <c r="BF118" i="4"/>
  <c r="BB88" i="4"/>
  <c r="AS96" i="4"/>
  <c r="AQ125" i="4"/>
  <c r="AH124" i="4"/>
  <c r="AD118" i="4"/>
  <c r="AK125" i="4"/>
  <c r="V124" i="4"/>
  <c r="R118" i="4"/>
  <c r="N116" i="4"/>
  <c r="N119" i="4" s="1"/>
  <c r="BB118" i="4"/>
  <c r="AP118" i="4"/>
  <c r="AT96" i="4"/>
  <c r="L86" i="4"/>
  <c r="O118" i="4"/>
  <c r="BG125" i="4"/>
  <c r="AY125" i="4"/>
  <c r="AI125" i="4"/>
  <c r="AA125" i="4"/>
  <c r="S125" i="4"/>
  <c r="R188" i="4"/>
  <c r="O124" i="4"/>
  <c r="AX118" i="4"/>
  <c r="AL118" i="4"/>
  <c r="Z118" i="4"/>
  <c r="N118" i="4"/>
  <c r="Z94" i="4"/>
  <c r="AX192" i="4"/>
  <c r="AM193" i="4"/>
  <c r="BC189" i="4"/>
  <c r="W189" i="4"/>
  <c r="L88" i="4"/>
  <c r="AM124" i="4"/>
  <c r="BC118" i="4"/>
  <c r="W118" i="4"/>
  <c r="AN86" i="4"/>
  <c r="AD180" i="4"/>
  <c r="AE193" i="4"/>
  <c r="AH192" i="4"/>
  <c r="AY190" i="4"/>
  <c r="AU189" i="4"/>
  <c r="O189" i="4"/>
  <c r="AR187" i="4"/>
  <c r="BB96" i="4"/>
  <c r="AT88" i="4"/>
  <c r="AL86" i="4"/>
  <c r="AH86" i="4"/>
  <c r="AD88" i="4"/>
  <c r="N96" i="4"/>
  <c r="BC193" i="4"/>
  <c r="W193" i="4"/>
  <c r="R192" i="4"/>
  <c r="AI190" i="4"/>
  <c r="AM189" i="4"/>
  <c r="AX188" i="4"/>
  <c r="BA125" i="4"/>
  <c r="U94" i="4"/>
  <c r="Q86" i="4"/>
  <c r="AU193" i="4"/>
  <c r="O193" i="4"/>
  <c r="S190" i="4"/>
  <c r="AE189" i="4"/>
  <c r="AH188" i="4"/>
  <c r="AL179" i="4"/>
  <c r="AZ182" i="4"/>
  <c r="AZ178" i="4"/>
  <c r="M96" i="4"/>
  <c r="BF88" i="4"/>
  <c r="BF96" i="4"/>
  <c r="BF86" i="4"/>
  <c r="BF125" i="4"/>
  <c r="BF126" i="4" s="1"/>
  <c r="BF128" i="4" s="1"/>
  <c r="BB94" i="4"/>
  <c r="N94" i="4"/>
  <c r="BF94" i="4"/>
  <c r="BB86" i="4"/>
  <c r="AX94" i="4"/>
  <c r="AT86" i="4"/>
  <c r="AH94" i="4"/>
  <c r="AD94" i="4"/>
  <c r="Z86" i="4"/>
  <c r="R94" i="4"/>
  <c r="N86" i="4"/>
  <c r="AX96" i="4"/>
  <c r="AX88" i="4"/>
  <c r="AP96" i="4"/>
  <c r="AP125" i="4"/>
  <c r="AP126" i="4" s="1"/>
  <c r="AP128" i="4" s="1"/>
  <c r="AD96" i="4"/>
  <c r="AD97" i="4" s="1"/>
  <c r="AD98" i="4" s="1"/>
  <c r="AD125" i="4"/>
  <c r="AD126" i="4" s="1"/>
  <c r="AD128" i="4" s="1"/>
  <c r="Z96" i="4"/>
  <c r="Z88" i="4"/>
  <c r="R88" i="4"/>
  <c r="R86" i="4"/>
  <c r="BB125" i="4"/>
  <c r="BB126" i="4" s="1"/>
  <c r="BB128" i="4" s="1"/>
  <c r="Z125" i="4"/>
  <c r="Z126" i="4" s="1"/>
  <c r="Z128" i="4" s="1"/>
  <c r="AH96" i="4"/>
  <c r="N88" i="4"/>
  <c r="AL88" i="4"/>
  <c r="AL96" i="4"/>
  <c r="AL125" i="4"/>
  <c r="AL126" i="4" s="1"/>
  <c r="AL128" i="4" s="1"/>
  <c r="AL94" i="4"/>
  <c r="V96" i="4"/>
  <c r="V94" i="4"/>
  <c r="V88" i="4"/>
  <c r="V125" i="4"/>
  <c r="V126" i="4" s="1"/>
  <c r="V128" i="4" s="1"/>
  <c r="AT125" i="4"/>
  <c r="AT126" i="4" s="1"/>
  <c r="AT128" i="4" s="1"/>
  <c r="N125" i="4"/>
  <c r="N126" i="4" s="1"/>
  <c r="N128" i="4" s="1"/>
  <c r="R96" i="4"/>
  <c r="AP94" i="4"/>
  <c r="V86" i="4"/>
  <c r="AR183" i="4"/>
  <c r="AF182" i="4"/>
  <c r="AN181" i="4"/>
  <c r="R180" i="4"/>
  <c r="AF179" i="4"/>
  <c r="AN178" i="4"/>
  <c r="BB193" i="4"/>
  <c r="AT193" i="4"/>
  <c r="AL193" i="4"/>
  <c r="AD193" i="4"/>
  <c r="V193" i="4"/>
  <c r="AT192" i="4"/>
  <c r="AD192" i="4"/>
  <c r="AN191" i="4"/>
  <c r="AU190" i="4"/>
  <c r="AE190" i="4"/>
  <c r="O190" i="4"/>
  <c r="BB189" i="4"/>
  <c r="AT189" i="4"/>
  <c r="AL189" i="4"/>
  <c r="AD189" i="4"/>
  <c r="V189" i="4"/>
  <c r="AT188" i="4"/>
  <c r="AD188" i="4"/>
  <c r="U125" i="4"/>
  <c r="AD86" i="4"/>
  <c r="BA88" i="4"/>
  <c r="AS94" i="4"/>
  <c r="AK96" i="4"/>
  <c r="AG86" i="4"/>
  <c r="AC96" i="4"/>
  <c r="Y88" i="4"/>
  <c r="U96" i="4"/>
  <c r="Q88" i="4"/>
  <c r="M94" i="4"/>
  <c r="BD86" i="4"/>
  <c r="AR88" i="4"/>
  <c r="AB88" i="4"/>
  <c r="AX184" i="4"/>
  <c r="AB183" i="4"/>
  <c r="X182" i="4"/>
  <c r="BB179" i="4"/>
  <c r="V179" i="4"/>
  <c r="BG193" i="4"/>
  <c r="AY193" i="4"/>
  <c r="AQ193" i="4"/>
  <c r="AI193" i="4"/>
  <c r="AA193" i="4"/>
  <c r="S193" i="4"/>
  <c r="BF192" i="4"/>
  <c r="AP192" i="4"/>
  <c r="Z192" i="4"/>
  <c r="BD191" i="4"/>
  <c r="BG190" i="4"/>
  <c r="AQ190" i="4"/>
  <c r="AA190" i="4"/>
  <c r="BG189" i="4"/>
  <c r="AY189" i="4"/>
  <c r="AQ189" i="4"/>
  <c r="AI189" i="4"/>
  <c r="AA189" i="4"/>
  <c r="S189" i="4"/>
  <c r="BF188" i="4"/>
  <c r="AP188" i="4"/>
  <c r="Z188" i="4"/>
  <c r="BG124" i="4"/>
  <c r="AY124" i="4"/>
  <c r="AQ124" i="4"/>
  <c r="AI124" i="4"/>
  <c r="AA124" i="4"/>
  <c r="S124" i="4"/>
  <c r="AT94" i="4"/>
  <c r="BC125" i="4"/>
  <c r="BC126" i="4" s="1"/>
  <c r="BC128" i="4" s="1"/>
  <c r="AU125" i="4"/>
  <c r="AM125" i="4"/>
  <c r="AE125" i="4"/>
  <c r="AE126" i="4" s="1"/>
  <c r="AE128" i="4" s="1"/>
  <c r="W125" i="4"/>
  <c r="W126" i="4" s="1"/>
  <c r="W128" i="4" s="1"/>
  <c r="O125" i="4"/>
  <c r="AL184" i="4"/>
  <c r="BF181" i="4"/>
  <c r="T181" i="4"/>
  <c r="AV179" i="4"/>
  <c r="P179" i="4"/>
  <c r="BF193" i="4"/>
  <c r="AX193" i="4"/>
  <c r="AP193" i="4"/>
  <c r="AH193" i="4"/>
  <c r="Z193" i="4"/>
  <c r="R193" i="4"/>
  <c r="BB192" i="4"/>
  <c r="AL192" i="4"/>
  <c r="V192" i="4"/>
  <c r="BC190" i="4"/>
  <c r="AM190" i="4"/>
  <c r="W190" i="4"/>
  <c r="BF189" i="4"/>
  <c r="AX189" i="4"/>
  <c r="AP189" i="4"/>
  <c r="AH189" i="4"/>
  <c r="Z189" i="4"/>
  <c r="R189" i="4"/>
  <c r="BB188" i="4"/>
  <c r="AL188" i="4"/>
  <c r="V188" i="4"/>
  <c r="U183" i="4"/>
  <c r="U178" i="4"/>
  <c r="AW184" i="4"/>
  <c r="AH184" i="4"/>
  <c r="V184" i="4"/>
  <c r="AZ183" i="4"/>
  <c r="AP183" i="4"/>
  <c r="AJ183" i="4"/>
  <c r="Z183" i="4"/>
  <c r="T183" i="4"/>
  <c r="BE182" i="4"/>
  <c r="AV182" i="4"/>
  <c r="AN182" i="4"/>
  <c r="AB182" i="4"/>
  <c r="U182" i="4"/>
  <c r="BD181" i="4"/>
  <c r="AT181" i="4"/>
  <c r="AJ181" i="4"/>
  <c r="AB181" i="4"/>
  <c r="P181" i="4"/>
  <c r="AO180" i="4"/>
  <c r="AC180" i="4"/>
  <c r="AZ179" i="4"/>
  <c r="AS179" i="4"/>
  <c r="AJ179" i="4"/>
  <c r="AC179" i="4"/>
  <c r="T179" i="4"/>
  <c r="M179" i="4"/>
  <c r="AW178" i="4"/>
  <c r="AM178" i="4"/>
  <c r="AF178" i="4"/>
  <c r="T178" i="4"/>
  <c r="BA183" i="4"/>
  <c r="AK183" i="4"/>
  <c r="AO182" i="4"/>
  <c r="BE180" i="4"/>
  <c r="AG178" i="4"/>
  <c r="BC184" i="4"/>
  <c r="AS184" i="4"/>
  <c r="AG184" i="4"/>
  <c r="R184" i="4"/>
  <c r="BD183" i="4"/>
  <c r="AW183" i="4"/>
  <c r="AN183" i="4"/>
  <c r="AG183" i="4"/>
  <c r="X183" i="4"/>
  <c r="Q183" i="4"/>
  <c r="BD182" i="4"/>
  <c r="AR182" i="4"/>
  <c r="AK182" i="4"/>
  <c r="T182" i="4"/>
  <c r="AZ181" i="4"/>
  <c r="AR181" i="4"/>
  <c r="AF181" i="4"/>
  <c r="AX180" i="4"/>
  <c r="Y180" i="4"/>
  <c r="M180" i="4"/>
  <c r="AR179" i="4"/>
  <c r="AH179" i="4"/>
  <c r="AB179" i="4"/>
  <c r="BD178" i="4"/>
  <c r="AV178" i="4"/>
  <c r="AK178" i="4"/>
  <c r="AB178" i="4"/>
  <c r="P178" i="4"/>
  <c r="M184" i="4"/>
  <c r="AS180" i="4"/>
  <c r="BB184" i="4"/>
  <c r="AC184" i="4"/>
  <c r="Q184" i="4"/>
  <c r="AV183" i="4"/>
  <c r="AF183" i="4"/>
  <c r="P183" i="4"/>
  <c r="BA182" i="4"/>
  <c r="AJ182" i="4"/>
  <c r="Y182" i="4"/>
  <c r="P182" i="4"/>
  <c r="AV181" i="4"/>
  <c r="X181" i="4"/>
  <c r="BD179" i="4"/>
  <c r="AW179" i="4"/>
  <c r="AN179" i="4"/>
  <c r="AG179" i="4"/>
  <c r="X179" i="4"/>
  <c r="Q179" i="4"/>
  <c r="AR178" i="4"/>
  <c r="AJ178" i="4"/>
  <c r="X178" i="4"/>
  <c r="M178" i="4"/>
  <c r="AW187" i="4"/>
  <c r="AW191" i="4"/>
  <c r="AW190" i="4"/>
  <c r="AW189" i="4"/>
  <c r="AW193" i="4"/>
  <c r="AS187" i="4"/>
  <c r="AS191" i="4"/>
  <c r="AS190" i="4"/>
  <c r="AS189" i="4"/>
  <c r="AS193" i="4"/>
  <c r="AG187" i="4"/>
  <c r="AG191" i="4"/>
  <c r="AG190" i="4"/>
  <c r="AG189" i="4"/>
  <c r="AG193" i="4"/>
  <c r="AC187" i="4"/>
  <c r="AC191" i="4"/>
  <c r="AC190" i="4"/>
  <c r="AC189" i="4"/>
  <c r="AC193" i="4"/>
  <c r="Y187" i="4"/>
  <c r="Y191" i="4"/>
  <c r="Y190" i="4"/>
  <c r="Y189" i="4"/>
  <c r="Y193" i="4"/>
  <c r="U187" i="4"/>
  <c r="U191" i="4"/>
  <c r="U190" i="4"/>
  <c r="U189" i="4"/>
  <c r="U193" i="4"/>
  <c r="BE188" i="4"/>
  <c r="AW188" i="4"/>
  <c r="AO188" i="4"/>
  <c r="AG188" i="4"/>
  <c r="Y188" i="4"/>
  <c r="Q188" i="4"/>
  <c r="BD190" i="4"/>
  <c r="BD189" i="4"/>
  <c r="BD193" i="4"/>
  <c r="BD188" i="4"/>
  <c r="BD192" i="4"/>
  <c r="AZ190" i="4"/>
  <c r="AZ189" i="4"/>
  <c r="AZ193" i="4"/>
  <c r="AZ188" i="4"/>
  <c r="AZ192" i="4"/>
  <c r="AV190" i="4"/>
  <c r="AV189" i="4"/>
  <c r="AV193" i="4"/>
  <c r="AV188" i="4"/>
  <c r="AV192" i="4"/>
  <c r="AR190" i="4"/>
  <c r="AR189" i="4"/>
  <c r="AR193" i="4"/>
  <c r="AR188" i="4"/>
  <c r="AR192" i="4"/>
  <c r="AN190" i="4"/>
  <c r="AN189" i="4"/>
  <c r="AN193" i="4"/>
  <c r="AN188" i="4"/>
  <c r="AN192" i="4"/>
  <c r="AJ190" i="4"/>
  <c r="AJ189" i="4"/>
  <c r="AJ193" i="4"/>
  <c r="AJ188" i="4"/>
  <c r="AJ192" i="4"/>
  <c r="AJ187" i="4"/>
  <c r="AF190" i="4"/>
  <c r="AF189" i="4"/>
  <c r="AF193" i="4"/>
  <c r="AF187" i="4"/>
  <c r="AF188" i="4"/>
  <c r="AF192" i="4"/>
  <c r="AB190" i="4"/>
  <c r="AB189" i="4"/>
  <c r="AB193" i="4"/>
  <c r="AB188" i="4"/>
  <c r="AB192" i="4"/>
  <c r="AB187" i="4"/>
  <c r="X190" i="4"/>
  <c r="X189" i="4"/>
  <c r="X193" i="4"/>
  <c r="X187" i="4"/>
  <c r="X188" i="4"/>
  <c r="X192" i="4"/>
  <c r="T190" i="4"/>
  <c r="T189" i="4"/>
  <c r="T193" i="4"/>
  <c r="T188" i="4"/>
  <c r="T192" i="4"/>
  <c r="T187" i="4"/>
  <c r="P190" i="4"/>
  <c r="P189" i="4"/>
  <c r="P193" i="4"/>
  <c r="P187" i="4"/>
  <c r="P188" i="4"/>
  <c r="P192" i="4"/>
  <c r="AW192" i="4"/>
  <c r="AG192" i="4"/>
  <c r="Y192" i="4"/>
  <c r="AZ191" i="4"/>
  <c r="AJ191" i="4"/>
  <c r="T191" i="4"/>
  <c r="AV187" i="4"/>
  <c r="BE187" i="4"/>
  <c r="BE191" i="4"/>
  <c r="BE190" i="4"/>
  <c r="BE189" i="4"/>
  <c r="BE193" i="4"/>
  <c r="AO187" i="4"/>
  <c r="AO191" i="4"/>
  <c r="AO190" i="4"/>
  <c r="AO189" i="4"/>
  <c r="AO193" i="4"/>
  <c r="Q187" i="4"/>
  <c r="Q191" i="4"/>
  <c r="Q190" i="4"/>
  <c r="Q189" i="4"/>
  <c r="Q193" i="4"/>
  <c r="AS188" i="4"/>
  <c r="AC188" i="4"/>
  <c r="U188" i="4"/>
  <c r="BA187" i="4"/>
  <c r="BA191" i="4"/>
  <c r="BA190" i="4"/>
  <c r="BA189" i="4"/>
  <c r="BA193" i="4"/>
  <c r="AK187" i="4"/>
  <c r="AK191" i="4"/>
  <c r="AK190" i="4"/>
  <c r="AK189" i="4"/>
  <c r="AK193" i="4"/>
  <c r="M187" i="4"/>
  <c r="M191" i="4"/>
  <c r="M190" i="4"/>
  <c r="M189" i="4"/>
  <c r="M193" i="4"/>
  <c r="BA192" i="4"/>
  <c r="AS192" i="4"/>
  <c r="AK192" i="4"/>
  <c r="AC192" i="4"/>
  <c r="U192" i="4"/>
  <c r="M192" i="4"/>
  <c r="BG191" i="4"/>
  <c r="BC191" i="4"/>
  <c r="AY191" i="4"/>
  <c r="AU191" i="4"/>
  <c r="AQ191" i="4"/>
  <c r="AM191" i="4"/>
  <c r="AI191" i="4"/>
  <c r="AE191" i="4"/>
  <c r="AA191" i="4"/>
  <c r="W191" i="4"/>
  <c r="S191" i="4"/>
  <c r="O191" i="4"/>
  <c r="BF190" i="4"/>
  <c r="BB190" i="4"/>
  <c r="AX190" i="4"/>
  <c r="AT190" i="4"/>
  <c r="AP190" i="4"/>
  <c r="AL190" i="4"/>
  <c r="AH190" i="4"/>
  <c r="AD190" i="4"/>
  <c r="Z190" i="4"/>
  <c r="V190" i="4"/>
  <c r="R190" i="4"/>
  <c r="BG187" i="4"/>
  <c r="BC187" i="4"/>
  <c r="AY187" i="4"/>
  <c r="AU187" i="4"/>
  <c r="AQ187" i="4"/>
  <c r="AM187" i="4"/>
  <c r="AI187" i="4"/>
  <c r="AE187" i="4"/>
  <c r="AA187" i="4"/>
  <c r="W187" i="4"/>
  <c r="S187" i="4"/>
  <c r="O187" i="4"/>
  <c r="BG192" i="4"/>
  <c r="BC192" i="4"/>
  <c r="AY192" i="4"/>
  <c r="AU192" i="4"/>
  <c r="AQ192" i="4"/>
  <c r="AM192" i="4"/>
  <c r="AI192" i="4"/>
  <c r="AE192" i="4"/>
  <c r="AA192" i="4"/>
  <c r="W192" i="4"/>
  <c r="S192" i="4"/>
  <c r="O192" i="4"/>
  <c r="BF191" i="4"/>
  <c r="BB191" i="4"/>
  <c r="AX191" i="4"/>
  <c r="AT191" i="4"/>
  <c r="AP191" i="4"/>
  <c r="AL191" i="4"/>
  <c r="AH191" i="4"/>
  <c r="AD191" i="4"/>
  <c r="Z191" i="4"/>
  <c r="V191" i="4"/>
  <c r="R191" i="4"/>
  <c r="BG179" i="4"/>
  <c r="BG183" i="4"/>
  <c r="BC179" i="4"/>
  <c r="BC183" i="4"/>
  <c r="AY179" i="4"/>
  <c r="AY183" i="4"/>
  <c r="AU179" i="4"/>
  <c r="AU183" i="4"/>
  <c r="AQ179" i="4"/>
  <c r="AQ183" i="4"/>
  <c r="AM179" i="4"/>
  <c r="AM183" i="4"/>
  <c r="AI179" i="4"/>
  <c r="AI183" i="4"/>
  <c r="AE179" i="4"/>
  <c r="AE183" i="4"/>
  <c r="AA179" i="4"/>
  <c r="AA183" i="4"/>
  <c r="W179" i="4"/>
  <c r="W183" i="4"/>
  <c r="W178" i="4"/>
  <c r="S179" i="4"/>
  <c r="S183" i="4"/>
  <c r="S178" i="4"/>
  <c r="O179" i="4"/>
  <c r="O183" i="4"/>
  <c r="O178" i="4"/>
  <c r="BG184" i="4"/>
  <c r="AQ184" i="4"/>
  <c r="AA184" i="4"/>
  <c r="AU182" i="4"/>
  <c r="AE182" i="4"/>
  <c r="O182" i="4"/>
  <c r="AY181" i="4"/>
  <c r="AI181" i="4"/>
  <c r="S181" i="4"/>
  <c r="BC180" i="4"/>
  <c r="AM180" i="4"/>
  <c r="W180" i="4"/>
  <c r="BG178" i="4"/>
  <c r="BA178" i="4"/>
  <c r="AQ178" i="4"/>
  <c r="AA178" i="4"/>
  <c r="BF178" i="4"/>
  <c r="BF182" i="4"/>
  <c r="BB178" i="4"/>
  <c r="BB182" i="4"/>
  <c r="AX178" i="4"/>
  <c r="AX182" i="4"/>
  <c r="AT178" i="4"/>
  <c r="AT182" i="4"/>
  <c r="AP178" i="4"/>
  <c r="AP182" i="4"/>
  <c r="AL178" i="4"/>
  <c r="AL182" i="4"/>
  <c r="AH178" i="4"/>
  <c r="AH182" i="4"/>
  <c r="AD178" i="4"/>
  <c r="AD182" i="4"/>
  <c r="Z178" i="4"/>
  <c r="Z182" i="4"/>
  <c r="V178" i="4"/>
  <c r="V182" i="4"/>
  <c r="R178" i="4"/>
  <c r="R182" i="4"/>
  <c r="BF184" i="4"/>
  <c r="BA184" i="4"/>
  <c r="AU184" i="4"/>
  <c r="AP184" i="4"/>
  <c r="AK184" i="4"/>
  <c r="AE184" i="4"/>
  <c r="Z184" i="4"/>
  <c r="U184" i="4"/>
  <c r="O184" i="4"/>
  <c r="BE183" i="4"/>
  <c r="AT183" i="4"/>
  <c r="AO183" i="4"/>
  <c r="AD183" i="4"/>
  <c r="Y183" i="4"/>
  <c r="AY182" i="4"/>
  <c r="AS182" i="4"/>
  <c r="AI182" i="4"/>
  <c r="AC182" i="4"/>
  <c r="S182" i="4"/>
  <c r="M182" i="4"/>
  <c r="BC181" i="4"/>
  <c r="AX181" i="4"/>
  <c r="AM181" i="4"/>
  <c r="AH181" i="4"/>
  <c r="W181" i="4"/>
  <c r="R181" i="4"/>
  <c r="BG180" i="4"/>
  <c r="BB180" i="4"/>
  <c r="AW180" i="4"/>
  <c r="AQ180" i="4"/>
  <c r="AL180" i="4"/>
  <c r="AG180" i="4"/>
  <c r="AA180" i="4"/>
  <c r="V180" i="4"/>
  <c r="Q180" i="4"/>
  <c r="BF179" i="4"/>
  <c r="BA179" i="4"/>
  <c r="AP179" i="4"/>
  <c r="AK179" i="4"/>
  <c r="Z179" i="4"/>
  <c r="U179" i="4"/>
  <c r="BE178" i="4"/>
  <c r="AU178" i="4"/>
  <c r="AO178" i="4"/>
  <c r="AE178" i="4"/>
  <c r="Y178" i="4"/>
  <c r="Q178" i="4"/>
  <c r="BE184" i="4"/>
  <c r="AY184" i="4"/>
  <c r="AT184" i="4"/>
  <c r="AO184" i="4"/>
  <c r="AI184" i="4"/>
  <c r="AD184" i="4"/>
  <c r="Y184" i="4"/>
  <c r="S184" i="4"/>
  <c r="AX183" i="4"/>
  <c r="AS183" i="4"/>
  <c r="AH183" i="4"/>
  <c r="AC183" i="4"/>
  <c r="R183" i="4"/>
  <c r="M183" i="4"/>
  <c r="BC182" i="4"/>
  <c r="AW182" i="4"/>
  <c r="AM182" i="4"/>
  <c r="AG182" i="4"/>
  <c r="W182" i="4"/>
  <c r="Q182" i="4"/>
  <c r="BG181" i="4"/>
  <c r="BB181" i="4"/>
  <c r="AQ181" i="4"/>
  <c r="AL181" i="4"/>
  <c r="AA181" i="4"/>
  <c r="V181" i="4"/>
  <c r="BF180" i="4"/>
  <c r="BA180" i="4"/>
  <c r="AU180" i="4"/>
  <c r="AP180" i="4"/>
  <c r="AK180" i="4"/>
  <c r="AE180" i="4"/>
  <c r="Z180" i="4"/>
  <c r="U180" i="4"/>
  <c r="O180" i="4"/>
  <c r="BE179" i="4"/>
  <c r="AT179" i="4"/>
  <c r="AO179" i="4"/>
  <c r="AD179" i="4"/>
  <c r="Y179" i="4"/>
  <c r="AY178" i="4"/>
  <c r="AS178" i="4"/>
  <c r="AI178" i="4"/>
  <c r="AC178" i="4"/>
  <c r="BD184" i="4"/>
  <c r="AZ184" i="4"/>
  <c r="AV184" i="4"/>
  <c r="AR184" i="4"/>
  <c r="AN184" i="4"/>
  <c r="AJ184" i="4"/>
  <c r="AF184" i="4"/>
  <c r="AB184" i="4"/>
  <c r="X184" i="4"/>
  <c r="T184" i="4"/>
  <c r="P184" i="4"/>
  <c r="L193" i="4"/>
  <c r="L192" i="4"/>
  <c r="L191" i="4"/>
  <c r="L190" i="4"/>
  <c r="L189" i="4"/>
  <c r="L188" i="4"/>
  <c r="L184" i="4"/>
  <c r="L183" i="4"/>
  <c r="L182" i="4"/>
  <c r="L181" i="4"/>
  <c r="L180" i="4"/>
  <c r="L179" i="4"/>
  <c r="L125" i="4"/>
  <c r="M116" i="4"/>
  <c r="M119" i="4" s="1"/>
  <c r="M120" i="4" s="1"/>
  <c r="M122" i="4" s="1"/>
  <c r="BA96" i="4"/>
  <c r="AC94" i="4"/>
  <c r="L94" i="4"/>
  <c r="L96" i="4"/>
  <c r="L116" i="4"/>
  <c r="L119" i="4" s="1"/>
  <c r="L120" i="4" s="1"/>
  <c r="L122" i="4" s="1"/>
  <c r="BE124" i="4"/>
  <c r="BA124" i="4"/>
  <c r="AW124" i="4"/>
  <c r="AS124" i="4"/>
  <c r="AO124" i="4"/>
  <c r="AK124" i="4"/>
  <c r="AG124" i="4"/>
  <c r="AC124" i="4"/>
  <c r="Y124" i="4"/>
  <c r="U124" i="4"/>
  <c r="Q124" i="4"/>
  <c r="M124" i="4"/>
  <c r="AS88" i="4"/>
  <c r="AK94" i="4"/>
  <c r="AX86" i="4"/>
  <c r="AP86" i="4"/>
  <c r="AH88" i="4"/>
  <c r="R125" i="4"/>
  <c r="R126" i="4" s="1"/>
  <c r="R128" i="4" s="1"/>
  <c r="Y86" i="4"/>
  <c r="O119" i="4"/>
  <c r="BD124" i="4"/>
  <c r="AZ124" i="4"/>
  <c r="AV124" i="4"/>
  <c r="AR124" i="4"/>
  <c r="AN124" i="4"/>
  <c r="AJ124" i="4"/>
  <c r="AF124" i="4"/>
  <c r="AB124" i="4"/>
  <c r="X124" i="4"/>
  <c r="T124" i="4"/>
  <c r="P124" i="4"/>
  <c r="L124" i="4"/>
  <c r="BE86" i="4"/>
  <c r="BA86" i="4"/>
  <c r="AW86" i="4"/>
  <c r="AS125" i="4"/>
  <c r="AO86" i="4"/>
  <c r="AK86" i="4"/>
  <c r="AG88" i="4"/>
  <c r="AC86" i="4"/>
  <c r="Y94" i="4"/>
  <c r="U86" i="4"/>
  <c r="Q125" i="4"/>
  <c r="M86" i="4"/>
  <c r="BE125" i="4"/>
  <c r="AO125" i="4"/>
  <c r="Y125" i="4"/>
  <c r="AK88" i="4"/>
  <c r="AC88" i="4"/>
  <c r="AS86" i="4"/>
  <c r="AX125" i="4"/>
  <c r="AX126" i="4" s="1"/>
  <c r="AX128" i="4" s="1"/>
  <c r="AH125" i="4"/>
  <c r="AH126" i="4" s="1"/>
  <c r="AH128" i="4" s="1"/>
  <c r="AC125" i="4"/>
  <c r="M125" i="4"/>
  <c r="BE96" i="4"/>
  <c r="AW96" i="4"/>
  <c r="AO96" i="4"/>
  <c r="AG96" i="4"/>
  <c r="Y96" i="4"/>
  <c r="Q96" i="4"/>
  <c r="BE88" i="4"/>
  <c r="BE89" i="4" s="1"/>
  <c r="BE90" i="4" s="1"/>
  <c r="AW88" i="4"/>
  <c r="AP88" i="4"/>
  <c r="U88" i="4"/>
  <c r="M88" i="4"/>
  <c r="BE94" i="4"/>
  <c r="AW94" i="4"/>
  <c r="AO94" i="4"/>
  <c r="AG94" i="4"/>
  <c r="Q94" i="4"/>
  <c r="BD125" i="4"/>
  <c r="AV86" i="4"/>
  <c r="AN125" i="4"/>
  <c r="AF86" i="4"/>
  <c r="X86" i="4"/>
  <c r="T88" i="4"/>
  <c r="AW125" i="4"/>
  <c r="AG125" i="4"/>
  <c r="AO88" i="4"/>
  <c r="AZ94" i="4"/>
  <c r="AZ96" i="4"/>
  <c r="AR94" i="4"/>
  <c r="AR96" i="4"/>
  <c r="AJ94" i="4"/>
  <c r="AJ96" i="4"/>
  <c r="AB94" i="4"/>
  <c r="AB96" i="4"/>
  <c r="P94" i="4"/>
  <c r="P96" i="4"/>
  <c r="AV88" i="4"/>
  <c r="AF88" i="4"/>
  <c r="P88" i="4"/>
  <c r="AR86" i="4"/>
  <c r="AB86" i="4"/>
  <c r="BG94" i="4"/>
  <c r="BG96" i="4"/>
  <c r="BG86" i="4"/>
  <c r="BG88" i="4"/>
  <c r="BC94" i="4"/>
  <c r="BC96" i="4"/>
  <c r="BC86" i="4"/>
  <c r="BC88" i="4"/>
  <c r="AY94" i="4"/>
  <c r="AY96" i="4"/>
  <c r="AY86" i="4"/>
  <c r="AY88" i="4"/>
  <c r="AU94" i="4"/>
  <c r="AU96" i="4"/>
  <c r="AU86" i="4"/>
  <c r="AU88" i="4"/>
  <c r="AQ94" i="4"/>
  <c r="AQ96" i="4"/>
  <c r="AQ86" i="4"/>
  <c r="AQ88" i="4"/>
  <c r="AM94" i="4"/>
  <c r="AM96" i="4"/>
  <c r="AM86" i="4"/>
  <c r="AM88" i="4"/>
  <c r="AI94" i="4"/>
  <c r="AI96" i="4"/>
  <c r="AI86" i="4"/>
  <c r="AI88" i="4"/>
  <c r="AE94" i="4"/>
  <c r="AE96" i="4"/>
  <c r="AE86" i="4"/>
  <c r="AE88" i="4"/>
  <c r="AA94" i="4"/>
  <c r="AA96" i="4"/>
  <c r="AA86" i="4"/>
  <c r="AA88" i="4"/>
  <c r="W94" i="4"/>
  <c r="W96" i="4"/>
  <c r="W86" i="4"/>
  <c r="W88" i="4"/>
  <c r="S94" i="4"/>
  <c r="S96" i="4"/>
  <c r="S86" i="4"/>
  <c r="S88" i="4"/>
  <c r="O94" i="4"/>
  <c r="O96" i="4"/>
  <c r="O86" i="4"/>
  <c r="O88" i="4"/>
  <c r="X94" i="4"/>
  <c r="X96" i="4"/>
  <c r="AZ125" i="4"/>
  <c r="AV125" i="4"/>
  <c r="AR125" i="4"/>
  <c r="AJ125" i="4"/>
  <c r="AF125" i="4"/>
  <c r="AB125" i="4"/>
  <c r="X125" i="4"/>
  <c r="T125" i="4"/>
  <c r="P125" i="4"/>
  <c r="AZ88" i="4"/>
  <c r="AJ88" i="4"/>
  <c r="P86" i="4"/>
  <c r="BD94" i="4"/>
  <c r="BD96" i="4"/>
  <c r="AV94" i="4"/>
  <c r="AV96" i="4"/>
  <c r="AN94" i="4"/>
  <c r="AN96" i="4"/>
  <c r="AF94" i="4"/>
  <c r="AF96" i="4"/>
  <c r="T94" i="4"/>
  <c r="T96" i="4"/>
  <c r="BD88" i="4"/>
  <c r="BD89" i="4" s="1"/>
  <c r="BD90" i="4" s="1"/>
  <c r="AN88" i="4"/>
  <c r="X88" i="4"/>
  <c r="AZ86" i="4"/>
  <c r="AJ86" i="4"/>
  <c r="T86" i="4"/>
  <c r="Q89" i="4" l="1"/>
  <c r="Q90" i="4" s="1"/>
  <c r="N89" i="4"/>
  <c r="N90" i="4" s="1"/>
  <c r="BF89" i="4"/>
  <c r="BF90" i="4" s="1"/>
  <c r="L89" i="4"/>
  <c r="L90" i="4" s="1"/>
  <c r="L92" i="4" s="1"/>
  <c r="L132" i="4" s="1"/>
  <c r="T97" i="4"/>
  <c r="T98" i="4" s="1"/>
  <c r="AN97" i="4"/>
  <c r="AN98" i="4" s="1"/>
  <c r="BD97" i="4"/>
  <c r="BD98" i="4" s="1"/>
  <c r="O89" i="4"/>
  <c r="O90" i="4" s="1"/>
  <c r="O92" i="4" s="1"/>
  <c r="S89" i="4"/>
  <c r="S90" i="4" s="1"/>
  <c r="W89" i="4"/>
  <c r="W90" i="4" s="1"/>
  <c r="AA89" i="4"/>
  <c r="AA90" i="4" s="1"/>
  <c r="AE89" i="4"/>
  <c r="AE90" i="4" s="1"/>
  <c r="AI89" i="4"/>
  <c r="AI90" i="4" s="1"/>
  <c r="AM89" i="4"/>
  <c r="AM90" i="4" s="1"/>
  <c r="AQ89" i="4"/>
  <c r="AQ90" i="4" s="1"/>
  <c r="AU89" i="4"/>
  <c r="AU90" i="4" s="1"/>
  <c r="AH97" i="4"/>
  <c r="AH98" i="4" s="1"/>
  <c r="AH100" i="4" s="1"/>
  <c r="AH133" i="4" s="1"/>
  <c r="AH89" i="4"/>
  <c r="AH90" i="4" s="1"/>
  <c r="AH92" i="4" s="1"/>
  <c r="AL89" i="4"/>
  <c r="AL90" i="4" s="1"/>
  <c r="R97" i="4"/>
  <c r="R98" i="4" s="1"/>
  <c r="U97" i="4"/>
  <c r="U98" i="4" s="1"/>
  <c r="AY89" i="4"/>
  <c r="AY90" i="4" s="1"/>
  <c r="BC89" i="4"/>
  <c r="BC90" i="4" s="1"/>
  <c r="BG89" i="4"/>
  <c r="BG90" i="4" s="1"/>
  <c r="AV89" i="4"/>
  <c r="AV90" i="4" s="1"/>
  <c r="AV92" i="4" s="1"/>
  <c r="AG97" i="4"/>
  <c r="AG98" i="4" s="1"/>
  <c r="V89" i="4"/>
  <c r="V90" i="4" s="1"/>
  <c r="P97" i="4"/>
  <c r="P98" i="4" s="1"/>
  <c r="P100" i="4" s="1"/>
  <c r="AJ97" i="4"/>
  <c r="AJ98" i="4" s="1"/>
  <c r="AZ97" i="4"/>
  <c r="AZ98" i="4" s="1"/>
  <c r="AZ100" i="4" s="1"/>
  <c r="M89" i="4"/>
  <c r="M90" i="4" s="1"/>
  <c r="AC89" i="4"/>
  <c r="AC90" i="4" s="1"/>
  <c r="AC92" i="4" s="1"/>
  <c r="AW89" i="4"/>
  <c r="AW90" i="4" s="1"/>
  <c r="X89" i="4"/>
  <c r="X90" i="4" s="1"/>
  <c r="X92" i="4" s="1"/>
  <c r="AO97" i="4"/>
  <c r="AO98" i="4" s="1"/>
  <c r="AX89" i="4"/>
  <c r="AX90" i="4" s="1"/>
  <c r="AX92" i="4" s="1"/>
  <c r="AF97" i="4"/>
  <c r="AF98" i="4" s="1"/>
  <c r="AF100" i="4" s="1"/>
  <c r="AV97" i="4"/>
  <c r="AV98" i="4" s="1"/>
  <c r="X97" i="4"/>
  <c r="X98" i="4" s="1"/>
  <c r="O97" i="4"/>
  <c r="O98" i="4" s="1"/>
  <c r="S97" i="4"/>
  <c r="S98" i="4" s="1"/>
  <c r="W97" i="4"/>
  <c r="W98" i="4" s="1"/>
  <c r="AA97" i="4"/>
  <c r="AA98" i="4" s="1"/>
  <c r="AE97" i="4"/>
  <c r="AE98" i="4" s="1"/>
  <c r="AI97" i="4"/>
  <c r="AI98" i="4" s="1"/>
  <c r="AM97" i="4"/>
  <c r="AM98" i="4" s="1"/>
  <c r="AQ97" i="4"/>
  <c r="AQ98" i="4" s="1"/>
  <c r="AU97" i="4"/>
  <c r="AU98" i="4" s="1"/>
  <c r="AP89" i="4"/>
  <c r="AP90" i="4" s="1"/>
  <c r="AP92" i="4" s="1"/>
  <c r="V97" i="4"/>
  <c r="V98" i="4" s="1"/>
  <c r="V100" i="4" s="1"/>
  <c r="V133" i="4" s="1"/>
  <c r="BF97" i="4"/>
  <c r="BF98" i="4" s="1"/>
  <c r="BF100" i="4" s="1"/>
  <c r="BF133" i="4" s="1"/>
  <c r="BA97" i="4"/>
  <c r="BA98" i="4" s="1"/>
  <c r="BB97" i="4"/>
  <c r="BB98" i="4" s="1"/>
  <c r="AS89" i="4"/>
  <c r="AS90" i="4" s="1"/>
  <c r="AR89" i="4"/>
  <c r="AR90" i="4" s="1"/>
  <c r="AK97" i="4"/>
  <c r="AK98" i="4" s="1"/>
  <c r="R89" i="4"/>
  <c r="R90" i="4" s="1"/>
  <c r="R92" i="4" s="1"/>
  <c r="AX97" i="4"/>
  <c r="AX98" i="4" s="1"/>
  <c r="AX100" i="4" s="1"/>
  <c r="AX133" i="4" s="1"/>
  <c r="M97" i="4"/>
  <c r="M98" i="4" s="1"/>
  <c r="M100" i="4" s="1"/>
  <c r="AS97" i="4"/>
  <c r="AS98" i="4" s="1"/>
  <c r="AZ89" i="4"/>
  <c r="AZ90" i="4" s="1"/>
  <c r="AZ92" i="4" s="1"/>
  <c r="AB89" i="4"/>
  <c r="AB90" i="4" s="1"/>
  <c r="AB92" i="4" s="1"/>
  <c r="AD89" i="4"/>
  <c r="AD90" i="4" s="1"/>
  <c r="AY97" i="4"/>
  <c r="AY98" i="4" s="1"/>
  <c r="BC97" i="4"/>
  <c r="BC98" i="4" s="1"/>
  <c r="BG97" i="4"/>
  <c r="BG98" i="4" s="1"/>
  <c r="P89" i="4"/>
  <c r="P90" i="4" s="1"/>
  <c r="T89" i="4"/>
  <c r="T90" i="4" s="1"/>
  <c r="U89" i="4"/>
  <c r="U90" i="4" s="1"/>
  <c r="U92" i="4" s="1"/>
  <c r="Q97" i="4"/>
  <c r="Q98" i="4" s="1"/>
  <c r="AW97" i="4"/>
  <c r="AW98" i="4" s="1"/>
  <c r="AK89" i="4"/>
  <c r="AK90" i="4" s="1"/>
  <c r="Y89" i="4"/>
  <c r="Y90" i="4" s="1"/>
  <c r="Y92" i="4" s="1"/>
  <c r="AL97" i="4"/>
  <c r="AL98" i="4" s="1"/>
  <c r="AL100" i="4" s="1"/>
  <c r="AL133" i="4" s="1"/>
  <c r="Z89" i="4"/>
  <c r="Z90" i="4" s="1"/>
  <c r="BB89" i="4"/>
  <c r="BB90" i="4" s="1"/>
  <c r="BB92" i="4" s="1"/>
  <c r="AN89" i="4"/>
  <c r="AN90" i="4" s="1"/>
  <c r="AJ89" i="4"/>
  <c r="AJ90" i="4" s="1"/>
  <c r="AF89" i="4"/>
  <c r="AF90" i="4" s="1"/>
  <c r="AF92" i="4" s="1"/>
  <c r="AB97" i="4"/>
  <c r="AB98" i="4" s="1"/>
  <c r="AB100" i="4" s="1"/>
  <c r="AR97" i="4"/>
  <c r="AR98" i="4" s="1"/>
  <c r="AR100" i="4" s="1"/>
  <c r="AO89" i="4"/>
  <c r="AO90" i="4" s="1"/>
  <c r="AO92" i="4" s="1"/>
  <c r="Y97" i="4"/>
  <c r="Y98" i="4" s="1"/>
  <c r="BE97" i="4"/>
  <c r="BE98" i="4" s="1"/>
  <c r="AG89" i="4"/>
  <c r="AG90" i="4" s="1"/>
  <c r="AG92" i="4" s="1"/>
  <c r="L97" i="4"/>
  <c r="L98" i="4" s="1"/>
  <c r="AC97" i="4"/>
  <c r="AC98" i="4" s="1"/>
  <c r="BA89" i="4"/>
  <c r="BA90" i="4" s="1"/>
  <c r="Z97" i="4"/>
  <c r="Z98" i="4" s="1"/>
  <c r="Z100" i="4" s="1"/>
  <c r="Z133" i="4" s="1"/>
  <c r="AP97" i="4"/>
  <c r="AP98" i="4" s="1"/>
  <c r="N97" i="4"/>
  <c r="N98" i="4" s="1"/>
  <c r="AT89" i="4"/>
  <c r="AT90" i="4" s="1"/>
  <c r="AT97" i="4"/>
  <c r="AT98" i="4" s="1"/>
  <c r="AT100" i="4" s="1"/>
  <c r="AT133" i="4" s="1"/>
  <c r="AZ126" i="4"/>
  <c r="AZ128" i="4" s="1"/>
  <c r="AQ126" i="4"/>
  <c r="AQ128" i="4" s="1"/>
  <c r="S126" i="4"/>
  <c r="S128" i="4" s="1"/>
  <c r="AK126" i="4"/>
  <c r="AK128" i="4" s="1"/>
  <c r="AU126" i="4"/>
  <c r="AU128" i="4" s="1"/>
  <c r="BG126" i="4"/>
  <c r="BG128" i="4" s="1"/>
  <c r="U126" i="4"/>
  <c r="U128" i="4" s="1"/>
  <c r="O126" i="4"/>
  <c r="O128" i="4" s="1"/>
  <c r="AG126" i="4"/>
  <c r="AG128" i="4" s="1"/>
  <c r="Q126" i="4"/>
  <c r="Q128" i="4" s="1"/>
  <c r="N120" i="4"/>
  <c r="N122" i="4" s="1"/>
  <c r="AI126" i="4"/>
  <c r="AI128" i="4" s="1"/>
  <c r="AN126" i="4"/>
  <c r="AN128" i="4" s="1"/>
  <c r="X126" i="4"/>
  <c r="X128" i="4" s="1"/>
  <c r="O120" i="4"/>
  <c r="O122" i="4" s="1"/>
  <c r="AA126" i="4"/>
  <c r="AA128" i="4" s="1"/>
  <c r="AR126" i="4"/>
  <c r="AR128" i="4" s="1"/>
  <c r="AW126" i="4"/>
  <c r="AW128" i="4" s="1"/>
  <c r="BE126" i="4"/>
  <c r="BE128" i="4" s="1"/>
  <c r="AM126" i="4"/>
  <c r="AM128" i="4" s="1"/>
  <c r="AY126" i="4"/>
  <c r="AY128" i="4" s="1"/>
  <c r="M126" i="4"/>
  <c r="M128" i="4" s="1"/>
  <c r="AS126" i="4"/>
  <c r="AS128" i="4" s="1"/>
  <c r="BE92" i="4"/>
  <c r="AC126" i="4"/>
  <c r="AC128" i="4" s="1"/>
  <c r="BA126" i="4"/>
  <c r="BA128" i="4" s="1"/>
  <c r="M92" i="4"/>
  <c r="M132" i="4" s="1"/>
  <c r="AB126" i="4"/>
  <c r="AB128" i="4" s="1"/>
  <c r="L126" i="4"/>
  <c r="L128" i="4" s="1"/>
  <c r="BD126" i="4"/>
  <c r="BD128" i="4" s="1"/>
  <c r="P126" i="4"/>
  <c r="P128" i="4" s="1"/>
  <c r="AF126" i="4"/>
  <c r="AF128" i="4" s="1"/>
  <c r="Y126" i="4"/>
  <c r="Y128" i="4" s="1"/>
  <c r="AV126" i="4"/>
  <c r="AV128" i="4" s="1"/>
  <c r="T126" i="4"/>
  <c r="T128" i="4" s="1"/>
  <c r="AJ126" i="4"/>
  <c r="AJ128" i="4" s="1"/>
  <c r="AO126" i="4"/>
  <c r="AO128" i="4" s="1"/>
  <c r="AD100" i="4"/>
  <c r="AD133" i="4" s="1"/>
  <c r="AR133" i="4" l="1"/>
  <c r="AB133" i="4"/>
  <c r="P133" i="4"/>
  <c r="O132" i="4"/>
  <c r="M133" i="4"/>
  <c r="M134" i="4" s="1"/>
  <c r="AZ133" i="4"/>
  <c r="AF133" i="4"/>
  <c r="AS92" i="4"/>
  <c r="AT92" i="4"/>
  <c r="BA100" i="4"/>
  <c r="BA133" i="4" s="1"/>
  <c r="AS100" i="4"/>
  <c r="AS133" i="4" s="1"/>
  <c r="BF92" i="4"/>
  <c r="AV100" i="4"/>
  <c r="AV133" i="4" s="1"/>
  <c r="AH171" i="4"/>
  <c r="AJ92" i="4"/>
  <c r="BD92" i="4"/>
  <c r="AL92" i="4"/>
  <c r="AR92" i="4"/>
  <c r="AG100" i="4"/>
  <c r="AG133" i="4" s="1"/>
  <c r="AN92" i="4"/>
  <c r="AK100" i="4"/>
  <c r="AK133" i="4" s="1"/>
  <c r="V170" i="4"/>
  <c r="V92" i="4"/>
  <c r="Z170" i="4"/>
  <c r="BB100" i="4"/>
  <c r="BB133" i="4" s="1"/>
  <c r="AX171" i="4"/>
  <c r="AP100" i="4"/>
  <c r="AP133" i="4" s="1"/>
  <c r="Q92" i="4"/>
  <c r="R100" i="4"/>
  <c r="R133" i="4" s="1"/>
  <c r="Q100" i="4"/>
  <c r="Q133" i="4" s="1"/>
  <c r="AO100" i="4"/>
  <c r="AO133" i="4" s="1"/>
  <c r="U100" i="4"/>
  <c r="U133" i="4" s="1"/>
  <c r="AD92" i="4"/>
  <c r="Z92" i="4"/>
  <c r="L166" i="4"/>
  <c r="W92" i="4"/>
  <c r="N100" i="4"/>
  <c r="N133" i="4" s="1"/>
  <c r="BA92" i="4"/>
  <c r="AW100" i="4"/>
  <c r="AW133" i="4" s="1"/>
  <c r="S92" i="4"/>
  <c r="M160" i="4"/>
  <c r="P92" i="4"/>
  <c r="AC100" i="4"/>
  <c r="AC133" i="4" s="1"/>
  <c r="T92" i="4"/>
  <c r="Y100" i="4"/>
  <c r="Y133" i="4" s="1"/>
  <c r="N92" i="4"/>
  <c r="N132" i="4" s="1"/>
  <c r="N134" i="4" s="1"/>
  <c r="AW92" i="4"/>
  <c r="AJ100" i="4"/>
  <c r="AJ133" i="4" s="1"/>
  <c r="BE100" i="4"/>
  <c r="BE133" i="4" s="1"/>
  <c r="L100" i="4"/>
  <c r="L133" i="4" s="1"/>
  <c r="L134" i="4" s="1"/>
  <c r="AK92" i="4"/>
  <c r="AY100" i="4"/>
  <c r="AY133" i="4" s="1"/>
  <c r="AN100" i="4"/>
  <c r="AN133" i="4" s="1"/>
  <c r="AM92" i="4"/>
  <c r="AU100" i="4"/>
  <c r="AU133" i="4" s="1"/>
  <c r="AE100" i="4"/>
  <c r="AE133" i="4" s="1"/>
  <c r="O100" i="4"/>
  <c r="O133" i="4" s="1"/>
  <c r="T100" i="4"/>
  <c r="T133" i="4" s="1"/>
  <c r="AY92" i="4"/>
  <c r="AI92" i="4"/>
  <c r="S100" i="4"/>
  <c r="S133" i="4" s="1"/>
  <c r="BG100" i="4"/>
  <c r="BG133" i="4" s="1"/>
  <c r="AQ100" i="4"/>
  <c r="AQ133" i="4" s="1"/>
  <c r="AA100" i="4"/>
  <c r="AA133" i="4" s="1"/>
  <c r="X100" i="4"/>
  <c r="X133" i="4" s="1"/>
  <c r="AU92" i="4"/>
  <c r="AE92" i="4"/>
  <c r="AI100" i="4"/>
  <c r="AI133" i="4" s="1"/>
  <c r="BC92" i="4"/>
  <c r="BC100" i="4"/>
  <c r="BC133" i="4" s="1"/>
  <c r="AM100" i="4"/>
  <c r="AM133" i="4" s="1"/>
  <c r="W100" i="4"/>
  <c r="W133" i="4" s="1"/>
  <c r="BD100" i="4"/>
  <c r="BD133" i="4" s="1"/>
  <c r="BG92" i="4"/>
  <c r="AQ92" i="4"/>
  <c r="AA92" i="4"/>
  <c r="O134" i="4" l="1"/>
  <c r="AW171" i="4"/>
  <c r="AG172" i="4"/>
  <c r="Q175" i="4"/>
  <c r="BA169" i="4"/>
  <c r="N141" i="4"/>
  <c r="BB174" i="4"/>
  <c r="AK175" i="4"/>
  <c r="U171" i="4"/>
  <c r="U169" i="4"/>
  <c r="BF174" i="4"/>
  <c r="BF170" i="4"/>
  <c r="BF172" i="4"/>
  <c r="BF173" i="4"/>
  <c r="BF169" i="4"/>
  <c r="BF171" i="4"/>
  <c r="BF175" i="4"/>
  <c r="Q174" i="4"/>
  <c r="AS171" i="4"/>
  <c r="AS169" i="4"/>
  <c r="Q173" i="4"/>
  <c r="Q171" i="4"/>
  <c r="AW174" i="4"/>
  <c r="Q169" i="4"/>
  <c r="Q172" i="4"/>
  <c r="AH169" i="4"/>
  <c r="AG170" i="4"/>
  <c r="AH172" i="4"/>
  <c r="AG175" i="4"/>
  <c r="AH174" i="4"/>
  <c r="AH170" i="4"/>
  <c r="BA174" i="4"/>
  <c r="AH175" i="4"/>
  <c r="AK173" i="4"/>
  <c r="Z175" i="4"/>
  <c r="Q170" i="4"/>
  <c r="BA172" i="4"/>
  <c r="AH173" i="4"/>
  <c r="AK171" i="4"/>
  <c r="BA170" i="4"/>
  <c r="BA175" i="4"/>
  <c r="AG173" i="4"/>
  <c r="AG171" i="4"/>
  <c r="AK169" i="4"/>
  <c r="Z174" i="4"/>
  <c r="BA173" i="4"/>
  <c r="BA171" i="4"/>
  <c r="AG169" i="4"/>
  <c r="AK174" i="4"/>
  <c r="AK172" i="4"/>
  <c r="AG174" i="4"/>
  <c r="AK170" i="4"/>
  <c r="Z173" i="4"/>
  <c r="BB175" i="4"/>
  <c r="AX174" i="4"/>
  <c r="BB170" i="4"/>
  <c r="AX169" i="4"/>
  <c r="BB172" i="4"/>
  <c r="AX172" i="4"/>
  <c r="AX170" i="4"/>
  <c r="V173" i="4"/>
  <c r="V171" i="4"/>
  <c r="V175" i="4"/>
  <c r="BB173" i="4"/>
  <c r="BB171" i="4"/>
  <c r="AX175" i="4"/>
  <c r="V169" i="4"/>
  <c r="V174" i="4"/>
  <c r="BB169" i="4"/>
  <c r="AX173" i="4"/>
  <c r="V172" i="4"/>
  <c r="AS174" i="4"/>
  <c r="AS172" i="4"/>
  <c r="AW172" i="4"/>
  <c r="Z169" i="4"/>
  <c r="Z171" i="4"/>
  <c r="AS170" i="4"/>
  <c r="AS175" i="4"/>
  <c r="W169" i="4"/>
  <c r="BC170" i="4"/>
  <c r="AS173" i="4"/>
  <c r="Z172" i="4"/>
  <c r="U174" i="4"/>
  <c r="U172" i="4"/>
  <c r="AW170" i="4"/>
  <c r="AW175" i="4"/>
  <c r="U170" i="4"/>
  <c r="U175" i="4"/>
  <c r="AW173" i="4"/>
  <c r="U173" i="4"/>
  <c r="AW169" i="4"/>
  <c r="N171" i="4"/>
  <c r="N173" i="4"/>
  <c r="N172" i="4"/>
  <c r="N170" i="4"/>
  <c r="N169" i="4"/>
  <c r="N174" i="4"/>
  <c r="N175" i="4"/>
  <c r="L164" i="4"/>
  <c r="L162" i="4"/>
  <c r="L160" i="4"/>
  <c r="L161" i="4"/>
  <c r="L163" i="4"/>
  <c r="L165" i="4"/>
  <c r="M161" i="4"/>
  <c r="M163" i="4"/>
  <c r="M165" i="4"/>
  <c r="M162" i="4"/>
  <c r="M164" i="4"/>
  <c r="M166" i="4"/>
  <c r="P172" i="4"/>
  <c r="P169" i="4"/>
  <c r="P173" i="4"/>
  <c r="P170" i="4"/>
  <c r="P174" i="4"/>
  <c r="P171" i="4"/>
  <c r="P175" i="4"/>
  <c r="AD170" i="4"/>
  <c r="AD174" i="4"/>
  <c r="AD171" i="4"/>
  <c r="AD175" i="4"/>
  <c r="AD172" i="4"/>
  <c r="AD169" i="4"/>
  <c r="AD173" i="4"/>
  <c r="Y171" i="4"/>
  <c r="Y175" i="4"/>
  <c r="Y172" i="4"/>
  <c r="Y169" i="4"/>
  <c r="Y173" i="4"/>
  <c r="Y174" i="4"/>
  <c r="Y170" i="4"/>
  <c r="AV172" i="4"/>
  <c r="AV169" i="4"/>
  <c r="AV173" i="4"/>
  <c r="AV170" i="4"/>
  <c r="AV174" i="4"/>
  <c r="AV171" i="4"/>
  <c r="AV175" i="4"/>
  <c r="AP170" i="4"/>
  <c r="AP174" i="4"/>
  <c r="AP171" i="4"/>
  <c r="AP175" i="4"/>
  <c r="AP172" i="4"/>
  <c r="AP173" i="4"/>
  <c r="AP169" i="4"/>
  <c r="AC171" i="4"/>
  <c r="AC175" i="4"/>
  <c r="AC172" i="4"/>
  <c r="AC169" i="4"/>
  <c r="AC173" i="4"/>
  <c r="AC170" i="4"/>
  <c r="AC174" i="4"/>
  <c r="AO171" i="4"/>
  <c r="AO175" i="4"/>
  <c r="AO172" i="4"/>
  <c r="AO169" i="4"/>
  <c r="AO173" i="4"/>
  <c r="AO174" i="4"/>
  <c r="AO170" i="4"/>
  <c r="AF172" i="4"/>
  <c r="AF169" i="4"/>
  <c r="AF173" i="4"/>
  <c r="AF170" i="4"/>
  <c r="AF174" i="4"/>
  <c r="AF171" i="4"/>
  <c r="AF175" i="4"/>
  <c r="AT170" i="4"/>
  <c r="AT174" i="4"/>
  <c r="AT171" i="4"/>
  <c r="AT175" i="4"/>
  <c r="AT172" i="4"/>
  <c r="AT169" i="4"/>
  <c r="AT173" i="4"/>
  <c r="O162" i="4"/>
  <c r="O166" i="4"/>
  <c r="O163" i="4"/>
  <c r="O164" i="4"/>
  <c r="O160" i="4"/>
  <c r="O165" i="4"/>
  <c r="O161" i="4"/>
  <c r="M171" i="4"/>
  <c r="M175" i="4"/>
  <c r="M172" i="4"/>
  <c r="M169" i="4"/>
  <c r="M173" i="4"/>
  <c r="M170" i="4"/>
  <c r="M174" i="4"/>
  <c r="AL170" i="4"/>
  <c r="AL174" i="4"/>
  <c r="AL171" i="4"/>
  <c r="AL175" i="4"/>
  <c r="AL172" i="4"/>
  <c r="AL169" i="4"/>
  <c r="AL173" i="4"/>
  <c r="BE171" i="4"/>
  <c r="BE172" i="4"/>
  <c r="BE169" i="4"/>
  <c r="BE173" i="4"/>
  <c r="BE174" i="4"/>
  <c r="BE175" i="4"/>
  <c r="BE170" i="4"/>
  <c r="AB172" i="4"/>
  <c r="AB169" i="4"/>
  <c r="AB173" i="4"/>
  <c r="AB170" i="4"/>
  <c r="AB174" i="4"/>
  <c r="AB171" i="4"/>
  <c r="AB175" i="4"/>
  <c r="AR172" i="4"/>
  <c r="AR169" i="4"/>
  <c r="AR173" i="4"/>
  <c r="AR170" i="4"/>
  <c r="AR174" i="4"/>
  <c r="AR171" i="4"/>
  <c r="AR175" i="4"/>
  <c r="R170" i="4"/>
  <c r="R174" i="4"/>
  <c r="R171" i="4"/>
  <c r="R175" i="4"/>
  <c r="R172" i="4"/>
  <c r="R169" i="4"/>
  <c r="R173" i="4"/>
  <c r="AZ172" i="4"/>
  <c r="AZ169" i="4"/>
  <c r="AZ173" i="4"/>
  <c r="AZ170" i="4"/>
  <c r="AZ174" i="4"/>
  <c r="AZ175" i="4"/>
  <c r="AZ171" i="4"/>
  <c r="N140" i="4"/>
  <c r="N192" i="4" l="1"/>
  <c r="N193" i="4"/>
  <c r="N189" i="4"/>
  <c r="N190" i="4"/>
  <c r="N188" i="4"/>
  <c r="N187" i="4"/>
  <c r="N191" i="4"/>
  <c r="BC175" i="4"/>
  <c r="BC173" i="4"/>
  <c r="BC169" i="4"/>
  <c r="W174" i="4"/>
  <c r="BC171" i="4"/>
  <c r="BC174" i="4"/>
  <c r="W172" i="4"/>
  <c r="W170" i="4"/>
  <c r="BC172" i="4"/>
  <c r="W175" i="4"/>
  <c r="W173" i="4"/>
  <c r="W171" i="4"/>
  <c r="N184" i="4"/>
  <c r="N180" i="4"/>
  <c r="N181" i="4"/>
  <c r="N179" i="4"/>
  <c r="N178" i="4"/>
  <c r="N183" i="4"/>
  <c r="N182" i="4"/>
  <c r="X172" i="4"/>
  <c r="X169" i="4"/>
  <c r="X173" i="4"/>
  <c r="X170" i="4"/>
  <c r="X174" i="4"/>
  <c r="X171" i="4"/>
  <c r="X175" i="4"/>
  <c r="O169" i="4"/>
  <c r="O173" i="4"/>
  <c r="O170" i="4"/>
  <c r="O174" i="4"/>
  <c r="O171" i="4"/>
  <c r="O175" i="4"/>
  <c r="O172" i="4"/>
  <c r="N163" i="4"/>
  <c r="N160" i="4"/>
  <c r="N164" i="4"/>
  <c r="N165" i="4"/>
  <c r="N161" i="4"/>
  <c r="N166" i="4"/>
  <c r="N162" i="4"/>
  <c r="BD172" i="4"/>
  <c r="BD169" i="4"/>
  <c r="BD173" i="4"/>
  <c r="BD170" i="4"/>
  <c r="BD174" i="4"/>
  <c r="BD175" i="4"/>
  <c r="BD171" i="4"/>
  <c r="AQ169" i="4"/>
  <c r="AQ173" i="4"/>
  <c r="AQ170" i="4"/>
  <c r="AQ174" i="4"/>
  <c r="AQ171" i="4"/>
  <c r="AQ172" i="4"/>
  <c r="AQ175" i="4"/>
  <c r="T172" i="4"/>
  <c r="T169" i="4"/>
  <c r="T173" i="4"/>
  <c r="T170" i="4"/>
  <c r="T174" i="4"/>
  <c r="T175" i="4"/>
  <c r="T171" i="4"/>
  <c r="AY169" i="4"/>
  <c r="AY173" i="4"/>
  <c r="AY170" i="4"/>
  <c r="AY174" i="4"/>
  <c r="AY171" i="4"/>
  <c r="AY175" i="4"/>
  <c r="AY172" i="4"/>
  <c r="AN172" i="4"/>
  <c r="AN169" i="4"/>
  <c r="AN173" i="4"/>
  <c r="AN170" i="4"/>
  <c r="AN174" i="4"/>
  <c r="AN175" i="4"/>
  <c r="AN171" i="4"/>
  <c r="AM169" i="4"/>
  <c r="AM173" i="4"/>
  <c r="AM170" i="4"/>
  <c r="AM174" i="4"/>
  <c r="AM171" i="4"/>
  <c r="AM175" i="4"/>
  <c r="AM172" i="4"/>
  <c r="BG169" i="4"/>
  <c r="BG173" i="4"/>
  <c r="BG170" i="4"/>
  <c r="BG174" i="4"/>
  <c r="BG171" i="4"/>
  <c r="BG172" i="4"/>
  <c r="BG175" i="4"/>
  <c r="AE169" i="4"/>
  <c r="AE173" i="4"/>
  <c r="AE170" i="4"/>
  <c r="AE174" i="4"/>
  <c r="AE171" i="4"/>
  <c r="AE172" i="4"/>
  <c r="AE175" i="4"/>
  <c r="AJ172" i="4"/>
  <c r="AJ169" i="4"/>
  <c r="AJ173" i="4"/>
  <c r="AJ170" i="4"/>
  <c r="AJ174" i="4"/>
  <c r="AJ175" i="4"/>
  <c r="AJ171" i="4"/>
  <c r="S169" i="4"/>
  <c r="S173" i="4"/>
  <c r="S170" i="4"/>
  <c r="S174" i="4"/>
  <c r="S171" i="4"/>
  <c r="S175" i="4"/>
  <c r="S172" i="4"/>
  <c r="AI169" i="4"/>
  <c r="AI173" i="4"/>
  <c r="AI170" i="4"/>
  <c r="AI174" i="4"/>
  <c r="AI171" i="4"/>
  <c r="AI172" i="4"/>
  <c r="AI175" i="4"/>
  <c r="AU169" i="4"/>
  <c r="AU173" i="4"/>
  <c r="AU170" i="4"/>
  <c r="AU174" i="4"/>
  <c r="AU171" i="4"/>
  <c r="AU172" i="4"/>
  <c r="AU175" i="4"/>
  <c r="L172" i="4"/>
  <c r="L169" i="4"/>
  <c r="L173" i="4"/>
  <c r="L170" i="4"/>
  <c r="L174" i="4"/>
  <c r="L171" i="4"/>
  <c r="L175" i="4"/>
  <c r="AA169" i="4"/>
  <c r="AA173" i="4"/>
  <c r="AA170" i="4"/>
  <c r="AA174" i="4"/>
  <c r="AA171" i="4"/>
  <c r="AA172" i="4"/>
  <c r="AA175" i="4"/>
  <c r="D56" i="6"/>
  <c r="E29" i="6"/>
  <c r="K28" i="6"/>
  <c r="K33" i="6"/>
  <c r="J33" i="6"/>
  <c r="K30" i="6"/>
  <c r="J30" i="6"/>
  <c r="K29" i="6"/>
  <c r="J29" i="6"/>
  <c r="J31" i="6" l="1"/>
  <c r="K31" i="6"/>
  <c r="P116" i="4" l="1"/>
  <c r="P119" i="4" s="1"/>
  <c r="P120" i="4" s="1"/>
  <c r="P122" i="4" s="1"/>
  <c r="P132" i="4" s="1"/>
  <c r="P134" i="4" s="1"/>
  <c r="Q116" i="4"/>
  <c r="Q119" i="4" s="1"/>
  <c r="Q120" i="4" s="1"/>
  <c r="Q122" i="4" s="1"/>
  <c r="Q132" i="4" s="1"/>
  <c r="Q134" i="4" s="1"/>
  <c r="R116" i="4"/>
  <c r="R119" i="4" s="1"/>
  <c r="R120" i="4" s="1"/>
  <c r="R122" i="4" s="1"/>
  <c r="R132" i="4" s="1"/>
  <c r="R134" i="4" s="1"/>
  <c r="S116" i="4"/>
  <c r="S119" i="4" s="1"/>
  <c r="S120" i="4" s="1"/>
  <c r="S122" i="4" s="1"/>
  <c r="S132" i="4" s="1"/>
  <c r="S134" i="4" s="1"/>
  <c r="T116" i="4"/>
  <c r="T119" i="4" s="1"/>
  <c r="T120" i="4" s="1"/>
  <c r="T122" i="4" s="1"/>
  <c r="T132" i="4" s="1"/>
  <c r="T134" i="4" s="1"/>
  <c r="U116" i="4"/>
  <c r="U119" i="4" s="1"/>
  <c r="U120" i="4" s="1"/>
  <c r="U122" i="4" s="1"/>
  <c r="U132" i="4" s="1"/>
  <c r="U134" i="4" s="1"/>
  <c r="V116" i="4"/>
  <c r="V119" i="4" s="1"/>
  <c r="V120" i="4" s="1"/>
  <c r="V122" i="4" s="1"/>
  <c r="V132" i="4" s="1"/>
  <c r="V134" i="4" s="1"/>
  <c r="W116" i="4"/>
  <c r="W119" i="4" s="1"/>
  <c r="W120" i="4" s="1"/>
  <c r="W122" i="4" s="1"/>
  <c r="W132" i="4" s="1"/>
  <c r="W134" i="4" s="1"/>
  <c r="X116" i="4"/>
  <c r="X119" i="4" s="1"/>
  <c r="X120" i="4" s="1"/>
  <c r="X122" i="4" s="1"/>
  <c r="X132" i="4" s="1"/>
  <c r="X134" i="4" s="1"/>
  <c r="Y116" i="4"/>
  <c r="Y119" i="4" s="1"/>
  <c r="Y120" i="4" s="1"/>
  <c r="Y122" i="4" s="1"/>
  <c r="Y132" i="4" s="1"/>
  <c r="Y134" i="4" s="1"/>
  <c r="Z116" i="4"/>
  <c r="Z119" i="4" s="1"/>
  <c r="Z120" i="4" s="1"/>
  <c r="Z122" i="4" s="1"/>
  <c r="Z132" i="4" s="1"/>
  <c r="Z134" i="4" s="1"/>
  <c r="AA116" i="4"/>
  <c r="AA119" i="4" s="1"/>
  <c r="AA120" i="4" s="1"/>
  <c r="AA122" i="4" s="1"/>
  <c r="AA132" i="4" s="1"/>
  <c r="AA134" i="4" s="1"/>
  <c r="AB116" i="4"/>
  <c r="AB119" i="4" s="1"/>
  <c r="AB120" i="4" s="1"/>
  <c r="AB122" i="4" s="1"/>
  <c r="AB132" i="4" s="1"/>
  <c r="AB134" i="4" s="1"/>
  <c r="AC116" i="4"/>
  <c r="AC119" i="4" s="1"/>
  <c r="AC120" i="4" s="1"/>
  <c r="AC122" i="4" s="1"/>
  <c r="AC132" i="4" s="1"/>
  <c r="AC134" i="4" s="1"/>
  <c r="AD116" i="4"/>
  <c r="AD119" i="4" s="1"/>
  <c r="AD120" i="4" s="1"/>
  <c r="AD122" i="4" s="1"/>
  <c r="AD132" i="4" s="1"/>
  <c r="AD134" i="4" s="1"/>
  <c r="AE116" i="4"/>
  <c r="AE119" i="4" s="1"/>
  <c r="AE120" i="4" s="1"/>
  <c r="AE122" i="4" s="1"/>
  <c r="AE132" i="4" s="1"/>
  <c r="AE134" i="4" s="1"/>
  <c r="AF116" i="4"/>
  <c r="AF119" i="4" s="1"/>
  <c r="AF120" i="4" s="1"/>
  <c r="AF122" i="4" s="1"/>
  <c r="AF132" i="4" s="1"/>
  <c r="AF134" i="4" s="1"/>
  <c r="AG116" i="4"/>
  <c r="AG119" i="4" s="1"/>
  <c r="AG120" i="4" s="1"/>
  <c r="AG122" i="4" s="1"/>
  <c r="AG132" i="4" s="1"/>
  <c r="AG134" i="4" s="1"/>
  <c r="AH116" i="4"/>
  <c r="AH119" i="4" s="1"/>
  <c r="AH120" i="4" s="1"/>
  <c r="AH122" i="4" s="1"/>
  <c r="AH132" i="4" s="1"/>
  <c r="AH134" i="4" s="1"/>
  <c r="AI116" i="4"/>
  <c r="AI119" i="4" s="1"/>
  <c r="AI120" i="4" s="1"/>
  <c r="AI122" i="4" s="1"/>
  <c r="AI132" i="4" s="1"/>
  <c r="AI134" i="4" s="1"/>
  <c r="AJ116" i="4"/>
  <c r="AJ119" i="4" s="1"/>
  <c r="AJ120" i="4" s="1"/>
  <c r="AJ122" i="4" s="1"/>
  <c r="AJ132" i="4" s="1"/>
  <c r="AJ134" i="4" s="1"/>
  <c r="AK116" i="4"/>
  <c r="AK119" i="4" s="1"/>
  <c r="AK120" i="4" s="1"/>
  <c r="AK122" i="4" s="1"/>
  <c r="AK132" i="4" s="1"/>
  <c r="AK134" i="4" s="1"/>
  <c r="AL116" i="4"/>
  <c r="AL119" i="4" s="1"/>
  <c r="AL120" i="4" s="1"/>
  <c r="AL122" i="4" s="1"/>
  <c r="AL132" i="4" s="1"/>
  <c r="AL134" i="4" s="1"/>
  <c r="AM116" i="4"/>
  <c r="AM119" i="4" s="1"/>
  <c r="AM120" i="4" s="1"/>
  <c r="AM122" i="4" s="1"/>
  <c r="AM132" i="4" s="1"/>
  <c r="AM134" i="4" s="1"/>
  <c r="AN116" i="4"/>
  <c r="AN119" i="4" s="1"/>
  <c r="AN120" i="4" s="1"/>
  <c r="AN122" i="4" s="1"/>
  <c r="AN132" i="4" s="1"/>
  <c r="AN134" i="4" s="1"/>
  <c r="AO116" i="4"/>
  <c r="AO119" i="4" s="1"/>
  <c r="AO120" i="4" s="1"/>
  <c r="AO122" i="4" s="1"/>
  <c r="AO132" i="4" s="1"/>
  <c r="AO134" i="4" s="1"/>
  <c r="AP116" i="4"/>
  <c r="AP119" i="4" s="1"/>
  <c r="AP120" i="4" s="1"/>
  <c r="AP122" i="4" s="1"/>
  <c r="AP132" i="4" s="1"/>
  <c r="AP134" i="4" s="1"/>
  <c r="AQ116" i="4"/>
  <c r="AQ119" i="4" s="1"/>
  <c r="AQ120" i="4" s="1"/>
  <c r="AQ122" i="4" s="1"/>
  <c r="AQ132" i="4" s="1"/>
  <c r="AQ134" i="4" s="1"/>
  <c r="AR116" i="4"/>
  <c r="AR119" i="4" s="1"/>
  <c r="AR120" i="4" s="1"/>
  <c r="AR122" i="4" s="1"/>
  <c r="AR132" i="4" s="1"/>
  <c r="AR134" i="4" s="1"/>
  <c r="AS116" i="4"/>
  <c r="AS119" i="4" s="1"/>
  <c r="AS120" i="4" s="1"/>
  <c r="AS122" i="4" s="1"/>
  <c r="AS132" i="4" s="1"/>
  <c r="AS134" i="4" s="1"/>
  <c r="AT116" i="4"/>
  <c r="AT119" i="4" s="1"/>
  <c r="AT120" i="4" s="1"/>
  <c r="AT122" i="4" s="1"/>
  <c r="AT132" i="4" s="1"/>
  <c r="AT134" i="4" s="1"/>
  <c r="AU116" i="4"/>
  <c r="AU119" i="4" s="1"/>
  <c r="AU120" i="4" s="1"/>
  <c r="AU122" i="4" s="1"/>
  <c r="AU132" i="4" s="1"/>
  <c r="AU134" i="4" s="1"/>
  <c r="AV116" i="4"/>
  <c r="AV119" i="4" s="1"/>
  <c r="AV120" i="4" s="1"/>
  <c r="AV122" i="4" s="1"/>
  <c r="AV132" i="4" s="1"/>
  <c r="AV134" i="4" s="1"/>
  <c r="AW116" i="4"/>
  <c r="AW119" i="4" s="1"/>
  <c r="AW120" i="4" s="1"/>
  <c r="AW122" i="4" s="1"/>
  <c r="AW132" i="4" s="1"/>
  <c r="AW134" i="4" s="1"/>
  <c r="AX116" i="4"/>
  <c r="AX119" i="4" s="1"/>
  <c r="AX120" i="4" s="1"/>
  <c r="AX122" i="4" s="1"/>
  <c r="AX132" i="4" s="1"/>
  <c r="AX134" i="4" s="1"/>
  <c r="AY116" i="4"/>
  <c r="AY119" i="4" s="1"/>
  <c r="AY120" i="4" s="1"/>
  <c r="AY122" i="4" s="1"/>
  <c r="AY132" i="4" s="1"/>
  <c r="AY134" i="4" s="1"/>
  <c r="AZ116" i="4"/>
  <c r="AZ119" i="4" s="1"/>
  <c r="AZ120" i="4" s="1"/>
  <c r="AZ122" i="4" s="1"/>
  <c r="AZ132" i="4" s="1"/>
  <c r="AZ134" i="4" s="1"/>
  <c r="BA116" i="4"/>
  <c r="BA119" i="4" s="1"/>
  <c r="BA120" i="4" s="1"/>
  <c r="BA122" i="4" s="1"/>
  <c r="BA132" i="4" s="1"/>
  <c r="BA134" i="4" s="1"/>
  <c r="BB116" i="4"/>
  <c r="BB119" i="4" s="1"/>
  <c r="BB120" i="4" s="1"/>
  <c r="BB122" i="4" s="1"/>
  <c r="BB132" i="4" s="1"/>
  <c r="BB134" i="4" s="1"/>
  <c r="BC116" i="4"/>
  <c r="BC119" i="4" s="1"/>
  <c r="BC120" i="4" s="1"/>
  <c r="BC122" i="4" s="1"/>
  <c r="BC132" i="4" s="1"/>
  <c r="BC134" i="4" s="1"/>
  <c r="BD116" i="4"/>
  <c r="BD119" i="4" s="1"/>
  <c r="BD120" i="4" s="1"/>
  <c r="BD122" i="4" s="1"/>
  <c r="BD132" i="4" s="1"/>
  <c r="BD134" i="4" s="1"/>
  <c r="BE116" i="4"/>
  <c r="BE119" i="4" s="1"/>
  <c r="BE120" i="4" s="1"/>
  <c r="BE122" i="4" s="1"/>
  <c r="BE132" i="4" s="1"/>
  <c r="BE134" i="4" s="1"/>
  <c r="BF116" i="4"/>
  <c r="BF119" i="4" s="1"/>
  <c r="BF120" i="4" s="1"/>
  <c r="BF122" i="4" s="1"/>
  <c r="BF132" i="4" s="1"/>
  <c r="BF134" i="4" s="1"/>
  <c r="BG116" i="4"/>
  <c r="BG119" i="4" s="1"/>
  <c r="BG120" i="4" s="1"/>
  <c r="BG122" i="4" s="1"/>
  <c r="BG132" i="4" s="1"/>
  <c r="BG134" i="4" s="1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J115" i="4"/>
  <c r="J114" i="4"/>
  <c r="E115" i="4"/>
  <c r="E114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E111" i="4"/>
  <c r="E110" i="4"/>
  <c r="J110" i="4"/>
  <c r="K95" i="4"/>
  <c r="K116" i="4"/>
  <c r="K73" i="4"/>
  <c r="J73" i="4"/>
  <c r="J88" i="4" l="1"/>
  <c r="J87" i="4"/>
  <c r="BG162" i="4"/>
  <c r="BG166" i="4"/>
  <c r="BG160" i="4"/>
  <c r="BG161" i="4"/>
  <c r="BG163" i="4"/>
  <c r="BG164" i="4"/>
  <c r="BG165" i="4"/>
  <c r="AU162" i="4"/>
  <c r="AU166" i="4"/>
  <c r="AU163" i="4"/>
  <c r="AU164" i="4"/>
  <c r="AU160" i="4"/>
  <c r="AU165" i="4"/>
  <c r="AU161" i="4"/>
  <c r="AI162" i="4"/>
  <c r="AI166" i="4"/>
  <c r="AI160" i="4"/>
  <c r="AI164" i="4"/>
  <c r="AI161" i="4"/>
  <c r="AI165" i="4"/>
  <c r="AI163" i="4"/>
  <c r="AA162" i="4"/>
  <c r="AA166" i="4"/>
  <c r="AA160" i="4"/>
  <c r="AA161" i="4"/>
  <c r="AA163" i="4"/>
  <c r="AA164" i="4"/>
  <c r="AA165" i="4"/>
  <c r="S162" i="4"/>
  <c r="S166" i="4"/>
  <c r="S160" i="4"/>
  <c r="S164" i="4"/>
  <c r="S161" i="4"/>
  <c r="S165" i="4"/>
  <c r="S163" i="4"/>
  <c r="BF163" i="4"/>
  <c r="BF160" i="4"/>
  <c r="BF161" i="4"/>
  <c r="BF162" i="4"/>
  <c r="BF164" i="4"/>
  <c r="BF165" i="4"/>
  <c r="BF166" i="4"/>
  <c r="BB163" i="4"/>
  <c r="BB160" i="4"/>
  <c r="BB166" i="4"/>
  <c r="BB162" i="4"/>
  <c r="BB161" i="4"/>
  <c r="BB164" i="4"/>
  <c r="BB165" i="4"/>
  <c r="AX163" i="4"/>
  <c r="AX160" i="4"/>
  <c r="AX161" i="4"/>
  <c r="AX165" i="4"/>
  <c r="AX166" i="4"/>
  <c r="AX162" i="4"/>
  <c r="AX164" i="4"/>
  <c r="AT163" i="4"/>
  <c r="AT160" i="4"/>
  <c r="AT164" i="4"/>
  <c r="AT165" i="4"/>
  <c r="AT161" i="4"/>
  <c r="AT166" i="4"/>
  <c r="AT162" i="4"/>
  <c r="AP163" i="4"/>
  <c r="AP160" i="4"/>
  <c r="AP161" i="4"/>
  <c r="AP162" i="4"/>
  <c r="AP164" i="4"/>
  <c r="AP165" i="4"/>
  <c r="AP166" i="4"/>
  <c r="AL163" i="4"/>
  <c r="AL160" i="4"/>
  <c r="AL166" i="4"/>
  <c r="AL162" i="4"/>
  <c r="AL161" i="4"/>
  <c r="AL164" i="4"/>
  <c r="AL165" i="4"/>
  <c r="AH163" i="4"/>
  <c r="AH160" i="4"/>
  <c r="AH161" i="4"/>
  <c r="AH165" i="4"/>
  <c r="AH166" i="4"/>
  <c r="AH162" i="4"/>
  <c r="AH164" i="4"/>
  <c r="AD163" i="4"/>
  <c r="AD160" i="4"/>
  <c r="AD164" i="4"/>
  <c r="AD165" i="4"/>
  <c r="AD161" i="4"/>
  <c r="AD166" i="4"/>
  <c r="AD162" i="4"/>
  <c r="Z163" i="4"/>
  <c r="Z160" i="4"/>
  <c r="Z161" i="4"/>
  <c r="Z162" i="4"/>
  <c r="Z164" i="4"/>
  <c r="Z165" i="4"/>
  <c r="Z166" i="4"/>
  <c r="V163" i="4"/>
  <c r="V160" i="4"/>
  <c r="V166" i="4"/>
  <c r="V161" i="4"/>
  <c r="V164" i="4"/>
  <c r="V165" i="4"/>
  <c r="V162" i="4"/>
  <c r="R163" i="4"/>
  <c r="R160" i="4"/>
  <c r="R161" i="4"/>
  <c r="R165" i="4"/>
  <c r="R162" i="4"/>
  <c r="R166" i="4"/>
  <c r="R164" i="4"/>
  <c r="BC162" i="4"/>
  <c r="BC166" i="4"/>
  <c r="BC165" i="4"/>
  <c r="BC160" i="4"/>
  <c r="BC163" i="4"/>
  <c r="BC164" i="4"/>
  <c r="BC161" i="4"/>
  <c r="AQ162" i="4"/>
  <c r="AQ166" i="4"/>
  <c r="AQ160" i="4"/>
  <c r="AQ161" i="4"/>
  <c r="AQ163" i="4"/>
  <c r="AQ164" i="4"/>
  <c r="AQ165" i="4"/>
  <c r="AE162" i="4"/>
  <c r="AE166" i="4"/>
  <c r="AE163" i="4"/>
  <c r="AE164" i="4"/>
  <c r="AE160" i="4"/>
  <c r="AE165" i="4"/>
  <c r="AE161" i="4"/>
  <c r="BE160" i="4"/>
  <c r="BE164" i="4"/>
  <c r="BE161" i="4"/>
  <c r="BE163" i="4"/>
  <c r="BE165" i="4"/>
  <c r="BE166" i="4"/>
  <c r="BE162" i="4"/>
  <c r="BA160" i="4"/>
  <c r="BA164" i="4"/>
  <c r="BA161" i="4"/>
  <c r="BA162" i="4"/>
  <c r="BA163" i="4"/>
  <c r="BA165" i="4"/>
  <c r="BA166" i="4"/>
  <c r="AW160" i="4"/>
  <c r="AW164" i="4"/>
  <c r="AW161" i="4"/>
  <c r="AW166" i="4"/>
  <c r="AW162" i="4"/>
  <c r="AW163" i="4"/>
  <c r="AW165" i="4"/>
  <c r="AS160" i="4"/>
  <c r="AS164" i="4"/>
  <c r="AS161" i="4"/>
  <c r="AS165" i="4"/>
  <c r="AS166" i="4"/>
  <c r="AS162" i="4"/>
  <c r="AS163" i="4"/>
  <c r="AO160" i="4"/>
  <c r="AO164" i="4"/>
  <c r="AO161" i="4"/>
  <c r="AO163" i="4"/>
  <c r="AO165" i="4"/>
  <c r="AO166" i="4"/>
  <c r="AO162" i="4"/>
  <c r="AK160" i="4"/>
  <c r="AK164" i="4"/>
  <c r="AK161" i="4"/>
  <c r="AK162" i="4"/>
  <c r="AK163" i="4"/>
  <c r="AK165" i="4"/>
  <c r="AK166" i="4"/>
  <c r="AG160" i="4"/>
  <c r="AG164" i="4"/>
  <c r="AG161" i="4"/>
  <c r="AG166" i="4"/>
  <c r="AG162" i="4"/>
  <c r="AG163" i="4"/>
  <c r="AG165" i="4"/>
  <c r="AC160" i="4"/>
  <c r="AC164" i="4"/>
  <c r="AC161" i="4"/>
  <c r="AC165" i="4"/>
  <c r="AC166" i="4"/>
  <c r="AC162" i="4"/>
  <c r="AC163" i="4"/>
  <c r="Y160" i="4"/>
  <c r="Y164" i="4"/>
  <c r="Y161" i="4"/>
  <c r="Y162" i="4"/>
  <c r="Y163" i="4"/>
  <c r="Y165" i="4"/>
  <c r="Y166" i="4"/>
  <c r="U160" i="4"/>
  <c r="U164" i="4"/>
  <c r="U161" i="4"/>
  <c r="U163" i="4"/>
  <c r="U162" i="4"/>
  <c r="U165" i="4"/>
  <c r="U166" i="4"/>
  <c r="Q160" i="4"/>
  <c r="Q164" i="4"/>
  <c r="Q161" i="4"/>
  <c r="Q162" i="4"/>
  <c r="Q166" i="4"/>
  <c r="Q163" i="4"/>
  <c r="Q165" i="4"/>
  <c r="AY162" i="4"/>
  <c r="AY166" i="4"/>
  <c r="AY160" i="4"/>
  <c r="AY164" i="4"/>
  <c r="AY161" i="4"/>
  <c r="AY165" i="4"/>
  <c r="AY163" i="4"/>
  <c r="AM162" i="4"/>
  <c r="AM166" i="4"/>
  <c r="AM165" i="4"/>
  <c r="AM160" i="4"/>
  <c r="AM163" i="4"/>
  <c r="AM161" i="4"/>
  <c r="AM164" i="4"/>
  <c r="W162" i="4"/>
  <c r="W166" i="4"/>
  <c r="W165" i="4"/>
  <c r="W160" i="4"/>
  <c r="W163" i="4"/>
  <c r="W164" i="4"/>
  <c r="W161" i="4"/>
  <c r="BD161" i="4"/>
  <c r="BD165" i="4"/>
  <c r="BD164" i="4"/>
  <c r="BD166" i="4"/>
  <c r="BD162" i="4"/>
  <c r="BD163" i="4"/>
  <c r="BD160" i="4"/>
  <c r="AZ161" i="4"/>
  <c r="AZ165" i="4"/>
  <c r="AZ163" i="4"/>
  <c r="AZ160" i="4"/>
  <c r="AZ164" i="4"/>
  <c r="AZ166" i="4"/>
  <c r="AZ162" i="4"/>
  <c r="AV161" i="4"/>
  <c r="AV165" i="4"/>
  <c r="AV162" i="4"/>
  <c r="AV163" i="4"/>
  <c r="AV164" i="4"/>
  <c r="AV160" i="4"/>
  <c r="AV166" i="4"/>
  <c r="AR161" i="4"/>
  <c r="AR165" i="4"/>
  <c r="AR166" i="4"/>
  <c r="AR160" i="4"/>
  <c r="AR162" i="4"/>
  <c r="AR163" i="4"/>
  <c r="AR164" i="4"/>
  <c r="AN161" i="4"/>
  <c r="AN165" i="4"/>
  <c r="AN164" i="4"/>
  <c r="AN166" i="4"/>
  <c r="AN162" i="4"/>
  <c r="AN160" i="4"/>
  <c r="AN163" i="4"/>
  <c r="AJ161" i="4"/>
  <c r="AJ165" i="4"/>
  <c r="AJ163" i="4"/>
  <c r="AJ160" i="4"/>
  <c r="AJ164" i="4"/>
  <c r="AJ166" i="4"/>
  <c r="AJ162" i="4"/>
  <c r="AF161" i="4"/>
  <c r="AF165" i="4"/>
  <c r="AF162" i="4"/>
  <c r="AF160" i="4"/>
  <c r="AF163" i="4"/>
  <c r="AF164" i="4"/>
  <c r="AF166" i="4"/>
  <c r="AB161" i="4"/>
  <c r="AB165" i="4"/>
  <c r="AB162" i="4"/>
  <c r="AB166" i="4"/>
  <c r="AB160" i="4"/>
  <c r="AB163" i="4"/>
  <c r="AB164" i="4"/>
  <c r="X161" i="4"/>
  <c r="X165" i="4"/>
  <c r="X162" i="4"/>
  <c r="X164" i="4"/>
  <c r="X166" i="4"/>
  <c r="X160" i="4"/>
  <c r="X163" i="4"/>
  <c r="T161" i="4"/>
  <c r="T165" i="4"/>
  <c r="T162" i="4"/>
  <c r="T163" i="4"/>
  <c r="T160" i="4"/>
  <c r="T164" i="4"/>
  <c r="T166" i="4"/>
  <c r="P161" i="4"/>
  <c r="P165" i="4"/>
  <c r="P162" i="4"/>
  <c r="P163" i="4"/>
  <c r="P164" i="4"/>
  <c r="P160" i="4"/>
  <c r="P166" i="4"/>
  <c r="K119" i="4"/>
  <c r="K125" i="4"/>
  <c r="J94" i="4"/>
  <c r="J124" i="4"/>
  <c r="J96" i="4"/>
  <c r="J112" i="4"/>
  <c r="J86" i="4"/>
  <c r="J118" i="4"/>
  <c r="J95" i="4"/>
  <c r="K118" i="4"/>
  <c r="K124" i="4"/>
  <c r="K88" i="4"/>
  <c r="K94" i="4"/>
  <c r="J125" i="4"/>
  <c r="K96" i="4"/>
  <c r="K86" i="4"/>
  <c r="J89" i="4" l="1"/>
  <c r="J90" i="4" s="1"/>
  <c r="J97" i="4"/>
  <c r="J98" i="4" s="1"/>
  <c r="J100" i="4" s="1"/>
  <c r="K89" i="4"/>
  <c r="K90" i="4" s="1"/>
  <c r="K92" i="4" s="1"/>
  <c r="K97" i="4"/>
  <c r="K98" i="4" s="1"/>
  <c r="K100" i="4" s="1"/>
  <c r="J126" i="4"/>
  <c r="J128" i="4" s="1"/>
  <c r="J116" i="4"/>
  <c r="J119" i="4" s="1"/>
  <c r="J120" i="4" s="1"/>
  <c r="J122" i="4" s="1"/>
  <c r="K120" i="4"/>
  <c r="K122" i="4" s="1"/>
  <c r="K126" i="4"/>
  <c r="K128" i="4" s="1"/>
  <c r="K133" i="4" l="1"/>
  <c r="J133" i="4"/>
  <c r="K132" i="4"/>
  <c r="K134" i="4" s="1"/>
  <c r="J92" i="4"/>
  <c r="J132" i="4" s="1"/>
  <c r="J160" i="4" s="1"/>
  <c r="J141" i="4"/>
  <c r="J134" i="4" l="1"/>
  <c r="J171" i="4"/>
  <c r="K162" i="4"/>
  <c r="K166" i="4"/>
  <c r="K160" i="4"/>
  <c r="H160" i="4" s="1"/>
  <c r="H200" i="4" s="1"/>
  <c r="F8" i="6" s="1"/>
  <c r="J17" i="6" s="1"/>
  <c r="K161" i="4"/>
  <c r="K163" i="4"/>
  <c r="K164" i="4"/>
  <c r="K165" i="4"/>
  <c r="J193" i="4"/>
  <c r="J172" i="4"/>
  <c r="J169" i="4"/>
  <c r="J173" i="4"/>
  <c r="J174" i="4"/>
  <c r="K140" i="4"/>
  <c r="K183" i="4" s="1"/>
  <c r="J164" i="4" l="1"/>
  <c r="H164" i="4" s="1"/>
  <c r="H204" i="4" s="1"/>
  <c r="J161" i="4"/>
  <c r="H161" i="4" s="1"/>
  <c r="H201" i="4" s="1"/>
  <c r="J163" i="4"/>
  <c r="H163" i="4" s="1"/>
  <c r="H203" i="4" s="1"/>
  <c r="J162" i="4"/>
  <c r="H162" i="4" s="1"/>
  <c r="H202" i="4" s="1"/>
  <c r="J165" i="4"/>
  <c r="H165" i="4" s="1"/>
  <c r="H205" i="4" s="1"/>
  <c r="F13" i="6" s="1"/>
  <c r="L22" i="6" s="1"/>
  <c r="J166" i="4"/>
  <c r="H166" i="4" s="1"/>
  <c r="H206" i="4" s="1"/>
  <c r="J140" i="4"/>
  <c r="J178" i="4" s="1"/>
  <c r="J175" i="4"/>
  <c r="J170" i="4"/>
  <c r="K179" i="4"/>
  <c r="K184" i="4"/>
  <c r="K181" i="4"/>
  <c r="K182" i="4"/>
  <c r="K178" i="4"/>
  <c r="K180" i="4"/>
  <c r="J188" i="4"/>
  <c r="J187" i="4"/>
  <c r="J189" i="4"/>
  <c r="J192" i="4"/>
  <c r="J191" i="4"/>
  <c r="J190" i="4"/>
  <c r="K141" i="4"/>
  <c r="K189" i="4" s="1"/>
  <c r="K169" i="4"/>
  <c r="K173" i="4"/>
  <c r="K170" i="4"/>
  <c r="K174" i="4"/>
  <c r="K171" i="4"/>
  <c r="K175" i="4"/>
  <c r="H175" i="4" s="1"/>
  <c r="H215" i="4" s="1"/>
  <c r="K172" i="4"/>
  <c r="H172" i="4" s="1"/>
  <c r="H212" i="4" s="1"/>
  <c r="H281" i="4" l="1"/>
  <c r="H122" i="3" s="1"/>
  <c r="H178" i="4"/>
  <c r="H218" i="4" s="1"/>
  <c r="H236" i="4" s="1"/>
  <c r="H97" i="3" s="1"/>
  <c r="J180" i="4"/>
  <c r="H180" i="4" s="1"/>
  <c r="H220" i="4" s="1"/>
  <c r="H258" i="4" s="1"/>
  <c r="H88" i="6" s="1"/>
  <c r="J182" i="4"/>
  <c r="H182" i="4" s="1"/>
  <c r="H222" i="4" s="1"/>
  <c r="H260" i="4" s="1"/>
  <c r="H90" i="6" s="1"/>
  <c r="J183" i="4"/>
  <c r="H183" i="4" s="1"/>
  <c r="H223" i="4" s="1"/>
  <c r="J179" i="4"/>
  <c r="H179" i="4" s="1"/>
  <c r="H219" i="4" s="1"/>
  <c r="H237" i="4" s="1"/>
  <c r="H98" i="3" s="1"/>
  <c r="J181" i="4"/>
  <c r="H181" i="4" s="1"/>
  <c r="H221" i="4" s="1"/>
  <c r="J184" i="4"/>
  <c r="H184" i="4" s="1"/>
  <c r="H224" i="4" s="1"/>
  <c r="H242" i="4" s="1"/>
  <c r="H103" i="3" s="1"/>
  <c r="F14" i="6"/>
  <c r="L23" i="6" s="1"/>
  <c r="F11" i="6"/>
  <c r="K20" i="6" s="1"/>
  <c r="F10" i="6"/>
  <c r="K19" i="6" s="1"/>
  <c r="H278" i="4"/>
  <c r="H119" i="3" s="1"/>
  <c r="H279" i="4"/>
  <c r="H120" i="3" s="1"/>
  <c r="H169" i="4"/>
  <c r="H209" i="4" s="1"/>
  <c r="H189" i="4"/>
  <c r="H229" i="4" s="1"/>
  <c r="H171" i="4"/>
  <c r="H211" i="4" s="1"/>
  <c r="H173" i="4"/>
  <c r="H213" i="4" s="1"/>
  <c r="H291" i="4"/>
  <c r="H132" i="3" s="1"/>
  <c r="H288" i="4"/>
  <c r="H129" i="3" s="1"/>
  <c r="H170" i="4"/>
  <c r="H210" i="4" s="1"/>
  <c r="H174" i="4"/>
  <c r="H214" i="4" s="1"/>
  <c r="H276" i="4"/>
  <c r="H117" i="3" s="1"/>
  <c r="F9" i="6"/>
  <c r="J18" i="6" s="1"/>
  <c r="J25" i="6" s="1"/>
  <c r="J39" i="6" s="1"/>
  <c r="H277" i="4"/>
  <c r="H118" i="3" s="1"/>
  <c r="H282" i="4"/>
  <c r="H123" i="3" s="1"/>
  <c r="F12" i="6"/>
  <c r="L21" i="6" s="1"/>
  <c r="H280" i="4"/>
  <c r="H121" i="3" s="1"/>
  <c r="K187" i="4"/>
  <c r="H187" i="4" s="1"/>
  <c r="H227" i="4" s="1"/>
  <c r="H17" i="3" s="1"/>
  <c r="K190" i="4"/>
  <c r="H190" i="4" s="1"/>
  <c r="H230" i="4" s="1"/>
  <c r="H248" i="4" s="1"/>
  <c r="H109" i="3" s="1"/>
  <c r="K188" i="4"/>
  <c r="H188" i="4" s="1"/>
  <c r="H228" i="4" s="1"/>
  <c r="K193" i="4"/>
  <c r="H193" i="4" s="1"/>
  <c r="H233" i="4" s="1"/>
  <c r="H251" i="4" s="1"/>
  <c r="H112" i="3" s="1"/>
  <c r="K192" i="4"/>
  <c r="H192" i="4" s="1"/>
  <c r="H232" i="4" s="1"/>
  <c r="K191" i="4"/>
  <c r="H191" i="4" s="1"/>
  <c r="H231" i="4" s="1"/>
  <c r="H256" i="4" l="1"/>
  <c r="H86" i="6" s="1"/>
  <c r="H239" i="4"/>
  <c r="H100" i="3" s="1"/>
  <c r="H259" i="4"/>
  <c r="H89" i="6" s="1"/>
  <c r="H257" i="4"/>
  <c r="H87" i="6" s="1"/>
  <c r="H262" i="4"/>
  <c r="H92" i="6" s="1"/>
  <c r="H285" i="4"/>
  <c r="H126" i="3" s="1"/>
  <c r="H245" i="4"/>
  <c r="H106" i="3" s="1"/>
  <c r="H238" i="4"/>
  <c r="H99" i="3" s="1"/>
  <c r="H290" i="4"/>
  <c r="H131" i="3" s="1"/>
  <c r="H250" i="4"/>
  <c r="H111" i="3" s="1"/>
  <c r="H289" i="4"/>
  <c r="H130" i="3" s="1"/>
  <c r="H249" i="4"/>
  <c r="H110" i="3" s="1"/>
  <c r="H261" i="4"/>
  <c r="H91" i="6" s="1"/>
  <c r="H241" i="4"/>
  <c r="H102" i="3" s="1"/>
  <c r="H286" i="4"/>
  <c r="H127" i="3" s="1"/>
  <c r="H246" i="4"/>
  <c r="H107" i="3" s="1"/>
  <c r="H287" i="4"/>
  <c r="H128" i="3" s="1"/>
  <c r="H247" i="4"/>
  <c r="H108" i="3" s="1"/>
  <c r="H240" i="4"/>
  <c r="H101" i="3" s="1"/>
  <c r="H265" i="4"/>
  <c r="L25" i="6"/>
  <c r="L43" i="6" s="1"/>
  <c r="L61" i="6" s="1"/>
  <c r="K25" i="6"/>
  <c r="K42" i="6" s="1"/>
  <c r="H19" i="3"/>
  <c r="H267" i="4"/>
  <c r="H21" i="3"/>
  <c r="H269" i="4"/>
  <c r="H22" i="3"/>
  <c r="H270" i="4"/>
  <c r="H268" i="4"/>
  <c r="H20" i="3"/>
  <c r="H266" i="4"/>
  <c r="H18" i="3"/>
  <c r="H23" i="3"/>
  <c r="H271" i="4"/>
  <c r="H153" i="3" l="1"/>
  <c r="H162" i="3"/>
  <c r="K41" i="6"/>
  <c r="J41" i="6"/>
  <c r="J45" i="6"/>
  <c r="J42" i="6"/>
  <c r="J44" i="6"/>
  <c r="J43" i="6"/>
  <c r="L70" i="6"/>
  <c r="L42" i="6"/>
  <c r="L60" i="6" s="1"/>
  <c r="L69" i="6" s="1"/>
  <c r="L39" i="6"/>
  <c r="L57" i="6" s="1"/>
  <c r="L66" i="6" s="1"/>
  <c r="L41" i="6"/>
  <c r="L59" i="6" s="1"/>
  <c r="L68" i="6" s="1"/>
  <c r="L40" i="6"/>
  <c r="L58" i="6" s="1"/>
  <c r="L67" i="6" s="1"/>
  <c r="L44" i="6"/>
  <c r="L62" i="6" s="1"/>
  <c r="L71" i="6" s="1"/>
  <c r="K45" i="6"/>
  <c r="K44" i="6"/>
  <c r="K40" i="6"/>
  <c r="K43" i="6"/>
  <c r="K39" i="6"/>
  <c r="J40" i="6"/>
  <c r="L45" i="6"/>
  <c r="L63" i="6" s="1"/>
  <c r="L72" i="6" s="1"/>
  <c r="K32" i="6"/>
  <c r="K34" i="6" s="1"/>
  <c r="K59" i="6" s="1"/>
  <c r="J32" i="6"/>
  <c r="H163" i="3"/>
  <c r="H154" i="3"/>
  <c r="H167" i="3"/>
  <c r="H158" i="3"/>
  <c r="H164" i="3"/>
  <c r="H155" i="3"/>
  <c r="H156" i="3"/>
  <c r="H165" i="3"/>
  <c r="H168" i="3"/>
  <c r="H159" i="3"/>
  <c r="H157" i="3"/>
  <c r="H166" i="3"/>
  <c r="J34" i="6" l="1"/>
  <c r="J57" i="6" s="1"/>
  <c r="J66" i="6" s="1"/>
  <c r="J60" i="6"/>
  <c r="J69" i="6" s="1"/>
  <c r="J58" i="6"/>
  <c r="J67" i="6" s="1"/>
  <c r="K62" i="6"/>
  <c r="K71" i="6" s="1"/>
  <c r="K57" i="6"/>
  <c r="K66" i="6" s="1"/>
  <c r="K63" i="6"/>
  <c r="K72" i="6" s="1"/>
  <c r="K61" i="6"/>
  <c r="K70" i="6" s="1"/>
  <c r="K60" i="6"/>
  <c r="K69" i="6" s="1"/>
  <c r="J63" i="6"/>
  <c r="J72" i="6" s="1"/>
  <c r="J61" i="6"/>
  <c r="J70" i="6" s="1"/>
  <c r="J59" i="6"/>
  <c r="J68" i="6" s="1"/>
  <c r="K58" i="6"/>
  <c r="K67" i="6" s="1"/>
  <c r="J62" i="6"/>
  <c r="J71" i="6" s="1"/>
  <c r="K68" i="6"/>
  <c r="H72" i="6" l="1"/>
  <c r="H81" i="6" s="1"/>
  <c r="H69" i="6"/>
  <c r="H78" i="6" s="1"/>
  <c r="H66" i="6"/>
  <c r="H67" i="6"/>
  <c r="H76" i="6" s="1"/>
  <c r="H68" i="6"/>
  <c r="H77" i="6" s="1"/>
  <c r="H71" i="6"/>
  <c r="H80" i="6" s="1"/>
  <c r="H70" i="6"/>
  <c r="H79" i="6" s="1"/>
  <c r="H105" i="6" l="1"/>
  <c r="H96" i="6"/>
  <c r="H9" i="3" s="1"/>
  <c r="H27" i="3" s="1"/>
  <c r="H99" i="6"/>
  <c r="H12" i="3" s="1"/>
  <c r="H30" i="3" s="1"/>
  <c r="H108" i="6"/>
  <c r="H98" i="6"/>
  <c r="H11" i="3" s="1"/>
  <c r="H29" i="3" s="1"/>
  <c r="H107" i="6"/>
  <c r="H100" i="6"/>
  <c r="H13" i="3" s="1"/>
  <c r="H31" i="3" s="1"/>
  <c r="H109" i="6"/>
  <c r="H106" i="6"/>
  <c r="H97" i="6"/>
  <c r="H10" i="3" s="1"/>
  <c r="H28" i="3" s="1"/>
  <c r="H110" i="6"/>
  <c r="H141" i="3" s="1"/>
  <c r="H179" i="3" s="1"/>
  <c r="H34" i="8" s="1"/>
  <c r="H101" i="6"/>
  <c r="H14" i="3" s="1"/>
  <c r="H32" i="3" s="1"/>
  <c r="H75" i="6"/>
  <c r="H95" i="6" s="1"/>
  <c r="H147" i="3"/>
  <c r="H185" i="3" s="1"/>
  <c r="H40" i="8" s="1"/>
  <c r="H63" i="3" l="1"/>
  <c r="H11" i="8" s="1"/>
  <c r="H62" i="3"/>
  <c r="H10" i="8" s="1"/>
  <c r="H64" i="3"/>
  <c r="H12" i="8" s="1"/>
  <c r="H60" i="3"/>
  <c r="H8" i="8" s="1"/>
  <c r="H59" i="3"/>
  <c r="H7" i="8" s="1"/>
  <c r="H61" i="3"/>
  <c r="H9" i="8" s="1"/>
  <c r="H8" i="3"/>
  <c r="H26" i="3" s="1"/>
  <c r="H58" i="3" s="1"/>
  <c r="H104" i="6"/>
  <c r="H135" i="3" s="1"/>
  <c r="H138" i="3"/>
  <c r="H176" i="3" s="1"/>
  <c r="H31" i="8" s="1"/>
  <c r="H150" i="3"/>
  <c r="H188" i="3" s="1"/>
  <c r="H43" i="8" s="1"/>
  <c r="H148" i="3"/>
  <c r="H186" i="3" s="1"/>
  <c r="H41" i="8" s="1"/>
  <c r="H136" i="3"/>
  <c r="H174" i="3" s="1"/>
  <c r="H29" i="8" s="1"/>
  <c r="H140" i="3"/>
  <c r="H178" i="3" s="1"/>
  <c r="H33" i="8" s="1"/>
  <c r="H137" i="3"/>
  <c r="H175" i="3" s="1"/>
  <c r="H30" i="8" s="1"/>
  <c r="H6" i="8" l="1"/>
  <c r="H173" i="3"/>
  <c r="H28" i="8" s="1"/>
  <c r="H144" i="3"/>
  <c r="H182" i="3" s="1"/>
  <c r="H37" i="8" s="1"/>
  <c r="H139" i="3"/>
  <c r="H177" i="3" s="1"/>
  <c r="H32" i="8" s="1"/>
  <c r="H149" i="3"/>
  <c r="H187" i="3" s="1"/>
  <c r="H42" i="8" s="1"/>
  <c r="H146" i="3"/>
  <c r="H184" i="3" s="1"/>
  <c r="H39" i="8" s="1"/>
  <c r="H145" i="3"/>
  <c r="H183" i="3" s="1"/>
  <c r="H38" i="8" s="1"/>
</calcChain>
</file>

<file path=xl/sharedStrings.xml><?xml version="1.0" encoding="utf-8"?>
<sst xmlns="http://schemas.openxmlformats.org/spreadsheetml/2006/main" count="607" uniqueCount="243">
  <si>
    <t>Model key</t>
  </si>
  <si>
    <t>Inputs</t>
  </si>
  <si>
    <t>Imported from another sheet or section</t>
  </si>
  <si>
    <t>Calculations</t>
  </si>
  <si>
    <t>Exported to another sheet or section</t>
  </si>
  <si>
    <t>Prepopulated</t>
  </si>
  <si>
    <t>Copied</t>
  </si>
  <si>
    <t>Constant</t>
  </si>
  <si>
    <t>Unit</t>
  </si>
  <si>
    <t>Total</t>
  </si>
  <si>
    <t>Reporting year</t>
  </si>
  <si>
    <t>2020-21</t>
  </si>
  <si>
    <t>Financial year</t>
  </si>
  <si>
    <t>Price base for ODI rates</t>
  </si>
  <si>
    <t>2017-18</t>
  </si>
  <si>
    <t>Units and price base for ODI payments</t>
  </si>
  <si>
    <t>Text</t>
  </si>
  <si>
    <t>ODI calculations</t>
  </si>
  <si>
    <t>Water resources RCV (outturn, year average)</t>
  </si>
  <si>
    <t>Water network plus  RCV (outturn, year average)</t>
  </si>
  <si>
    <t>Wholesale water RCV (outturn, year average)</t>
  </si>
  <si>
    <t>Wastewater network plus RCV (outturn, year average)</t>
  </si>
  <si>
    <t>Bioresources RCV (outturn, year average)</t>
  </si>
  <si>
    <t>Wholesale wastewater RCV (outturn, year average)</t>
  </si>
  <si>
    <t>Enhanced ODIs</t>
  </si>
  <si>
    <t>Regulatory equity (notional)</t>
  </si>
  <si>
    <t>Percentage</t>
  </si>
  <si>
    <t>Enhanced ODI caps (% of water or wastewater RoRE)</t>
  </si>
  <si>
    <t>Sharing mechanism</t>
  </si>
  <si>
    <t>Customer sharing rate</t>
  </si>
  <si>
    <t>Sharing threshold (% of water or wastewater RoRE)</t>
  </si>
  <si>
    <t>Company override (outperformance payments shared with customers beyond 3% RORE sharing mechanism)</t>
  </si>
  <si>
    <t>Water resources</t>
  </si>
  <si>
    <t>Water network plus</t>
  </si>
  <si>
    <t>Wastewater network plus</t>
  </si>
  <si>
    <t>Bioresources (sludge)</t>
  </si>
  <si>
    <t>Residential retail</t>
  </si>
  <si>
    <t>Business retail</t>
  </si>
  <si>
    <t>Dummy control</t>
  </si>
  <si>
    <t>Deferral of outperformance payments</t>
  </si>
  <si>
    <t>Defer some outperformance payments from this reporting year?</t>
  </si>
  <si>
    <t>True or False</t>
  </si>
  <si>
    <t>Defer by the following amount (to the next reporting year)</t>
  </si>
  <si>
    <t>Deferred outperformance payments to apply this year (from previous year)</t>
  </si>
  <si>
    <t>Discount rate (appointee weighted average cost of capital - real CPIH )</t>
  </si>
  <si>
    <t>Years of delay</t>
  </si>
  <si>
    <t>Number</t>
  </si>
  <si>
    <t>Performance commitment level calculations</t>
  </si>
  <si>
    <t>Performance commitment 1</t>
  </si>
  <si>
    <t>Performance commitment 2</t>
  </si>
  <si>
    <t>Performance commitment 3</t>
  </si>
  <si>
    <t>Performance commitment 4</t>
  </si>
  <si>
    <t>Performance commitment 5</t>
  </si>
  <si>
    <t>Performance commitment 6</t>
  </si>
  <si>
    <t>Performance commitment 7</t>
  </si>
  <si>
    <t>Performance commitment 8</t>
  </si>
  <si>
    <t>Performance commitment 9</t>
  </si>
  <si>
    <t>Performance commitment 10</t>
  </si>
  <si>
    <t>Performance commitment 11</t>
  </si>
  <si>
    <t>Performance commitment 12</t>
  </si>
  <si>
    <t>Performance commitment 13</t>
  </si>
  <si>
    <t>Performance commitment 14</t>
  </si>
  <si>
    <t>Performance commitment 15</t>
  </si>
  <si>
    <t>Performance commitment 16</t>
  </si>
  <si>
    <t>Performance commitment 17</t>
  </si>
  <si>
    <t>Performance commitment 18</t>
  </si>
  <si>
    <t>Performance commitment 19</t>
  </si>
  <si>
    <t>Performance commitment 20</t>
  </si>
  <si>
    <t>Performance commitment 21</t>
  </si>
  <si>
    <t>Performance commitment 22</t>
  </si>
  <si>
    <t>Performance commitment 23</t>
  </si>
  <si>
    <t>Performance commitment 24</t>
  </si>
  <si>
    <t>Performance commitment 25</t>
  </si>
  <si>
    <t>Performance commitment 26</t>
  </si>
  <si>
    <t>Performance commitment 27</t>
  </si>
  <si>
    <t>Performance commitment 28</t>
  </si>
  <si>
    <t>Performance commitment 29</t>
  </si>
  <si>
    <t>Performance commitment 30</t>
  </si>
  <si>
    <t>Performance commitment 31</t>
  </si>
  <si>
    <t>Performance commitment 32</t>
  </si>
  <si>
    <t>Performance commitment 33</t>
  </si>
  <si>
    <t>Performance commitment 34</t>
  </si>
  <si>
    <t>Performance commitment 35</t>
  </si>
  <si>
    <t>Performance commitment 36</t>
  </si>
  <si>
    <t>Performance commitment 37</t>
  </si>
  <si>
    <t>Performance commitment 38</t>
  </si>
  <si>
    <t>Performance commitment 39</t>
  </si>
  <si>
    <t>Performance commitment 40</t>
  </si>
  <si>
    <t>Performance commitment 41</t>
  </si>
  <si>
    <t>Performance commitment 42</t>
  </si>
  <si>
    <t>Performance commitment 43</t>
  </si>
  <si>
    <t>Performance commitment 44</t>
  </si>
  <si>
    <t>Performance commitment 45</t>
  </si>
  <si>
    <t>Performance commitment 46</t>
  </si>
  <si>
    <t>Performance commitment 47</t>
  </si>
  <si>
    <t>Performance commitment 48</t>
  </si>
  <si>
    <t>Performance commitment 49</t>
  </si>
  <si>
    <t>Performance commitment 50</t>
  </si>
  <si>
    <t>Company inputs</t>
  </si>
  <si>
    <t>Actual performance</t>
  </si>
  <si>
    <t>Company overrides (for complex calculations etc)</t>
  </si>
  <si>
    <t>Standard outperformance payments - override</t>
  </si>
  <si>
    <t>Enhanced outperformance payments - override</t>
  </si>
  <si>
    <t>Standard underperformance payments - override</t>
  </si>
  <si>
    <t>Enhanced underperformance payments - override</t>
  </si>
  <si>
    <t>Prepopulated inputs</t>
  </si>
  <si>
    <t>PC reference</t>
  </si>
  <si>
    <t>AR03</t>
  </si>
  <si>
    <t>AWS02</t>
  </si>
  <si>
    <t>AWS03</t>
  </si>
  <si>
    <t>BW06b</t>
  </si>
  <si>
    <t>BW06c</t>
  </si>
  <si>
    <t>Financial incentives apply this year?</t>
  </si>
  <si>
    <t>Company overrides are allowed</t>
  </si>
  <si>
    <t>Direction of improving performance</t>
  </si>
  <si>
    <t>Up or Down</t>
  </si>
  <si>
    <t>Down</t>
  </si>
  <si>
    <t>Up</t>
  </si>
  <si>
    <t>Decimal places</t>
  </si>
  <si>
    <t>Standard ODIs</t>
  </si>
  <si>
    <t>Standard outperformance cap</t>
  </si>
  <si>
    <t>Outperformance deadband</t>
  </si>
  <si>
    <t>Performance commitment level</t>
  </si>
  <si>
    <t>Underperformance deadband</t>
  </si>
  <si>
    <t>Standard underperformance collar</t>
  </si>
  <si>
    <t>Standard outperformance rate</t>
  </si>
  <si>
    <t>Standard underperformance rate</t>
  </si>
  <si>
    <t>Enhanced ODI?</t>
  </si>
  <si>
    <t>For enhanced ODIs: wholesale water or wholesale wastewater?</t>
  </si>
  <si>
    <t>water or wastewater</t>
  </si>
  <si>
    <t>water</t>
  </si>
  <si>
    <t>Enhanced outperformance threshold</t>
  </si>
  <si>
    <t>Enhanced underperformance threshold</t>
  </si>
  <si>
    <t>Enhanced underperformance collar</t>
  </si>
  <si>
    <t>Enhanced outperformance rate</t>
  </si>
  <si>
    <t>Enhanced underperformance rate</t>
  </si>
  <si>
    <t>Cost recovery ODIs</t>
  </si>
  <si>
    <t>Additional ODI rate - out</t>
  </si>
  <si>
    <t>Additional ODI rate - under</t>
  </si>
  <si>
    <t>Cost recovery mechanism applies this year?</t>
  </si>
  <si>
    <t>In-period payments?</t>
  </si>
  <si>
    <t>Revenue or RCV</t>
  </si>
  <si>
    <t>Revenue</t>
  </si>
  <si>
    <t>RCV</t>
  </si>
  <si>
    <t>Price control allocation</t>
  </si>
  <si>
    <t>Up or down is good?</t>
  </si>
  <si>
    <t>Actual performance (rounded)</t>
  </si>
  <si>
    <t>Has the company outperformed?</t>
  </si>
  <si>
    <t>Outperformed and beyond deadband?</t>
  </si>
  <si>
    <t>Applying outperformance cap (if relevant)</t>
  </si>
  <si>
    <t>Applying outperformance deadband (if relevant)</t>
  </si>
  <si>
    <t>Standard outperformance range</t>
  </si>
  <si>
    <t>Standard outperformance payments</t>
  </si>
  <si>
    <t>Has the company underperformed?</t>
  </si>
  <si>
    <t>Underperformed and beyond deadband?</t>
  </si>
  <si>
    <t>Applying underperformance collar (if relevant)</t>
  </si>
  <si>
    <t>Applying underperformance deadband (if relevant)</t>
  </si>
  <si>
    <t>Standard underperformance range</t>
  </si>
  <si>
    <t>Standard underperformance payments</t>
  </si>
  <si>
    <t>Use water or wastewater RCV?</t>
  </si>
  <si>
    <t>Enhanced outperformance cap</t>
  </si>
  <si>
    <t>Enhanced outperformance?</t>
  </si>
  <si>
    <t>Applying enhanced outperformance cap</t>
  </si>
  <si>
    <t>Enhanced outperformance range</t>
  </si>
  <si>
    <t>Enhanced outperformance payments</t>
  </si>
  <si>
    <t>Enhanced underperformance?</t>
  </si>
  <si>
    <t>Applying enhanced underperformance collar</t>
  </si>
  <si>
    <t>enhanced underperformance range</t>
  </si>
  <si>
    <t>enhanced underperformance payments</t>
  </si>
  <si>
    <t>Sum of ODI payments</t>
  </si>
  <si>
    <t>Total outperformance payments</t>
  </si>
  <si>
    <t>Total underperformance payments</t>
  </si>
  <si>
    <t>Net total ODI payments</t>
  </si>
  <si>
    <t>Timing of payments</t>
  </si>
  <si>
    <t>Total outperformance payments to be applied in-period</t>
  </si>
  <si>
    <t>Total underperformance payments to be applied in-period</t>
  </si>
  <si>
    <t>ODI form</t>
  </si>
  <si>
    <t>Allocating ODI payments</t>
  </si>
  <si>
    <t>Total outperformance payments earned this reporting year</t>
  </si>
  <si>
    <t>Total underperformance payments earned this reporting year</t>
  </si>
  <si>
    <t>Total outperformance payments to be applied this year</t>
  </si>
  <si>
    <t>Total underperformance payments to be applied this year</t>
  </si>
  <si>
    <t>Internal outputs</t>
  </si>
  <si>
    <t>Breakdown of in-period and end of period payments</t>
  </si>
  <si>
    <t>Outperformance payments earned this reporting year</t>
  </si>
  <si>
    <t>Underperformance payments earned this reporting year</t>
  </si>
  <si>
    <t>Outperformance payments to be paid this year</t>
  </si>
  <si>
    <t>Underperformance payments to be paid this year</t>
  </si>
  <si>
    <t>Outperformance payments to be paid at end of the period</t>
  </si>
  <si>
    <t>Underperformance payments to be paid at end of the period</t>
  </si>
  <si>
    <t>Proportion of in-period and end of period payments</t>
  </si>
  <si>
    <t>Proportion of outperformance payments in period</t>
  </si>
  <si>
    <t>Proportion of underperformance payments in period</t>
  </si>
  <si>
    <t>Proportion of (end of period) RCV or revenue adjustments</t>
  </si>
  <si>
    <t>Proportion of outperformance payments to be paid through RCV</t>
  </si>
  <si>
    <t>Proportion of underperformance payments to be paid through RCV</t>
  </si>
  <si>
    <t>Aggregate sharing mechanism</t>
  </si>
  <si>
    <t>wholesale water</t>
  </si>
  <si>
    <t>wholesale wastewater</t>
  </si>
  <si>
    <t>excluded controls</t>
  </si>
  <si>
    <t>Calculating aggregate sharing threshold</t>
  </si>
  <si>
    <t>Grouped into aggregate controls for sharing mechanism</t>
  </si>
  <si>
    <t>Total outperformance payments per aggregate control</t>
  </si>
  <si>
    <t>Threshold calculations</t>
  </si>
  <si>
    <t>Outturn RCV (wholesale level, £m)</t>
  </si>
  <si>
    <t>£m, annual average</t>
  </si>
  <si>
    <t>Aggregate sharing threshold (% of RoRE)</t>
  </si>
  <si>
    <t>Aggregate sharing threshold (£m)</t>
  </si>
  <si>
    <t>Outperformance payments exceed threshold?</t>
  </si>
  <si>
    <t>Outperformance payments shared with customers (£m)</t>
  </si>
  <si>
    <t>Reallocating to separate price controls</t>
  </si>
  <si>
    <t>Proportion of outperformance payments per price control</t>
  </si>
  <si>
    <t>Has company proposed alternative sharing values?</t>
  </si>
  <si>
    <t>Company's outperformance payments after sharing:</t>
  </si>
  <si>
    <t>Allocating between in-period and end of period payments</t>
  </si>
  <si>
    <t>Outperformance payments after sharing (to be applied this year)</t>
  </si>
  <si>
    <t>Outperformance payments after sharing (to be applied end of period)</t>
  </si>
  <si>
    <t>In-period adjustments</t>
  </si>
  <si>
    <t>Calculating net ODI payments</t>
  </si>
  <si>
    <t>Underperformance payments (to be applied this year)</t>
  </si>
  <si>
    <t>Net ODI payments (to be applied this year, before deferrals)</t>
  </si>
  <si>
    <t>Applying deferred collection of ODI payments</t>
  </si>
  <si>
    <t>Deferrals for this reporting year</t>
  </si>
  <si>
    <t>Does company want to defer outperformance payments?</t>
  </si>
  <si>
    <t>Defer by how much? (per price control)</t>
  </si>
  <si>
    <t>Brought forward from previous deferrals?</t>
  </si>
  <si>
    <t>Net ODI payments (to be applied this year, after deferrals)</t>
  </si>
  <si>
    <t>Deferrals adjusted for time value of money</t>
  </si>
  <si>
    <t>Time value of money adjustment</t>
  </si>
  <si>
    <t>Variables</t>
  </si>
  <si>
    <t>Deferrals made this reporting year</t>
  </si>
  <si>
    <t>Deferrals adjusted for next reporting year</t>
  </si>
  <si>
    <t>End of period adjustments</t>
  </si>
  <si>
    <t>Underperformance payments (to be applied end of period)</t>
  </si>
  <si>
    <t>Revenue or RCV?</t>
  </si>
  <si>
    <t>Outperformance payments (revenue)</t>
  </si>
  <si>
    <t>Outperformance payments (RCV)</t>
  </si>
  <si>
    <t>Underperformance payments (revenue)</t>
  </si>
  <si>
    <t>Underperformance payments (RCV)</t>
  </si>
  <si>
    <t>Net ODI payments to be applied at the end of the period</t>
  </si>
  <si>
    <t>Revenue adjustments</t>
  </si>
  <si>
    <t>RCV adjustments</t>
  </si>
  <si>
    <t>Net ODI payments to be applied next year (deferred to next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</si>
</sst>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#,##0_);\(#,##0\);&quot;-  &quot;;&quot; &quot;@&quot; &quot;"/>
    <numFmt numFmtId="169" formatCode="_(* #,##0.0_);_(* \(#,##0.0\);_(* &quot;-&quot;??_);_(@_)"/>
    <numFmt numFmtId="170" formatCode="#,##0_);\(#,##0\);&quot;-  &quot;;&quot; &quot;@"/>
    <numFmt numFmtId="171" formatCode="dd\ mmm\ yyyy_);;&quot;-  &quot;;&quot; &quot;@&quot; &quot;"/>
    <numFmt numFmtId="172" formatCode="dd\ mmm\ yy_);;&quot;-  &quot;;&quot; &quot;@&quot; &quot;"/>
    <numFmt numFmtId="173" formatCode="#,##0.0000_);\(#,##0.0000\);&quot;-  &quot;;&quot; &quot;@&quot; &quot;"/>
  </numFmts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4"/>
      <color theme="0"/>
      <name val="Arial"/>
      <family val="2"/>
    </font>
    <font>
      <i/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24"/>
      <color theme="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9"/>
      <color rgb="FFFF0000"/>
      <name val="Arial"/>
      <family val="2"/>
    </font>
    <font>
      <sz val="24"/>
      <color theme="1"/>
      <name val="Arial"/>
      <family val="2"/>
    </font>
    <font>
      <sz val="9"/>
      <color theme="8"/>
      <name val="Arial"/>
      <family val="2"/>
    </font>
    <font>
      <b/>
      <u/>
      <sz val="9"/>
      <name val="Arial"/>
      <family val="2"/>
    </font>
    <font>
      <u/>
      <sz val="9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FDDF1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9" fillId="18" borderId="0" applyNumberFormat="0" applyBorder="0" applyAlignment="0" applyProtection="0"/>
    <xf numFmtId="10" fontId="8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9" fontId="8" fillId="15" borderId="0" applyNumberFormat="0" applyFont="0" applyBorder="0" applyAlignment="0" applyProtection="0"/>
    <xf numFmtId="0" fontId="8" fillId="16" borderId="0" applyNumberFormat="0" applyFont="0" applyBorder="0" applyAlignment="0" applyProtection="0"/>
    <xf numFmtId="170" fontId="17" fillId="0" borderId="0" applyNumberFormat="0" applyProtection="0">
      <alignment vertical="top"/>
    </xf>
    <xf numFmtId="170" fontId="18" fillId="0" borderId="0" applyNumberFormat="0" applyProtection="0">
      <alignment vertical="top"/>
    </xf>
    <xf numFmtId="170" fontId="11" fillId="17" borderId="0" applyNumberFormat="0" applyProtection="0">
      <alignment vertical="top"/>
    </xf>
    <xf numFmtId="9" fontId="8" fillId="0" borderId="0" applyFont="0" applyFill="0" applyBorder="0" applyAlignment="0" applyProtection="0"/>
    <xf numFmtId="0" fontId="20" fillId="0" borderId="0" applyNumberFormat="0" applyFill="0" applyBorder="0" applyProtection="0">
      <alignment vertical="top"/>
    </xf>
    <xf numFmtId="171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3" fontId="11" fillId="0" borderId="0" applyFont="0" applyFill="0" applyBorder="0" applyProtection="0">
      <alignment vertical="top"/>
    </xf>
    <xf numFmtId="0" fontId="12" fillId="0" borderId="0"/>
    <xf numFmtId="0" fontId="13" fillId="0" borderId="0"/>
    <xf numFmtId="0" fontId="14" fillId="0" borderId="0"/>
    <xf numFmtId="172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horizontal="right" vertical="top"/>
    </xf>
    <xf numFmtId="0" fontId="11" fillId="0" borderId="0"/>
    <xf numFmtId="10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7">
    <xf numFmtId="0" fontId="0" fillId="0" borderId="0" xfId="0"/>
    <xf numFmtId="0" fontId="2" fillId="3" borderId="0" xfId="0" applyFont="1" applyFill="1" applyAlignment="1"/>
    <xf numFmtId="166" fontId="2" fillId="2" borderId="0" xfId="0" applyNumberFormat="1" applyFont="1" applyFill="1" applyAlignment="1"/>
    <xf numFmtId="167" fontId="2" fillId="3" borderId="0" xfId="0" applyNumberFormat="1" applyFont="1" applyFill="1" applyAlignment="1"/>
    <xf numFmtId="166" fontId="2" fillId="3" borderId="0" xfId="0" applyNumberFormat="1" applyFont="1" applyFill="1" applyAlignment="1"/>
    <xf numFmtId="0" fontId="6" fillId="2" borderId="0" xfId="0" applyFont="1" applyFill="1" applyAlignment="1"/>
    <xf numFmtId="0" fontId="2" fillId="4" borderId="0" xfId="0" applyFont="1" applyFill="1" applyAlignment="1"/>
    <xf numFmtId="167" fontId="2" fillId="4" borderId="0" xfId="0" applyNumberFormat="1" applyFont="1" applyFill="1" applyAlignment="1"/>
    <xf numFmtId="165" fontId="2" fillId="4" borderId="0" xfId="0" applyNumberFormat="1" applyFont="1" applyFill="1" applyAlignment="1"/>
    <xf numFmtId="164" fontId="2" fillId="4" borderId="0" xfId="0" applyNumberFormat="1" applyFont="1" applyFill="1" applyAlignment="1"/>
    <xf numFmtId="0" fontId="2" fillId="4" borderId="0" xfId="0" applyFont="1" applyFill="1" applyBorder="1" applyAlignment="1"/>
    <xf numFmtId="0" fontId="2" fillId="5" borderId="0" xfId="0" applyFont="1" applyFill="1" applyAlignment="1"/>
    <xf numFmtId="0" fontId="2" fillId="3" borderId="0" xfId="0" applyFont="1" applyFill="1"/>
    <xf numFmtId="9" fontId="2" fillId="4" borderId="0" xfId="0" applyNumberFormat="1" applyFont="1" applyFill="1"/>
    <xf numFmtId="166" fontId="2" fillId="4" borderId="0" xfId="0" applyNumberFormat="1" applyFont="1" applyFill="1" applyAlignment="1"/>
    <xf numFmtId="0" fontId="2" fillId="4" borderId="0" xfId="0" applyFont="1" applyFill="1"/>
    <xf numFmtId="166" fontId="2" fillId="3" borderId="0" xfId="0" applyNumberFormat="1" applyFont="1" applyFill="1"/>
    <xf numFmtId="0" fontId="19" fillId="6" borderId="0" xfId="0" applyFont="1" applyFill="1"/>
    <xf numFmtId="0" fontId="19" fillId="6" borderId="0" xfId="3" applyFont="1" applyFill="1"/>
    <xf numFmtId="168" fontId="23" fillId="6" borderId="0" xfId="0" applyNumberFormat="1" applyFont="1" applyFill="1" applyAlignment="1">
      <alignment vertical="top"/>
    </xf>
    <xf numFmtId="0" fontId="16" fillId="6" borderId="0" xfId="31" applyFill="1">
      <alignment vertical="top"/>
    </xf>
    <xf numFmtId="0" fontId="11" fillId="6" borderId="0" xfId="32" applyFill="1">
      <alignment horizontal="right" vertical="top"/>
    </xf>
    <xf numFmtId="0" fontId="0" fillId="6" borderId="0" xfId="0" applyNumberFormat="1" applyFill="1" applyAlignment="1"/>
    <xf numFmtId="0" fontId="0" fillId="6" borderId="0" xfId="0" applyFill="1"/>
    <xf numFmtId="166" fontId="0" fillId="6" borderId="0" xfId="0" applyNumberFormat="1" applyFill="1"/>
    <xf numFmtId="0" fontId="2" fillId="19" borderId="0" xfId="0" applyFont="1" applyFill="1"/>
    <xf numFmtId="0" fontId="25" fillId="19" borderId="0" xfId="31" applyFont="1" applyFill="1">
      <alignment vertical="top"/>
    </xf>
    <xf numFmtId="0" fontId="21" fillId="19" borderId="0" xfId="32" applyFont="1" applyFill="1">
      <alignment horizontal="right" vertical="top"/>
    </xf>
    <xf numFmtId="0" fontId="21" fillId="19" borderId="0" xfId="0" applyNumberFormat="1" applyFont="1" applyFill="1" applyAlignment="1">
      <alignment vertical="top"/>
    </xf>
    <xf numFmtId="0" fontId="21" fillId="19" borderId="0" xfId="0" applyFont="1" applyFill="1" applyAlignment="1">
      <alignment vertical="top"/>
    </xf>
    <xf numFmtId="166" fontId="21" fillId="19" borderId="0" xfId="0" applyNumberFormat="1" applyFont="1" applyFill="1" applyAlignment="1">
      <alignment vertical="top"/>
    </xf>
    <xf numFmtId="0" fontId="3" fillId="19" borderId="0" xfId="0" applyFont="1" applyFill="1"/>
    <xf numFmtId="166" fontId="2" fillId="19" borderId="0" xfId="0" applyNumberFormat="1" applyFont="1" applyFill="1"/>
    <xf numFmtId="0" fontId="24" fillId="20" borderId="0" xfId="30" applyNumberFormat="1" applyFont="1" applyFill="1">
      <alignment vertical="top"/>
    </xf>
    <xf numFmtId="0" fontId="25" fillId="20" borderId="0" xfId="31" applyFont="1" applyFill="1">
      <alignment vertical="top"/>
    </xf>
    <xf numFmtId="0" fontId="21" fillId="20" borderId="0" xfId="32" applyFont="1" applyFill="1">
      <alignment horizontal="right" vertical="top"/>
    </xf>
    <xf numFmtId="0" fontId="21" fillId="20" borderId="0" xfId="0" applyNumberFormat="1" applyFont="1" applyFill="1" applyAlignment="1">
      <alignment vertical="top"/>
    </xf>
    <xf numFmtId="0" fontId="21" fillId="20" borderId="0" xfId="0" applyFont="1" applyFill="1" applyAlignment="1">
      <alignment vertical="top"/>
    </xf>
    <xf numFmtId="166" fontId="21" fillId="20" borderId="0" xfId="0" applyNumberFormat="1" applyFont="1" applyFill="1" applyAlignment="1">
      <alignment vertical="top"/>
    </xf>
    <xf numFmtId="0" fontId="22" fillId="19" borderId="0" xfId="0" applyFont="1" applyFill="1"/>
    <xf numFmtId="166" fontId="22" fillId="19" borderId="0" xfId="0" applyNumberFormat="1" applyFont="1" applyFill="1"/>
    <xf numFmtId="0" fontId="6" fillId="19" borderId="0" xfId="0" applyFont="1" applyFill="1"/>
    <xf numFmtId="164" fontId="22" fillId="19" borderId="0" xfId="2" applyNumberFormat="1" applyFont="1" applyFill="1"/>
    <xf numFmtId="166" fontId="26" fillId="19" borderId="0" xfId="0" applyNumberFormat="1" applyFont="1" applyFill="1"/>
    <xf numFmtId="0" fontId="21" fillId="19" borderId="0" xfId="30" applyNumberFormat="1" applyFont="1" applyFill="1">
      <alignment vertical="top"/>
    </xf>
    <xf numFmtId="0" fontId="27" fillId="6" borderId="0" xfId="0" applyFont="1" applyFill="1"/>
    <xf numFmtId="168" fontId="23" fillId="6" borderId="0" xfId="3" applyNumberFormat="1" applyFont="1" applyFill="1" applyAlignment="1">
      <alignment vertical="top"/>
    </xf>
    <xf numFmtId="0" fontId="28" fillId="19" borderId="0" xfId="0" applyFont="1" applyFill="1"/>
    <xf numFmtId="10" fontId="2" fillId="4" borderId="0" xfId="0" applyNumberFormat="1" applyFont="1" applyFill="1"/>
    <xf numFmtId="0" fontId="29" fillId="19" borderId="0" xfId="31" applyFont="1" applyFill="1">
      <alignment vertical="top"/>
    </xf>
    <xf numFmtId="0" fontId="5" fillId="19" borderId="0" xfId="0" applyFont="1" applyFill="1"/>
    <xf numFmtId="166" fontId="3" fillId="19" borderId="0" xfId="0" applyNumberFormat="1" applyFont="1" applyFill="1"/>
    <xf numFmtId="164" fontId="2" fillId="19" borderId="0" xfId="2" applyNumberFormat="1" applyFont="1" applyFill="1"/>
    <xf numFmtId="9" fontId="2" fillId="19" borderId="0" xfId="2" applyFont="1" applyFill="1"/>
    <xf numFmtId="9" fontId="2" fillId="19" borderId="0" xfId="0" applyNumberFormat="1" applyFont="1" applyFill="1"/>
    <xf numFmtId="9" fontId="22" fillId="19" borderId="0" xfId="2" applyFont="1" applyFill="1"/>
    <xf numFmtId="9" fontId="22" fillId="19" borderId="0" xfId="0" applyNumberFormat="1" applyFont="1" applyFill="1"/>
    <xf numFmtId="0" fontId="7" fillId="19" borderId="0" xfId="0" applyFont="1" applyFill="1"/>
    <xf numFmtId="0" fontId="3" fillId="19" borderId="0" xfId="0" applyFont="1" applyFill="1" applyAlignment="1"/>
    <xf numFmtId="166" fontId="6" fillId="19" borderId="0" xfId="0" applyNumberFormat="1" applyFont="1" applyFill="1"/>
    <xf numFmtId="0" fontId="2" fillId="19" borderId="0" xfId="0" applyFont="1" applyFill="1" applyAlignment="1"/>
    <xf numFmtId="0" fontId="6" fillId="19" borderId="0" xfId="0" applyFont="1" applyFill="1" applyAlignment="1"/>
    <xf numFmtId="0" fontId="30" fillId="19" borderId="0" xfId="0" applyFont="1" applyFill="1"/>
    <xf numFmtId="0" fontId="21" fillId="19" borderId="0" xfId="0" applyFont="1" applyFill="1"/>
    <xf numFmtId="166" fontId="6" fillId="19" borderId="0" xfId="0" applyNumberFormat="1" applyFont="1" applyFill="1" applyAlignment="1"/>
    <xf numFmtId="166" fontId="2" fillId="19" borderId="0" xfId="0" applyNumberFormat="1" applyFont="1" applyFill="1" applyAlignment="1"/>
    <xf numFmtId="164" fontId="6" fillId="19" borderId="0" xfId="0" applyNumberFormat="1" applyFont="1" applyFill="1" applyAlignment="1"/>
    <xf numFmtId="164" fontId="2" fillId="19" borderId="0" xfId="0" applyNumberFormat="1" applyFont="1" applyFill="1" applyAlignment="1"/>
    <xf numFmtId="164" fontId="6" fillId="19" borderId="0" xfId="2" applyNumberFormat="1" applyFont="1" applyFill="1" applyAlignment="1"/>
    <xf numFmtId="0" fontId="5" fillId="19" borderId="0" xfId="0" applyFont="1" applyFill="1" applyAlignment="1"/>
    <xf numFmtId="167" fontId="2" fillId="19" borderId="0" xfId="0" applyNumberFormat="1" applyFont="1" applyFill="1" applyAlignment="1"/>
    <xf numFmtId="165" fontId="2" fillId="19" borderId="0" xfId="0" applyNumberFormat="1" applyFont="1" applyFill="1" applyAlignment="1"/>
    <xf numFmtId="0" fontId="2" fillId="19" borderId="0" xfId="0" applyFont="1" applyFill="1" applyBorder="1" applyAlignment="1"/>
    <xf numFmtId="0" fontId="5" fillId="19" borderId="0" xfId="0" applyFont="1" applyFill="1" applyAlignment="1">
      <alignment textRotation="45"/>
    </xf>
    <xf numFmtId="0" fontId="24" fillId="2" borderId="0" xfId="30" applyNumberFormat="1" applyFont="1" applyFill="1">
      <alignment vertical="top"/>
    </xf>
    <xf numFmtId="0" fontId="25" fillId="2" borderId="0" xfId="31" applyFont="1" applyFill="1">
      <alignment vertical="top"/>
    </xf>
    <xf numFmtId="0" fontId="21" fillId="2" borderId="0" xfId="32" applyFont="1" applyFill="1">
      <alignment horizontal="right" vertical="top"/>
    </xf>
    <xf numFmtId="0" fontId="21" fillId="2" borderId="0" xfId="0" applyNumberFormat="1" applyFont="1" applyFill="1" applyAlignment="1">
      <alignment vertical="top"/>
    </xf>
    <xf numFmtId="0" fontId="21" fillId="2" borderId="0" xfId="0" applyFont="1" applyFill="1" applyAlignment="1">
      <alignment vertical="top"/>
    </xf>
    <xf numFmtId="0" fontId="22" fillId="19" borderId="0" xfId="0" applyFont="1" applyFill="1" applyAlignment="1"/>
    <xf numFmtId="9" fontId="22" fillId="19" borderId="0" xfId="2" applyFont="1" applyFill="1" applyAlignment="1"/>
    <xf numFmtId="166" fontId="22" fillId="19" borderId="0" xfId="0" applyNumberFormat="1" applyFont="1" applyFill="1" applyAlignment="1"/>
    <xf numFmtId="10" fontId="22" fillId="19" borderId="0" xfId="2" applyNumberFormat="1" applyFont="1" applyFill="1"/>
    <xf numFmtId="10" fontId="2" fillId="19" borderId="0" xfId="2" applyNumberFormat="1" applyFont="1" applyFill="1"/>
    <xf numFmtId="1" fontId="22" fillId="19" borderId="0" xfId="2" applyNumberFormat="1" applyFont="1" applyFill="1"/>
    <xf numFmtId="0" fontId="4" fillId="19" borderId="0" xfId="0" applyFont="1" applyFill="1"/>
    <xf numFmtId="0" fontId="2" fillId="0" borderId="0" xfId="0" applyFont="1" applyFill="1" applyAlignment="1"/>
  </cellXfs>
  <cellStyles count="36">
    <cellStyle name="Column 1" xfId="30"/>
    <cellStyle name="Column 2 + 3" xfId="31"/>
    <cellStyle name="Column 4" xfId="32"/>
    <cellStyle name="Comma 2" xfId="4"/>
    <cellStyle name="Comma 3" xfId="35"/>
    <cellStyle name="Counterflow" xfId="18"/>
    <cellStyle name="DateLong" xfId="24"/>
    <cellStyle name="DateShort" xfId="25"/>
    <cellStyle name="Documentation" xfId="23"/>
    <cellStyle name="Export" xfId="20"/>
    <cellStyle name="Factor" xfId="26"/>
    <cellStyle name="Hard coded" xfId="21"/>
    <cellStyle name="Import" xfId="19"/>
    <cellStyle name="Level 1 Heading" xfId="27"/>
    <cellStyle name="Level 2 Heading" xfId="28"/>
    <cellStyle name="Level 3 Heading" xfId="29"/>
    <cellStyle name="Normal" xfId="0" builtinId="0"/>
    <cellStyle name="Normal 2" xfId="33"/>
    <cellStyle name="Normal 2 3" xfId="1"/>
    <cellStyle name="Normal 3" xfId="3"/>
    <cellStyle name="Pantone 130C" xfId="11"/>
    <cellStyle name="Pantone 179C" xfId="16"/>
    <cellStyle name="Pantone 232C" xfId="15"/>
    <cellStyle name="Pantone 2745C" xfId="14"/>
    <cellStyle name="Pantone 279C" xfId="9"/>
    <cellStyle name="Pantone 281C" xfId="8"/>
    <cellStyle name="Pantone 451C" xfId="10"/>
    <cellStyle name="Pantone 583C" xfId="13"/>
    <cellStyle name="Pantone 633C" xfId="12"/>
    <cellStyle name="Percent" xfId="2" builtinId="5"/>
    <cellStyle name="Percent [0]" xfId="22"/>
    <cellStyle name="Percent 2" xfId="5"/>
    <cellStyle name="Percent 3" xfId="7"/>
    <cellStyle name="Percent 4" xfId="34"/>
    <cellStyle name="Warning Text 2" xfId="6"/>
    <cellStyle name="WIP" xfId="17"/>
  </cellStyles>
  <dxfs count="0"/>
  <tableStyles count="0" defaultTableStyle="TableStyleMedium2" defaultPivotStyle="PivotStyleLight16"/>
  <colors>
    <mruColors>
      <color rgb="FFFF0000"/>
      <color rgb="FFFFCCFF"/>
      <color rgb="FFFCEABF"/>
      <color rgb="FF0000FF"/>
      <color rgb="FFBFDDF1"/>
      <color rgb="FF002664"/>
      <color rgb="FFC6E0B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70"/>
  <sheetViews>
    <sheetView tabSelected="1" topLeftCell="A23" workbookViewId="0">
      <selection activeCell="E28" sqref="E28"/>
    </sheetView>
  </sheetViews>
  <sheetFormatPr defaultColWidth="8.625" defaultRowHeight="12" x14ac:dyDescent="0.2"/>
  <cols>
    <col min="1" max="4" width="1.625" style="25" customWidth="1"/>
    <col min="5" max="5" width="45.625" style="25" customWidth="1"/>
    <col min="6" max="8" width="15.625" style="25" customWidth="1"/>
    <col min="9" max="9" width="2.625" style="25" customWidth="1"/>
    <col min="10" max="16384" width="8.625" style="25"/>
  </cols>
  <sheetData>
    <row r="1" spans="1:9" s="45" customFormat="1" ht="30" x14ac:dyDescent="0.4">
      <c r="A1" s="46" t="str">
        <f ca="1" xml:space="preserve"> RIGHT(CELL("filename", $A$1), LEN(CELL("filename", $A$1)) - SEARCH("]", CELL("filename", $A$1)))</f>
        <v>inputs</v>
      </c>
      <c r="B1" s="46"/>
      <c r="C1" s="46"/>
      <c r="D1" s="18"/>
      <c r="E1" s="18"/>
      <c r="F1" s="18"/>
      <c r="G1" s="18"/>
      <c r="H1" s="18"/>
      <c r="I1" s="18"/>
    </row>
    <row r="2" spans="1:9" s="60" customFormat="1" x14ac:dyDescent="0.2"/>
    <row r="3" spans="1:9" s="78" customFormat="1" x14ac:dyDescent="0.2">
      <c r="A3" s="74" t="s">
        <v>0</v>
      </c>
      <c r="B3" s="75"/>
      <c r="C3" s="76"/>
      <c r="D3" s="77"/>
      <c r="E3" s="77"/>
      <c r="F3" s="77"/>
    </row>
    <row r="4" spans="1:9" s="60" customFormat="1" x14ac:dyDescent="0.2"/>
    <row r="5" spans="1:9" s="60" customFormat="1" x14ac:dyDescent="0.2">
      <c r="D5" s="1"/>
      <c r="E5" s="60" t="s">
        <v>1</v>
      </c>
      <c r="F5" s="79" t="s">
        <v>2</v>
      </c>
    </row>
    <row r="6" spans="1:9" s="60" customFormat="1" x14ac:dyDescent="0.2">
      <c r="D6" s="5"/>
      <c r="E6" s="60" t="s">
        <v>3</v>
      </c>
      <c r="F6" s="61" t="s">
        <v>4</v>
      </c>
    </row>
    <row r="7" spans="1:9" s="60" customFormat="1" x14ac:dyDescent="0.2">
      <c r="D7" s="6"/>
      <c r="E7" s="60" t="s">
        <v>5</v>
      </c>
    </row>
    <row r="8" spans="1:9" s="60" customFormat="1" x14ac:dyDescent="0.2">
      <c r="D8" s="11"/>
      <c r="E8" s="60" t="s">
        <v>6</v>
      </c>
    </row>
    <row r="9" spans="1:9" x14ac:dyDescent="0.2">
      <c r="F9" s="31" t="s">
        <v>7</v>
      </c>
      <c r="G9" s="31" t="s">
        <v>8</v>
      </c>
      <c r="H9" s="31" t="s">
        <v>9</v>
      </c>
    </row>
    <row r="10" spans="1:9" s="78" customFormat="1" x14ac:dyDescent="0.2">
      <c r="A10" s="74" t="s">
        <v>1</v>
      </c>
      <c r="B10" s="75"/>
      <c r="C10" s="76"/>
      <c r="D10" s="77"/>
      <c r="E10" s="77"/>
      <c r="F10" s="77"/>
    </row>
    <row r="12" spans="1:9" x14ac:dyDescent="0.2">
      <c r="E12" s="25" t="s">
        <v>10</v>
      </c>
      <c r="F12" s="12" t="s">
        <v>11</v>
      </c>
      <c r="G12" s="25" t="s">
        <v>12</v>
      </c>
      <c r="H12" s="85"/>
      <c r="I12" s="85"/>
    </row>
    <row r="13" spans="1:9" x14ac:dyDescent="0.2">
      <c r="G13" s="85"/>
      <c r="H13" s="85"/>
      <c r="I13" s="85"/>
    </row>
    <row r="14" spans="1:9" x14ac:dyDescent="0.2">
      <c r="E14" s="25" t="s">
        <v>13</v>
      </c>
      <c r="F14" s="15" t="s">
        <v>14</v>
      </c>
      <c r="G14" s="25" t="s">
        <v>12</v>
      </c>
      <c r="H14" s="85"/>
      <c r="I14" s="85"/>
    </row>
    <row r="15" spans="1:9" x14ac:dyDescent="0.2">
      <c r="E15" s="25" t="s">
        <v>15</v>
      </c>
      <c r="F15" s="15" t="str">
        <f>"£m ("&amp;F14&amp;" prices)"</f>
        <v>£m (2017-18 prices)</v>
      </c>
      <c r="G15" s="25" t="s">
        <v>16</v>
      </c>
      <c r="H15" s="85"/>
      <c r="I15" s="85"/>
    </row>
    <row r="17" spans="3:7" x14ac:dyDescent="0.2">
      <c r="C17" s="50" t="s">
        <v>17</v>
      </c>
    </row>
    <row r="19" spans="3:7" x14ac:dyDescent="0.2">
      <c r="E19" s="25" t="s">
        <v>18</v>
      </c>
      <c r="F19" s="16">
        <v>100</v>
      </c>
      <c r="G19" s="25" t="str">
        <f>$F$15</f>
        <v>£m (2017-18 prices)</v>
      </c>
    </row>
    <row r="20" spans="3:7" x14ac:dyDescent="0.2">
      <c r="E20" s="25" t="s">
        <v>19</v>
      </c>
      <c r="F20" s="16">
        <v>100</v>
      </c>
      <c r="G20" s="25" t="str">
        <f>$F$15</f>
        <v>£m (2017-18 prices)</v>
      </c>
    </row>
    <row r="21" spans="3:7" x14ac:dyDescent="0.2">
      <c r="E21" s="60" t="s">
        <v>20</v>
      </c>
      <c r="F21" s="2">
        <f>SUM(F19:F20)</f>
        <v>200</v>
      </c>
      <c r="G21" s="25" t="str">
        <f>$F$15</f>
        <v>£m (2017-18 prices)</v>
      </c>
    </row>
    <row r="22" spans="3:7" x14ac:dyDescent="0.2">
      <c r="E22" s="60"/>
      <c r="F22" s="65"/>
    </row>
    <row r="23" spans="3:7" x14ac:dyDescent="0.2">
      <c r="E23" s="60" t="s">
        <v>21</v>
      </c>
      <c r="F23" s="4">
        <v>350</v>
      </c>
      <c r="G23" s="25" t="str">
        <f>$F$15</f>
        <v>£m (2017-18 prices)</v>
      </c>
    </row>
    <row r="24" spans="3:7" x14ac:dyDescent="0.2">
      <c r="E24" s="60" t="s">
        <v>22</v>
      </c>
      <c r="F24" s="4">
        <v>50</v>
      </c>
      <c r="G24" s="25" t="str">
        <f>$F$15</f>
        <v>£m (2017-18 prices)</v>
      </c>
    </row>
    <row r="25" spans="3:7" x14ac:dyDescent="0.2">
      <c r="E25" s="60" t="s">
        <v>23</v>
      </c>
      <c r="F25" s="2">
        <f>SUM(F23:F24)</f>
        <v>400</v>
      </c>
      <c r="G25" s="25" t="str">
        <f>$F$15</f>
        <v>£m (2017-18 prices)</v>
      </c>
    </row>
    <row r="27" spans="3:7" x14ac:dyDescent="0.2">
      <c r="D27" s="31" t="s">
        <v>24</v>
      </c>
    </row>
    <row r="28" spans="3:7" x14ac:dyDescent="0.2">
      <c r="E28" s="25" t="s">
        <v>25</v>
      </c>
      <c r="F28" s="13">
        <v>0.4</v>
      </c>
      <c r="G28" s="25" t="s">
        <v>26</v>
      </c>
    </row>
    <row r="29" spans="3:7" x14ac:dyDescent="0.2">
      <c r="E29" s="25" t="s">
        <v>27</v>
      </c>
      <c r="F29" s="13">
        <v>0.01</v>
      </c>
      <c r="G29" s="25" t="s">
        <v>26</v>
      </c>
    </row>
    <row r="31" spans="3:7" x14ac:dyDescent="0.2">
      <c r="C31" s="50" t="s">
        <v>28</v>
      </c>
    </row>
    <row r="32" spans="3:7" x14ac:dyDescent="0.2">
      <c r="C32" s="50"/>
    </row>
    <row r="33" spans="3:7" x14ac:dyDescent="0.2">
      <c r="E33" s="25" t="s">
        <v>29</v>
      </c>
      <c r="F33" s="13">
        <v>0.5</v>
      </c>
      <c r="G33" s="25" t="s">
        <v>26</v>
      </c>
    </row>
    <row r="34" spans="3:7" x14ac:dyDescent="0.2">
      <c r="E34" s="25" t="s">
        <v>30</v>
      </c>
      <c r="F34" s="13">
        <v>0.03</v>
      </c>
      <c r="G34" s="25" t="s">
        <v>26</v>
      </c>
    </row>
    <row r="35" spans="3:7" x14ac:dyDescent="0.2">
      <c r="F35" s="54"/>
    </row>
    <row r="36" spans="3:7" x14ac:dyDescent="0.2">
      <c r="D36" s="31" t="s">
        <v>31</v>
      </c>
      <c r="F36" s="54"/>
    </row>
    <row r="37" spans="3:7" x14ac:dyDescent="0.2">
      <c r="E37" s="25" t="s">
        <v>32</v>
      </c>
      <c r="F37" s="16"/>
      <c r="G37" s="25" t="str">
        <f>$F$15</f>
        <v>£m (2017-18 prices)</v>
      </c>
    </row>
    <row r="38" spans="3:7" x14ac:dyDescent="0.2">
      <c r="E38" s="25" t="s">
        <v>33</v>
      </c>
      <c r="F38" s="16"/>
      <c r="G38" s="25" t="str">
        <f t="shared" ref="G38:G43" si="0">$F$15</f>
        <v>£m (2017-18 prices)</v>
      </c>
    </row>
    <row r="39" spans="3:7" x14ac:dyDescent="0.2">
      <c r="E39" s="25" t="s">
        <v>34</v>
      </c>
      <c r="F39" s="16"/>
      <c r="G39" s="25" t="str">
        <f t="shared" si="0"/>
        <v>£m (2017-18 prices)</v>
      </c>
    </row>
    <row r="40" spans="3:7" x14ac:dyDescent="0.2">
      <c r="E40" s="25" t="s">
        <v>35</v>
      </c>
      <c r="F40" s="16"/>
      <c r="G40" s="25" t="str">
        <f t="shared" si="0"/>
        <v>£m (2017-18 prices)</v>
      </c>
    </row>
    <row r="41" spans="3:7" x14ac:dyDescent="0.2">
      <c r="E41" s="25" t="s">
        <v>36</v>
      </c>
      <c r="F41" s="16"/>
      <c r="G41" s="25" t="str">
        <f t="shared" si="0"/>
        <v>£m (2017-18 prices)</v>
      </c>
    </row>
    <row r="42" spans="3:7" x14ac:dyDescent="0.2">
      <c r="E42" s="25" t="s">
        <v>37</v>
      </c>
      <c r="F42" s="16"/>
      <c r="G42" s="25" t="str">
        <f t="shared" si="0"/>
        <v>£m (2017-18 prices)</v>
      </c>
    </row>
    <row r="43" spans="3:7" x14ac:dyDescent="0.2">
      <c r="E43" s="25" t="s">
        <v>38</v>
      </c>
      <c r="F43" s="16"/>
      <c r="G43" s="25" t="str">
        <f t="shared" si="0"/>
        <v>£m (2017-18 prices)</v>
      </c>
    </row>
    <row r="44" spans="3:7" x14ac:dyDescent="0.2">
      <c r="F44" s="54"/>
    </row>
    <row r="45" spans="3:7" x14ac:dyDescent="0.2">
      <c r="C45" s="50" t="s">
        <v>39</v>
      </c>
    </row>
    <row r="46" spans="3:7" x14ac:dyDescent="0.2">
      <c r="C46" s="50"/>
    </row>
    <row r="47" spans="3:7" x14ac:dyDescent="0.2">
      <c r="E47" s="25" t="s">
        <v>40</v>
      </c>
      <c r="F47" s="12" t="b">
        <v>1</v>
      </c>
      <c r="G47" s="25" t="s">
        <v>41</v>
      </c>
    </row>
    <row r="49" spans="4:7" x14ac:dyDescent="0.2">
      <c r="D49" s="31" t="s">
        <v>42</v>
      </c>
      <c r="F49" s="32"/>
    </row>
    <row r="50" spans="4:7" x14ac:dyDescent="0.2">
      <c r="E50" s="25" t="s">
        <v>32</v>
      </c>
      <c r="F50" s="16">
        <v>10</v>
      </c>
      <c r="G50" s="25" t="str">
        <f>$F$15</f>
        <v>£m (2017-18 prices)</v>
      </c>
    </row>
    <row r="51" spans="4:7" x14ac:dyDescent="0.2">
      <c r="E51" s="25" t="s">
        <v>33</v>
      </c>
      <c r="F51" s="16">
        <v>9</v>
      </c>
      <c r="G51" s="25" t="str">
        <f t="shared" ref="G51:G56" si="1">$F$15</f>
        <v>£m (2017-18 prices)</v>
      </c>
    </row>
    <row r="52" spans="4:7" x14ac:dyDescent="0.2">
      <c r="E52" s="25" t="s">
        <v>34</v>
      </c>
      <c r="F52" s="16">
        <v>0</v>
      </c>
      <c r="G52" s="25" t="str">
        <f t="shared" si="1"/>
        <v>£m (2017-18 prices)</v>
      </c>
    </row>
    <row r="53" spans="4:7" x14ac:dyDescent="0.2">
      <c r="E53" s="25" t="s">
        <v>35</v>
      </c>
      <c r="F53" s="16">
        <v>0</v>
      </c>
      <c r="G53" s="25" t="str">
        <f t="shared" si="1"/>
        <v>£m (2017-18 prices)</v>
      </c>
    </row>
    <row r="54" spans="4:7" x14ac:dyDescent="0.2">
      <c r="E54" s="25" t="s">
        <v>36</v>
      </c>
      <c r="F54" s="16">
        <v>0</v>
      </c>
      <c r="G54" s="25" t="str">
        <f t="shared" si="1"/>
        <v>£m (2017-18 prices)</v>
      </c>
    </row>
    <row r="55" spans="4:7" x14ac:dyDescent="0.2">
      <c r="E55" s="25" t="s">
        <v>37</v>
      </c>
      <c r="F55" s="16">
        <v>0</v>
      </c>
      <c r="G55" s="25" t="str">
        <f t="shared" si="1"/>
        <v>£m (2017-18 prices)</v>
      </c>
    </row>
    <row r="56" spans="4:7" x14ac:dyDescent="0.2">
      <c r="E56" s="25" t="s">
        <v>38</v>
      </c>
      <c r="F56" s="16">
        <v>0</v>
      </c>
      <c r="G56" s="25" t="str">
        <f t="shared" si="1"/>
        <v>£m (2017-18 prices)</v>
      </c>
    </row>
    <row r="58" spans="4:7" x14ac:dyDescent="0.2">
      <c r="D58" s="31" t="s">
        <v>43</v>
      </c>
    </row>
    <row r="59" spans="4:7" x14ac:dyDescent="0.2">
      <c r="E59" s="25" t="s">
        <v>32</v>
      </c>
      <c r="F59" s="16"/>
      <c r="G59" s="25" t="str">
        <f t="shared" ref="G59:G65" si="2">$F$15</f>
        <v>£m (2017-18 prices)</v>
      </c>
    </row>
    <row r="60" spans="4:7" x14ac:dyDescent="0.2">
      <c r="E60" s="25" t="s">
        <v>33</v>
      </c>
      <c r="F60" s="16"/>
      <c r="G60" s="25" t="str">
        <f t="shared" si="2"/>
        <v>£m (2017-18 prices)</v>
      </c>
    </row>
    <row r="61" spans="4:7" x14ac:dyDescent="0.2">
      <c r="E61" s="25" t="s">
        <v>34</v>
      </c>
      <c r="F61" s="16"/>
      <c r="G61" s="25" t="str">
        <f t="shared" si="2"/>
        <v>£m (2017-18 prices)</v>
      </c>
    </row>
    <row r="62" spans="4:7" x14ac:dyDescent="0.2">
      <c r="E62" s="25" t="s">
        <v>35</v>
      </c>
      <c r="F62" s="16"/>
      <c r="G62" s="25" t="str">
        <f t="shared" si="2"/>
        <v>£m (2017-18 prices)</v>
      </c>
    </row>
    <row r="63" spans="4:7" x14ac:dyDescent="0.2">
      <c r="E63" s="25" t="s">
        <v>36</v>
      </c>
      <c r="F63" s="16"/>
      <c r="G63" s="25" t="str">
        <f t="shared" si="2"/>
        <v>£m (2017-18 prices)</v>
      </c>
    </row>
    <row r="64" spans="4:7" x14ac:dyDescent="0.2">
      <c r="E64" s="25" t="s">
        <v>37</v>
      </c>
      <c r="F64" s="16"/>
      <c r="G64" s="25" t="str">
        <f t="shared" si="2"/>
        <v>£m (2017-18 prices)</v>
      </c>
    </row>
    <row r="65" spans="5:7" x14ac:dyDescent="0.2">
      <c r="E65" s="25" t="s">
        <v>38</v>
      </c>
      <c r="F65" s="16"/>
      <c r="G65" s="25" t="str">
        <f t="shared" si="2"/>
        <v>£m (2017-18 prices)</v>
      </c>
    </row>
    <row r="67" spans="5:7" x14ac:dyDescent="0.2">
      <c r="E67" s="25" t="s">
        <v>44</v>
      </c>
      <c r="F67" s="48">
        <v>2.4E-2</v>
      </c>
      <c r="G67" s="25" t="s">
        <v>26</v>
      </c>
    </row>
    <row r="68" spans="5:7" x14ac:dyDescent="0.2">
      <c r="E68" s="25" t="s">
        <v>45</v>
      </c>
      <c r="F68" s="15">
        <v>1</v>
      </c>
      <c r="G68" s="25" t="s">
        <v>46</v>
      </c>
    </row>
    <row r="70" spans="5:7" x14ac:dyDescent="0.2">
      <c r="E70" s="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G291"/>
  <sheetViews>
    <sheetView zoomScaleNormal="100" workbookViewId="0">
      <selection activeCell="J42" sqref="J42"/>
    </sheetView>
  </sheetViews>
  <sheetFormatPr defaultColWidth="8.625" defaultRowHeight="12" x14ac:dyDescent="0.2"/>
  <cols>
    <col min="1" max="4" width="1.625" style="60" customWidth="1"/>
    <col min="5" max="5" width="45.625" style="60" customWidth="1"/>
    <col min="6" max="8" width="15.625" style="60" customWidth="1"/>
    <col min="9" max="9" width="2.625" style="60" customWidth="1"/>
    <col min="10" max="16384" width="8.625" style="60"/>
  </cols>
  <sheetData>
    <row r="1" spans="1:59" s="45" customFormat="1" ht="30" x14ac:dyDescent="0.4">
      <c r="A1" s="46" t="str">
        <f ca="1" xml:space="preserve"> RIGHT(CELL("filename", $A$1), LEN(CELL("filename", $A$1)) - SEARCH("]", CELL("filename", $A$1)))</f>
        <v>performance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59" s="25" customFormat="1" x14ac:dyDescent="0.2">
      <c r="F2" s="31" t="s">
        <v>7</v>
      </c>
      <c r="G2" s="31" t="s">
        <v>8</v>
      </c>
      <c r="H2" s="31" t="s">
        <v>9</v>
      </c>
      <c r="I2" s="31"/>
    </row>
    <row r="3" spans="1:59" s="78" customFormat="1" x14ac:dyDescent="0.2">
      <c r="A3" s="74" t="s">
        <v>47</v>
      </c>
      <c r="B3" s="75"/>
      <c r="C3" s="76"/>
      <c r="D3" s="77"/>
      <c r="E3" s="77"/>
      <c r="F3" s="77"/>
    </row>
    <row r="4" spans="1:59" ht="99" x14ac:dyDescent="0.2">
      <c r="J4" s="73" t="s">
        <v>48</v>
      </c>
      <c r="K4" s="73" t="s">
        <v>49</v>
      </c>
      <c r="L4" s="73" t="s">
        <v>50</v>
      </c>
      <c r="M4" s="73" t="s">
        <v>51</v>
      </c>
      <c r="N4" s="73" t="s">
        <v>52</v>
      </c>
      <c r="O4" s="73" t="s">
        <v>53</v>
      </c>
      <c r="P4" s="73" t="s">
        <v>54</v>
      </c>
      <c r="Q4" s="73" t="s">
        <v>55</v>
      </c>
      <c r="R4" s="73" t="s">
        <v>56</v>
      </c>
      <c r="S4" s="73" t="s">
        <v>57</v>
      </c>
      <c r="T4" s="73" t="s">
        <v>58</v>
      </c>
      <c r="U4" s="73" t="s">
        <v>59</v>
      </c>
      <c r="V4" s="73" t="s">
        <v>60</v>
      </c>
      <c r="W4" s="73" t="s">
        <v>61</v>
      </c>
      <c r="X4" s="73" t="s">
        <v>62</v>
      </c>
      <c r="Y4" s="73" t="s">
        <v>63</v>
      </c>
      <c r="Z4" s="73" t="s">
        <v>64</v>
      </c>
      <c r="AA4" s="73" t="s">
        <v>65</v>
      </c>
      <c r="AB4" s="73" t="s">
        <v>66</v>
      </c>
      <c r="AC4" s="73" t="s">
        <v>67</v>
      </c>
      <c r="AD4" s="73" t="s">
        <v>68</v>
      </c>
      <c r="AE4" s="73" t="s">
        <v>69</v>
      </c>
      <c r="AF4" s="73" t="s">
        <v>70</v>
      </c>
      <c r="AG4" s="73" t="s">
        <v>71</v>
      </c>
      <c r="AH4" s="73" t="s">
        <v>72</v>
      </c>
      <c r="AI4" s="73" t="s">
        <v>73</v>
      </c>
      <c r="AJ4" s="73" t="s">
        <v>74</v>
      </c>
      <c r="AK4" s="73" t="s">
        <v>75</v>
      </c>
      <c r="AL4" s="73" t="s">
        <v>76</v>
      </c>
      <c r="AM4" s="73" t="s">
        <v>77</v>
      </c>
      <c r="AN4" s="73" t="s">
        <v>78</v>
      </c>
      <c r="AO4" s="73" t="s">
        <v>79</v>
      </c>
      <c r="AP4" s="73" t="s">
        <v>80</v>
      </c>
      <c r="AQ4" s="73" t="s">
        <v>81</v>
      </c>
      <c r="AR4" s="73" t="s">
        <v>82</v>
      </c>
      <c r="AS4" s="73" t="s">
        <v>83</v>
      </c>
      <c r="AT4" s="73" t="s">
        <v>84</v>
      </c>
      <c r="AU4" s="73" t="s">
        <v>85</v>
      </c>
      <c r="AV4" s="73" t="s">
        <v>86</v>
      </c>
      <c r="AW4" s="73" t="s">
        <v>87</v>
      </c>
      <c r="AX4" s="73" t="s">
        <v>88</v>
      </c>
      <c r="AY4" s="73" t="s">
        <v>89</v>
      </c>
      <c r="AZ4" s="73" t="s">
        <v>90</v>
      </c>
      <c r="BA4" s="73" t="s">
        <v>91</v>
      </c>
      <c r="BB4" s="73" t="s">
        <v>92</v>
      </c>
      <c r="BC4" s="73" t="s">
        <v>93</v>
      </c>
      <c r="BD4" s="73" t="s">
        <v>94</v>
      </c>
      <c r="BE4" s="73" t="s">
        <v>95</v>
      </c>
      <c r="BF4" s="73" t="s">
        <v>96</v>
      </c>
      <c r="BG4" s="73" t="s">
        <v>97</v>
      </c>
    </row>
    <row r="5" spans="1:59" x14ac:dyDescent="0.2">
      <c r="B5" s="69" t="s">
        <v>98</v>
      </c>
    </row>
    <row r="6" spans="1:59" x14ac:dyDescent="0.2">
      <c r="B6" s="69"/>
    </row>
    <row r="9" spans="1:59" x14ac:dyDescent="0.2">
      <c r="E9" s="60" t="s">
        <v>99</v>
      </c>
      <c r="G9" s="60" t="s">
        <v>46</v>
      </c>
      <c r="J9" s="3">
        <v>155</v>
      </c>
      <c r="K9" s="3">
        <v>60</v>
      </c>
      <c r="L9" s="3">
        <v>650</v>
      </c>
      <c r="M9" s="3">
        <v>0.9</v>
      </c>
      <c r="N9" s="3">
        <v>4.5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1" spans="1:59" x14ac:dyDescent="0.2">
      <c r="D11" s="58" t="s">
        <v>100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</row>
    <row r="12" spans="1:59" x14ac:dyDescent="0.2">
      <c r="E12" s="60" t="s">
        <v>101</v>
      </c>
      <c r="G12" s="60" t="str">
        <f>inputs!$F$15</f>
        <v>£m (2017-18 prices)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x14ac:dyDescent="0.2">
      <c r="E13" s="60" t="s">
        <v>102</v>
      </c>
      <c r="G13" s="60" t="str">
        <f>inputs!$F$15</f>
        <v>£m (2017-18 prices)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x14ac:dyDescent="0.2"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</row>
    <row r="15" spans="1:59" x14ac:dyDescent="0.2">
      <c r="E15" s="60" t="s">
        <v>103</v>
      </c>
      <c r="G15" s="60" t="str">
        <f>inputs!$F$15</f>
        <v>£m (2017-18 prices)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x14ac:dyDescent="0.2">
      <c r="E16" s="60" t="s">
        <v>104</v>
      </c>
      <c r="G16" s="60" t="str">
        <f>inputs!$F$15</f>
        <v>£m (2017-18 prices)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2:59" x14ac:dyDescent="0.2"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</row>
    <row r="18" spans="2:59" x14ac:dyDescent="0.2">
      <c r="B18" s="69" t="s">
        <v>105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</row>
    <row r="19" spans="2:59" x14ac:dyDescent="0.2"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</row>
    <row r="20" spans="2:59" x14ac:dyDescent="0.2">
      <c r="E20" s="60" t="s">
        <v>106</v>
      </c>
      <c r="G20" s="60" t="s">
        <v>16</v>
      </c>
      <c r="J20" s="6" t="s">
        <v>107</v>
      </c>
      <c r="K20" s="6" t="s">
        <v>108</v>
      </c>
      <c r="L20" s="6" t="s">
        <v>109</v>
      </c>
      <c r="M20" s="6" t="s">
        <v>110</v>
      </c>
      <c r="N20" s="6" t="s">
        <v>111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2:59" x14ac:dyDescent="0.2"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</row>
    <row r="22" spans="2:59" x14ac:dyDescent="0.2">
      <c r="E22" s="60" t="s">
        <v>112</v>
      </c>
      <c r="G22" s="60" t="s">
        <v>41</v>
      </c>
      <c r="J22" s="6" t="b">
        <v>1</v>
      </c>
      <c r="K22" s="6" t="b">
        <v>1</v>
      </c>
      <c r="L22" s="6" t="b">
        <v>0</v>
      </c>
      <c r="M22" s="6" t="b">
        <v>1</v>
      </c>
      <c r="N22" s="6" t="b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2:59" x14ac:dyDescent="0.2"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</row>
    <row r="24" spans="2:59" x14ac:dyDescent="0.2">
      <c r="E24" s="60" t="s">
        <v>113</v>
      </c>
      <c r="G24" s="60" t="s">
        <v>41</v>
      </c>
      <c r="J24" s="6" t="b">
        <v>0</v>
      </c>
      <c r="K24" s="6" t="b">
        <v>0</v>
      </c>
      <c r="L24" s="6" t="b">
        <v>0</v>
      </c>
      <c r="M24" s="6" t="b">
        <v>0</v>
      </c>
      <c r="N24" s="6" t="b"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2:59" x14ac:dyDescent="0.2"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</row>
    <row r="26" spans="2:59" x14ac:dyDescent="0.2">
      <c r="E26" s="60" t="s">
        <v>114</v>
      </c>
      <c r="G26" s="60" t="s">
        <v>115</v>
      </c>
      <c r="J26" s="6" t="s">
        <v>116</v>
      </c>
      <c r="K26" s="6" t="s">
        <v>116</v>
      </c>
      <c r="L26" s="6" t="s">
        <v>117</v>
      </c>
      <c r="M26" s="6" t="s">
        <v>117</v>
      </c>
      <c r="N26" s="6" t="s">
        <v>117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2:59" x14ac:dyDescent="0.2"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</row>
    <row r="28" spans="2:59" x14ac:dyDescent="0.2">
      <c r="E28" s="60" t="s">
        <v>118</v>
      </c>
      <c r="G28" s="60" t="s">
        <v>46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2:59" x14ac:dyDescent="0.2"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2:59" x14ac:dyDescent="0.2">
      <c r="D30" s="58" t="s">
        <v>119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</row>
    <row r="31" spans="2:59" x14ac:dyDescent="0.2">
      <c r="E31" s="60" t="s">
        <v>120</v>
      </c>
      <c r="G31" s="60" t="s">
        <v>46</v>
      </c>
      <c r="J31" s="7">
        <v>168.1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2:59" x14ac:dyDescent="0.2">
      <c r="E32" s="60" t="s">
        <v>121</v>
      </c>
      <c r="G32" s="60" t="s">
        <v>46</v>
      </c>
      <c r="J32" s="7">
        <v>170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4:59" x14ac:dyDescent="0.2">
      <c r="E33" s="60" t="s">
        <v>122</v>
      </c>
      <c r="G33" s="60" t="s">
        <v>46</v>
      </c>
      <c r="J33" s="7">
        <v>173.6</v>
      </c>
      <c r="K33" s="7">
        <v>55</v>
      </c>
      <c r="L33" s="7">
        <v>8</v>
      </c>
      <c r="M33" s="7">
        <v>1</v>
      </c>
      <c r="N33" s="7">
        <v>4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4:59" x14ac:dyDescent="0.2">
      <c r="E34" s="60" t="s">
        <v>123</v>
      </c>
      <c r="G34" s="60" t="s">
        <v>46</v>
      </c>
      <c r="J34" s="7">
        <v>180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4:59" x14ac:dyDescent="0.2">
      <c r="E35" s="60" t="s">
        <v>124</v>
      </c>
      <c r="G35" s="60" t="s">
        <v>46</v>
      </c>
      <c r="J35" s="7">
        <v>187.4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4:59" x14ac:dyDescent="0.2"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</row>
    <row r="37" spans="4:59" x14ac:dyDescent="0.2">
      <c r="E37" s="60" t="s">
        <v>125</v>
      </c>
      <c r="G37" s="60" t="str">
        <f>"£m/unit ("&amp;inputs!$F$14&amp;" prices)"</f>
        <v>£m/unit (2017-18 prices)</v>
      </c>
      <c r="J37" s="8">
        <v>0.14226</v>
      </c>
      <c r="K37" s="8">
        <v>0.5</v>
      </c>
      <c r="L37" s="8">
        <v>0.1</v>
      </c>
      <c r="M37" s="8"/>
      <c r="N37" s="8">
        <v>0.5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4:59" x14ac:dyDescent="0.2">
      <c r="E38" s="60" t="s">
        <v>126</v>
      </c>
      <c r="G38" s="60" t="str">
        <f>"£m/unit ("&amp;inputs!$F$14&amp;" prices)"</f>
        <v>£m/unit (2017-18 prices)</v>
      </c>
      <c r="J38" s="8">
        <v>-0.17071165739136601</v>
      </c>
      <c r="K38" s="8">
        <v>-0.5</v>
      </c>
      <c r="L38" s="8">
        <v>-0.1</v>
      </c>
      <c r="M38" s="8">
        <v>-0.02</v>
      </c>
      <c r="N38" s="8">
        <v>-0.5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4:59" x14ac:dyDescent="0.2"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</row>
    <row r="40" spans="4:59" x14ac:dyDescent="0.2">
      <c r="D40" s="58" t="s">
        <v>24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</row>
    <row r="41" spans="4:59" x14ac:dyDescent="0.2">
      <c r="E41" s="60" t="s">
        <v>127</v>
      </c>
      <c r="G41" s="60" t="s">
        <v>41</v>
      </c>
      <c r="J41" s="6" t="b">
        <v>1</v>
      </c>
      <c r="K41" s="6" t="b">
        <v>0</v>
      </c>
      <c r="L41" s="6" t="b">
        <v>0</v>
      </c>
      <c r="M41" s="6" t="b">
        <v>0</v>
      </c>
      <c r="N41" s="6" t="b"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4:59" x14ac:dyDescent="0.2">
      <c r="E42" s="60" t="s">
        <v>128</v>
      </c>
      <c r="G42" s="60" t="s">
        <v>129</v>
      </c>
      <c r="J42" s="14" t="s">
        <v>130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</row>
    <row r="43" spans="4:59" x14ac:dyDescent="0.2"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</row>
    <row r="44" spans="4:59" x14ac:dyDescent="0.2">
      <c r="E44" s="60" t="s">
        <v>131</v>
      </c>
      <c r="G44" s="60" t="s">
        <v>46</v>
      </c>
      <c r="J44" s="7">
        <v>168.1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4:59" x14ac:dyDescent="0.2">
      <c r="E45" s="60" t="s">
        <v>132</v>
      </c>
      <c r="G45" s="60" t="s">
        <v>46</v>
      </c>
      <c r="J45" s="7">
        <v>187.4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4:59" x14ac:dyDescent="0.2">
      <c r="E46" s="60" t="s">
        <v>133</v>
      </c>
      <c r="G46" s="60" t="s">
        <v>46</v>
      </c>
      <c r="J46" s="7">
        <v>200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4:59" x14ac:dyDescent="0.2"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</row>
    <row r="48" spans="4:59" x14ac:dyDescent="0.2">
      <c r="E48" s="60" t="s">
        <v>134</v>
      </c>
      <c r="G48" s="60" t="str">
        <f>"£m/unit ("&amp;inputs!$F$14&amp;" prices)"</f>
        <v>£m/unit (2017-18 prices)</v>
      </c>
      <c r="J48" s="8">
        <f>J37*2</f>
        <v>0.28452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2:59" x14ac:dyDescent="0.2">
      <c r="E49" s="60" t="s">
        <v>135</v>
      </c>
      <c r="G49" s="60" t="str">
        <f>"£m/unit ("&amp;inputs!$F$14&amp;" prices)"</f>
        <v>£m/unit (2017-18 prices)</v>
      </c>
      <c r="J49" s="8">
        <f>J38*2</f>
        <v>-0.34142331478273202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2:59" x14ac:dyDescent="0.2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</row>
    <row r="51" spans="2:59" x14ac:dyDescent="0.2">
      <c r="D51" s="58" t="s">
        <v>136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</row>
    <row r="52" spans="2:59" x14ac:dyDescent="0.2">
      <c r="E52" s="60" t="s">
        <v>137</v>
      </c>
      <c r="G52" s="60" t="str">
        <f>"£m/unit ("&amp;inputs!$F$14&amp;" prices)"</f>
        <v>£m/unit (2017-18 prices)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2:59" x14ac:dyDescent="0.2">
      <c r="E53" s="60" t="s">
        <v>138</v>
      </c>
      <c r="G53" s="60" t="str">
        <f>"£m/unit ("&amp;inputs!$F$14&amp;" prices)"</f>
        <v>£m/unit (2017-18 prices)</v>
      </c>
      <c r="J53" s="8"/>
      <c r="K53" s="8"/>
      <c r="L53" s="8"/>
      <c r="M53" s="8">
        <v>-0.5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2:59" x14ac:dyDescent="0.2"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</row>
    <row r="55" spans="2:59" x14ac:dyDescent="0.2">
      <c r="E55" s="60" t="s">
        <v>139</v>
      </c>
      <c r="G55" s="60" t="s">
        <v>41</v>
      </c>
      <c r="J55" s="6" t="b">
        <v>0</v>
      </c>
      <c r="K55" s="6" t="b">
        <v>0</v>
      </c>
      <c r="L55" s="6" t="b">
        <v>0</v>
      </c>
      <c r="M55" s="6" t="b">
        <v>1</v>
      </c>
      <c r="N55" s="6" t="b"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2:59" x14ac:dyDescent="0.2"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</row>
    <row r="57" spans="2:59" x14ac:dyDescent="0.2">
      <c r="E57" s="60" t="s">
        <v>140</v>
      </c>
      <c r="G57" s="60" t="s">
        <v>41</v>
      </c>
      <c r="J57" s="6" t="b">
        <v>1</v>
      </c>
      <c r="K57" s="6" t="b">
        <v>1</v>
      </c>
      <c r="L57" s="6" t="b">
        <v>0</v>
      </c>
      <c r="M57" s="6" t="b">
        <v>0</v>
      </c>
      <c r="N57" s="6" t="b">
        <v>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2:59" x14ac:dyDescent="0.2"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</row>
    <row r="59" spans="2:59" x14ac:dyDescent="0.2">
      <c r="E59" s="60" t="s">
        <v>141</v>
      </c>
      <c r="G59" s="60" t="s">
        <v>141</v>
      </c>
      <c r="J59" s="14" t="s">
        <v>142</v>
      </c>
      <c r="K59" s="14" t="s">
        <v>142</v>
      </c>
      <c r="L59" s="14" t="s">
        <v>142</v>
      </c>
      <c r="M59" s="14" t="s">
        <v>143</v>
      </c>
      <c r="N59" s="14" t="s">
        <v>142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2:59" x14ac:dyDescent="0.2"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</row>
    <row r="61" spans="2:59" x14ac:dyDescent="0.2">
      <c r="B61" s="69"/>
      <c r="D61" s="58" t="s">
        <v>144</v>
      </c>
    </row>
    <row r="62" spans="2:59" x14ac:dyDescent="0.2">
      <c r="E62" s="25" t="s">
        <v>32</v>
      </c>
      <c r="F62" s="25"/>
      <c r="G62" s="25" t="s">
        <v>26</v>
      </c>
      <c r="H62" s="25"/>
      <c r="I62" s="25"/>
      <c r="J62" s="9">
        <v>0.39</v>
      </c>
      <c r="K62" s="9">
        <v>0.39</v>
      </c>
      <c r="L62" s="9">
        <v>0.5</v>
      </c>
      <c r="M62" s="9">
        <v>0.5</v>
      </c>
      <c r="N62" s="9">
        <v>0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2:59" x14ac:dyDescent="0.2">
      <c r="E63" s="25" t="s">
        <v>33</v>
      </c>
      <c r="F63" s="25"/>
      <c r="G63" s="25" t="s">
        <v>26</v>
      </c>
      <c r="H63" s="25"/>
      <c r="I63" s="25"/>
      <c r="J63" s="9">
        <v>0.61</v>
      </c>
      <c r="K63" s="9">
        <v>0.61</v>
      </c>
      <c r="L63" s="9">
        <v>0.5</v>
      </c>
      <c r="M63" s="9">
        <v>0.5</v>
      </c>
      <c r="N63" s="9">
        <v>0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2:59" x14ac:dyDescent="0.2">
      <c r="E64" s="25" t="s">
        <v>34</v>
      </c>
      <c r="F64" s="25"/>
      <c r="G64" s="25" t="s">
        <v>26</v>
      </c>
      <c r="H64" s="25"/>
      <c r="I64" s="25"/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3:59" x14ac:dyDescent="0.2">
      <c r="E65" s="25" t="s">
        <v>35</v>
      </c>
      <c r="F65" s="25"/>
      <c r="G65" s="25" t="s">
        <v>26</v>
      </c>
      <c r="H65" s="25"/>
      <c r="I65" s="25"/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3:59" x14ac:dyDescent="0.2">
      <c r="E66" s="25" t="s">
        <v>36</v>
      </c>
      <c r="F66" s="25"/>
      <c r="G66" s="25" t="s">
        <v>26</v>
      </c>
      <c r="H66" s="25"/>
      <c r="I66" s="25"/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3:59" x14ac:dyDescent="0.2">
      <c r="E67" s="25" t="s">
        <v>37</v>
      </c>
      <c r="F67" s="25"/>
      <c r="G67" s="25" t="s">
        <v>26</v>
      </c>
      <c r="H67" s="25"/>
      <c r="I67" s="25"/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3:59" x14ac:dyDescent="0.2">
      <c r="E68" s="25" t="s">
        <v>38</v>
      </c>
      <c r="F68" s="25"/>
      <c r="G68" s="25" t="s">
        <v>26</v>
      </c>
      <c r="H68" s="25"/>
      <c r="I68" s="25"/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3:59" x14ac:dyDescent="0.2"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</row>
    <row r="70" spans="3:59" x14ac:dyDescent="0.2">
      <c r="C70" s="69" t="s">
        <v>3</v>
      </c>
    </row>
    <row r="71" spans="3:59" x14ac:dyDescent="0.2"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3:59" x14ac:dyDescent="0.2">
      <c r="E72" s="60" t="str">
        <f>E26</f>
        <v>Direction of improving performance</v>
      </c>
      <c r="G72" s="60" t="str">
        <f>G26</f>
        <v>Up or Down</v>
      </c>
      <c r="J72" s="60" t="str">
        <f t="shared" ref="J72:AO72" si="0">J26</f>
        <v>Down</v>
      </c>
      <c r="K72" s="60" t="str">
        <f t="shared" si="0"/>
        <v>Down</v>
      </c>
      <c r="L72" s="60" t="str">
        <f t="shared" si="0"/>
        <v>Up</v>
      </c>
      <c r="M72" s="60" t="str">
        <f t="shared" si="0"/>
        <v>Up</v>
      </c>
      <c r="N72" s="60" t="str">
        <f t="shared" si="0"/>
        <v>Up</v>
      </c>
      <c r="O72" s="60">
        <f t="shared" si="0"/>
        <v>0</v>
      </c>
      <c r="P72" s="60">
        <f t="shared" si="0"/>
        <v>0</v>
      </c>
      <c r="Q72" s="60">
        <f t="shared" si="0"/>
        <v>0</v>
      </c>
      <c r="R72" s="60">
        <f t="shared" si="0"/>
        <v>0</v>
      </c>
      <c r="S72" s="60">
        <f t="shared" si="0"/>
        <v>0</v>
      </c>
      <c r="T72" s="60">
        <f t="shared" si="0"/>
        <v>0</v>
      </c>
      <c r="U72" s="60">
        <f t="shared" si="0"/>
        <v>0</v>
      </c>
      <c r="V72" s="60">
        <f t="shared" si="0"/>
        <v>0</v>
      </c>
      <c r="W72" s="60">
        <f t="shared" si="0"/>
        <v>0</v>
      </c>
      <c r="X72" s="60">
        <f t="shared" si="0"/>
        <v>0</v>
      </c>
      <c r="Y72" s="60">
        <f t="shared" si="0"/>
        <v>0</v>
      </c>
      <c r="Z72" s="60">
        <f t="shared" si="0"/>
        <v>0</v>
      </c>
      <c r="AA72" s="60">
        <f t="shared" si="0"/>
        <v>0</v>
      </c>
      <c r="AB72" s="60">
        <f t="shared" si="0"/>
        <v>0</v>
      </c>
      <c r="AC72" s="60">
        <f t="shared" si="0"/>
        <v>0</v>
      </c>
      <c r="AD72" s="60">
        <f t="shared" si="0"/>
        <v>0</v>
      </c>
      <c r="AE72" s="60">
        <f t="shared" si="0"/>
        <v>0</v>
      </c>
      <c r="AF72" s="60">
        <f t="shared" si="0"/>
        <v>0</v>
      </c>
      <c r="AG72" s="60">
        <f t="shared" si="0"/>
        <v>0</v>
      </c>
      <c r="AH72" s="60">
        <f t="shared" si="0"/>
        <v>0</v>
      </c>
      <c r="AI72" s="60">
        <f t="shared" si="0"/>
        <v>0</v>
      </c>
      <c r="AJ72" s="60">
        <f t="shared" si="0"/>
        <v>0</v>
      </c>
      <c r="AK72" s="60">
        <f t="shared" si="0"/>
        <v>0</v>
      </c>
      <c r="AL72" s="60">
        <f t="shared" si="0"/>
        <v>0</v>
      </c>
      <c r="AM72" s="60">
        <f t="shared" si="0"/>
        <v>0</v>
      </c>
      <c r="AN72" s="60">
        <f t="shared" si="0"/>
        <v>0</v>
      </c>
      <c r="AO72" s="60">
        <f t="shared" si="0"/>
        <v>0</v>
      </c>
      <c r="AP72" s="60">
        <f t="shared" ref="AP72:BG72" si="1">AP26</f>
        <v>0</v>
      </c>
      <c r="AQ72" s="60">
        <f t="shared" si="1"/>
        <v>0</v>
      </c>
      <c r="AR72" s="60">
        <f t="shared" si="1"/>
        <v>0</v>
      </c>
      <c r="AS72" s="60">
        <f t="shared" si="1"/>
        <v>0</v>
      </c>
      <c r="AT72" s="60">
        <f t="shared" si="1"/>
        <v>0</v>
      </c>
      <c r="AU72" s="60">
        <f t="shared" si="1"/>
        <v>0</v>
      </c>
      <c r="AV72" s="60">
        <f t="shared" si="1"/>
        <v>0</v>
      </c>
      <c r="AW72" s="60">
        <f t="shared" si="1"/>
        <v>0</v>
      </c>
      <c r="AX72" s="60">
        <f t="shared" si="1"/>
        <v>0</v>
      </c>
      <c r="AY72" s="60">
        <f t="shared" si="1"/>
        <v>0</v>
      </c>
      <c r="AZ72" s="60">
        <f t="shared" si="1"/>
        <v>0</v>
      </c>
      <c r="BA72" s="60">
        <f t="shared" si="1"/>
        <v>0</v>
      </c>
      <c r="BB72" s="60">
        <f t="shared" si="1"/>
        <v>0</v>
      </c>
      <c r="BC72" s="60">
        <f t="shared" si="1"/>
        <v>0</v>
      </c>
      <c r="BD72" s="60">
        <f t="shared" si="1"/>
        <v>0</v>
      </c>
      <c r="BE72" s="60">
        <f t="shared" si="1"/>
        <v>0</v>
      </c>
      <c r="BF72" s="60">
        <f t="shared" si="1"/>
        <v>0</v>
      </c>
      <c r="BG72" s="60">
        <f t="shared" si="1"/>
        <v>0</v>
      </c>
    </row>
    <row r="73" spans="3:59" x14ac:dyDescent="0.2">
      <c r="E73" s="60" t="s">
        <v>145</v>
      </c>
      <c r="G73" s="60" t="s">
        <v>46</v>
      </c>
      <c r="J73" s="72">
        <f>IF(J72="Up",1,-1)</f>
        <v>-1</v>
      </c>
      <c r="K73" s="72">
        <f t="shared" ref="K73:BG73" si="2">IF(K72="Up",1,-1)</f>
        <v>-1</v>
      </c>
      <c r="L73" s="72">
        <f t="shared" si="2"/>
        <v>1</v>
      </c>
      <c r="M73" s="72">
        <f t="shared" si="2"/>
        <v>1</v>
      </c>
      <c r="N73" s="72">
        <f t="shared" si="2"/>
        <v>1</v>
      </c>
      <c r="O73" s="72">
        <f t="shared" si="2"/>
        <v>-1</v>
      </c>
      <c r="P73" s="72">
        <f t="shared" si="2"/>
        <v>-1</v>
      </c>
      <c r="Q73" s="72">
        <f t="shared" si="2"/>
        <v>-1</v>
      </c>
      <c r="R73" s="72">
        <f t="shared" si="2"/>
        <v>-1</v>
      </c>
      <c r="S73" s="72">
        <f t="shared" si="2"/>
        <v>-1</v>
      </c>
      <c r="T73" s="72">
        <f t="shared" si="2"/>
        <v>-1</v>
      </c>
      <c r="U73" s="72">
        <f t="shared" si="2"/>
        <v>-1</v>
      </c>
      <c r="V73" s="72">
        <f t="shared" si="2"/>
        <v>-1</v>
      </c>
      <c r="W73" s="72">
        <f t="shared" si="2"/>
        <v>-1</v>
      </c>
      <c r="X73" s="72">
        <f t="shared" si="2"/>
        <v>-1</v>
      </c>
      <c r="Y73" s="72">
        <f t="shared" si="2"/>
        <v>-1</v>
      </c>
      <c r="Z73" s="72">
        <f t="shared" si="2"/>
        <v>-1</v>
      </c>
      <c r="AA73" s="72">
        <f t="shared" si="2"/>
        <v>-1</v>
      </c>
      <c r="AB73" s="72">
        <f t="shared" si="2"/>
        <v>-1</v>
      </c>
      <c r="AC73" s="72">
        <f t="shared" si="2"/>
        <v>-1</v>
      </c>
      <c r="AD73" s="72">
        <f t="shared" si="2"/>
        <v>-1</v>
      </c>
      <c r="AE73" s="72">
        <f t="shared" si="2"/>
        <v>-1</v>
      </c>
      <c r="AF73" s="72">
        <f t="shared" si="2"/>
        <v>-1</v>
      </c>
      <c r="AG73" s="72">
        <f t="shared" si="2"/>
        <v>-1</v>
      </c>
      <c r="AH73" s="72">
        <f t="shared" si="2"/>
        <v>-1</v>
      </c>
      <c r="AI73" s="72">
        <f t="shared" si="2"/>
        <v>-1</v>
      </c>
      <c r="AJ73" s="72">
        <f t="shared" si="2"/>
        <v>-1</v>
      </c>
      <c r="AK73" s="72">
        <f t="shared" si="2"/>
        <v>-1</v>
      </c>
      <c r="AL73" s="72">
        <f t="shared" si="2"/>
        <v>-1</v>
      </c>
      <c r="AM73" s="72">
        <f t="shared" si="2"/>
        <v>-1</v>
      </c>
      <c r="AN73" s="72">
        <f t="shared" si="2"/>
        <v>-1</v>
      </c>
      <c r="AO73" s="72">
        <f t="shared" si="2"/>
        <v>-1</v>
      </c>
      <c r="AP73" s="72">
        <f t="shared" si="2"/>
        <v>-1</v>
      </c>
      <c r="AQ73" s="72">
        <f t="shared" si="2"/>
        <v>-1</v>
      </c>
      <c r="AR73" s="72">
        <f t="shared" si="2"/>
        <v>-1</v>
      </c>
      <c r="AS73" s="72">
        <f t="shared" si="2"/>
        <v>-1</v>
      </c>
      <c r="AT73" s="72">
        <f t="shared" si="2"/>
        <v>-1</v>
      </c>
      <c r="AU73" s="72">
        <f t="shared" si="2"/>
        <v>-1</v>
      </c>
      <c r="AV73" s="72">
        <f t="shared" si="2"/>
        <v>-1</v>
      </c>
      <c r="AW73" s="72">
        <f t="shared" si="2"/>
        <v>-1</v>
      </c>
      <c r="AX73" s="72">
        <f t="shared" si="2"/>
        <v>-1</v>
      </c>
      <c r="AY73" s="72">
        <f t="shared" si="2"/>
        <v>-1</v>
      </c>
      <c r="AZ73" s="72">
        <f t="shared" si="2"/>
        <v>-1</v>
      </c>
      <c r="BA73" s="72">
        <f t="shared" si="2"/>
        <v>-1</v>
      </c>
      <c r="BB73" s="72">
        <f t="shared" si="2"/>
        <v>-1</v>
      </c>
      <c r="BC73" s="72">
        <f t="shared" si="2"/>
        <v>-1</v>
      </c>
      <c r="BD73" s="72">
        <f t="shared" si="2"/>
        <v>-1</v>
      </c>
      <c r="BE73" s="72">
        <f t="shared" si="2"/>
        <v>-1</v>
      </c>
      <c r="BF73" s="72">
        <f t="shared" si="2"/>
        <v>-1</v>
      </c>
      <c r="BG73" s="72">
        <f t="shared" si="2"/>
        <v>-1</v>
      </c>
    </row>
    <row r="74" spans="3:59" x14ac:dyDescent="0.2"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3:59" x14ac:dyDescent="0.2">
      <c r="E75" s="60" t="str">
        <f>E28</f>
        <v>Decimal places</v>
      </c>
      <c r="G75" s="60" t="str">
        <f>G28</f>
        <v>Number</v>
      </c>
      <c r="J75" s="60">
        <f t="shared" ref="J75:AO75" si="3">J28</f>
        <v>1</v>
      </c>
      <c r="K75" s="60">
        <f t="shared" si="3"/>
        <v>1</v>
      </c>
      <c r="L75" s="60">
        <f t="shared" si="3"/>
        <v>1</v>
      </c>
      <c r="M75" s="60">
        <f t="shared" si="3"/>
        <v>1</v>
      </c>
      <c r="N75" s="60">
        <f t="shared" si="3"/>
        <v>1</v>
      </c>
      <c r="O75" s="60">
        <f t="shared" si="3"/>
        <v>0</v>
      </c>
      <c r="P75" s="60">
        <f t="shared" si="3"/>
        <v>0</v>
      </c>
      <c r="Q75" s="60">
        <f t="shared" si="3"/>
        <v>0</v>
      </c>
      <c r="R75" s="60">
        <f t="shared" si="3"/>
        <v>0</v>
      </c>
      <c r="S75" s="60">
        <f t="shared" si="3"/>
        <v>0</v>
      </c>
      <c r="T75" s="60">
        <f t="shared" si="3"/>
        <v>0</v>
      </c>
      <c r="U75" s="60">
        <f t="shared" si="3"/>
        <v>0</v>
      </c>
      <c r="V75" s="60">
        <f t="shared" si="3"/>
        <v>0</v>
      </c>
      <c r="W75" s="60">
        <f t="shared" si="3"/>
        <v>0</v>
      </c>
      <c r="X75" s="60">
        <f t="shared" si="3"/>
        <v>0</v>
      </c>
      <c r="Y75" s="60">
        <f t="shared" si="3"/>
        <v>0</v>
      </c>
      <c r="Z75" s="60">
        <f t="shared" si="3"/>
        <v>0</v>
      </c>
      <c r="AA75" s="60">
        <f t="shared" si="3"/>
        <v>0</v>
      </c>
      <c r="AB75" s="60">
        <f t="shared" si="3"/>
        <v>0</v>
      </c>
      <c r="AC75" s="60">
        <f t="shared" si="3"/>
        <v>0</v>
      </c>
      <c r="AD75" s="60">
        <f t="shared" si="3"/>
        <v>0</v>
      </c>
      <c r="AE75" s="60">
        <f t="shared" si="3"/>
        <v>0</v>
      </c>
      <c r="AF75" s="60">
        <f t="shared" si="3"/>
        <v>0</v>
      </c>
      <c r="AG75" s="60">
        <f t="shared" si="3"/>
        <v>0</v>
      </c>
      <c r="AH75" s="60">
        <f t="shared" si="3"/>
        <v>0</v>
      </c>
      <c r="AI75" s="60">
        <f t="shared" si="3"/>
        <v>0</v>
      </c>
      <c r="AJ75" s="60">
        <f t="shared" si="3"/>
        <v>0</v>
      </c>
      <c r="AK75" s="60">
        <f t="shared" si="3"/>
        <v>0</v>
      </c>
      <c r="AL75" s="60">
        <f t="shared" si="3"/>
        <v>0</v>
      </c>
      <c r="AM75" s="60">
        <f t="shared" si="3"/>
        <v>0</v>
      </c>
      <c r="AN75" s="60">
        <f t="shared" si="3"/>
        <v>0</v>
      </c>
      <c r="AO75" s="60">
        <f t="shared" si="3"/>
        <v>0</v>
      </c>
      <c r="AP75" s="60">
        <f t="shared" ref="AP75:BG75" si="4">AP28</f>
        <v>0</v>
      </c>
      <c r="AQ75" s="60">
        <f t="shared" si="4"/>
        <v>0</v>
      </c>
      <c r="AR75" s="60">
        <f t="shared" si="4"/>
        <v>0</v>
      </c>
      <c r="AS75" s="60">
        <f t="shared" si="4"/>
        <v>0</v>
      </c>
      <c r="AT75" s="60">
        <f t="shared" si="4"/>
        <v>0</v>
      </c>
      <c r="AU75" s="60">
        <f t="shared" si="4"/>
        <v>0</v>
      </c>
      <c r="AV75" s="60">
        <f t="shared" si="4"/>
        <v>0</v>
      </c>
      <c r="AW75" s="60">
        <f t="shared" si="4"/>
        <v>0</v>
      </c>
      <c r="AX75" s="60">
        <f t="shared" si="4"/>
        <v>0</v>
      </c>
      <c r="AY75" s="60">
        <f t="shared" si="4"/>
        <v>0</v>
      </c>
      <c r="AZ75" s="60">
        <f t="shared" si="4"/>
        <v>0</v>
      </c>
      <c r="BA75" s="60">
        <f t="shared" si="4"/>
        <v>0</v>
      </c>
      <c r="BB75" s="60">
        <f t="shared" si="4"/>
        <v>0</v>
      </c>
      <c r="BC75" s="60">
        <f t="shared" si="4"/>
        <v>0</v>
      </c>
      <c r="BD75" s="60">
        <f t="shared" si="4"/>
        <v>0</v>
      </c>
      <c r="BE75" s="60">
        <f t="shared" si="4"/>
        <v>0</v>
      </c>
      <c r="BF75" s="60">
        <f t="shared" si="4"/>
        <v>0</v>
      </c>
      <c r="BG75" s="60">
        <f t="shared" si="4"/>
        <v>0</v>
      </c>
    </row>
    <row r="76" spans="3:59" x14ac:dyDescent="0.2">
      <c r="E76" s="60" t="s">
        <v>146</v>
      </c>
      <c r="G76" s="60" t="s">
        <v>46</v>
      </c>
      <c r="J76" s="70">
        <f t="shared" ref="J76:AO76" si="5">ROUND(J9,J75)</f>
        <v>155</v>
      </c>
      <c r="K76" s="70">
        <f t="shared" si="5"/>
        <v>60</v>
      </c>
      <c r="L76" s="70">
        <f t="shared" si="5"/>
        <v>650</v>
      </c>
      <c r="M76" s="70">
        <f t="shared" si="5"/>
        <v>0.9</v>
      </c>
      <c r="N76" s="70">
        <f t="shared" si="5"/>
        <v>4.5</v>
      </c>
      <c r="O76" s="70">
        <f t="shared" si="5"/>
        <v>0</v>
      </c>
      <c r="P76" s="70">
        <f t="shared" si="5"/>
        <v>0</v>
      </c>
      <c r="Q76" s="70">
        <f t="shared" si="5"/>
        <v>0</v>
      </c>
      <c r="R76" s="70">
        <f t="shared" si="5"/>
        <v>0</v>
      </c>
      <c r="S76" s="70">
        <f t="shared" si="5"/>
        <v>0</v>
      </c>
      <c r="T76" s="70">
        <f t="shared" si="5"/>
        <v>0</v>
      </c>
      <c r="U76" s="70">
        <f t="shared" si="5"/>
        <v>0</v>
      </c>
      <c r="V76" s="70">
        <f t="shared" si="5"/>
        <v>0</v>
      </c>
      <c r="W76" s="70">
        <f t="shared" si="5"/>
        <v>0</v>
      </c>
      <c r="X76" s="70">
        <f t="shared" si="5"/>
        <v>0</v>
      </c>
      <c r="Y76" s="70">
        <f t="shared" si="5"/>
        <v>0</v>
      </c>
      <c r="Z76" s="70">
        <f t="shared" si="5"/>
        <v>0</v>
      </c>
      <c r="AA76" s="70">
        <f t="shared" si="5"/>
        <v>0</v>
      </c>
      <c r="AB76" s="70">
        <f t="shared" si="5"/>
        <v>0</v>
      </c>
      <c r="AC76" s="70">
        <f t="shared" si="5"/>
        <v>0</v>
      </c>
      <c r="AD76" s="70">
        <f t="shared" si="5"/>
        <v>0</v>
      </c>
      <c r="AE76" s="70">
        <f t="shared" si="5"/>
        <v>0</v>
      </c>
      <c r="AF76" s="70">
        <f t="shared" si="5"/>
        <v>0</v>
      </c>
      <c r="AG76" s="70">
        <f t="shared" si="5"/>
        <v>0</v>
      </c>
      <c r="AH76" s="70">
        <f t="shared" si="5"/>
        <v>0</v>
      </c>
      <c r="AI76" s="70">
        <f t="shared" si="5"/>
        <v>0</v>
      </c>
      <c r="AJ76" s="70">
        <f t="shared" si="5"/>
        <v>0</v>
      </c>
      <c r="AK76" s="70">
        <f t="shared" si="5"/>
        <v>0</v>
      </c>
      <c r="AL76" s="70">
        <f t="shared" si="5"/>
        <v>0</v>
      </c>
      <c r="AM76" s="70">
        <f t="shared" si="5"/>
        <v>0</v>
      </c>
      <c r="AN76" s="70">
        <f t="shared" si="5"/>
        <v>0</v>
      </c>
      <c r="AO76" s="70">
        <f t="shared" si="5"/>
        <v>0</v>
      </c>
      <c r="AP76" s="70">
        <f t="shared" ref="AP76:BG76" si="6">ROUND(AP9,AP75)</f>
        <v>0</v>
      </c>
      <c r="AQ76" s="70">
        <f t="shared" si="6"/>
        <v>0</v>
      </c>
      <c r="AR76" s="70">
        <f t="shared" si="6"/>
        <v>0</v>
      </c>
      <c r="AS76" s="70">
        <f t="shared" si="6"/>
        <v>0</v>
      </c>
      <c r="AT76" s="70">
        <f t="shared" si="6"/>
        <v>0</v>
      </c>
      <c r="AU76" s="70">
        <f t="shared" si="6"/>
        <v>0</v>
      </c>
      <c r="AV76" s="70">
        <f t="shared" si="6"/>
        <v>0</v>
      </c>
      <c r="AW76" s="70">
        <f t="shared" si="6"/>
        <v>0</v>
      </c>
      <c r="AX76" s="70">
        <f t="shared" si="6"/>
        <v>0</v>
      </c>
      <c r="AY76" s="70">
        <f t="shared" si="6"/>
        <v>0</v>
      </c>
      <c r="AZ76" s="70">
        <f t="shared" si="6"/>
        <v>0</v>
      </c>
      <c r="BA76" s="70">
        <f t="shared" si="6"/>
        <v>0</v>
      </c>
      <c r="BB76" s="70">
        <f t="shared" si="6"/>
        <v>0</v>
      </c>
      <c r="BC76" s="70">
        <f t="shared" si="6"/>
        <v>0</v>
      </c>
      <c r="BD76" s="70">
        <f t="shared" si="6"/>
        <v>0</v>
      </c>
      <c r="BE76" s="70">
        <f t="shared" si="6"/>
        <v>0</v>
      </c>
      <c r="BF76" s="70">
        <f t="shared" si="6"/>
        <v>0</v>
      </c>
      <c r="BG76" s="70">
        <f t="shared" si="6"/>
        <v>0</v>
      </c>
    </row>
    <row r="77" spans="3:59" x14ac:dyDescent="0.2"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3:59" x14ac:dyDescent="0.2">
      <c r="D78" s="58" t="s">
        <v>119</v>
      </c>
    </row>
    <row r="80" spans="3:59" x14ac:dyDescent="0.2">
      <c r="E80" s="60" t="str">
        <f>E31</f>
        <v>Standard outperformance cap</v>
      </c>
      <c r="G80" s="60" t="s">
        <v>46</v>
      </c>
      <c r="J80" s="70">
        <f t="shared" ref="J80:AO80" si="7">J31</f>
        <v>168.1</v>
      </c>
      <c r="K80" s="70">
        <f t="shared" si="7"/>
        <v>0</v>
      </c>
      <c r="L80" s="70">
        <f t="shared" si="7"/>
        <v>0</v>
      </c>
      <c r="M80" s="70">
        <f t="shared" si="7"/>
        <v>0</v>
      </c>
      <c r="N80" s="70">
        <f t="shared" si="7"/>
        <v>0</v>
      </c>
      <c r="O80" s="70">
        <f t="shared" si="7"/>
        <v>0</v>
      </c>
      <c r="P80" s="70">
        <f t="shared" si="7"/>
        <v>0</v>
      </c>
      <c r="Q80" s="70">
        <f t="shared" si="7"/>
        <v>0</v>
      </c>
      <c r="R80" s="70">
        <f t="shared" si="7"/>
        <v>0</v>
      </c>
      <c r="S80" s="70">
        <f t="shared" si="7"/>
        <v>0</v>
      </c>
      <c r="T80" s="70">
        <f t="shared" si="7"/>
        <v>0</v>
      </c>
      <c r="U80" s="70">
        <f t="shared" si="7"/>
        <v>0</v>
      </c>
      <c r="V80" s="70">
        <f t="shared" si="7"/>
        <v>0</v>
      </c>
      <c r="W80" s="70">
        <f t="shared" si="7"/>
        <v>0</v>
      </c>
      <c r="X80" s="70">
        <f t="shared" si="7"/>
        <v>0</v>
      </c>
      <c r="Y80" s="70">
        <f t="shared" si="7"/>
        <v>0</v>
      </c>
      <c r="Z80" s="70">
        <f t="shared" si="7"/>
        <v>0</v>
      </c>
      <c r="AA80" s="70">
        <f t="shared" si="7"/>
        <v>0</v>
      </c>
      <c r="AB80" s="70">
        <f t="shared" si="7"/>
        <v>0</v>
      </c>
      <c r="AC80" s="70">
        <f t="shared" si="7"/>
        <v>0</v>
      </c>
      <c r="AD80" s="70">
        <f t="shared" si="7"/>
        <v>0</v>
      </c>
      <c r="AE80" s="70">
        <f t="shared" si="7"/>
        <v>0</v>
      </c>
      <c r="AF80" s="70">
        <f t="shared" si="7"/>
        <v>0</v>
      </c>
      <c r="AG80" s="70">
        <f t="shared" si="7"/>
        <v>0</v>
      </c>
      <c r="AH80" s="70">
        <f t="shared" si="7"/>
        <v>0</v>
      </c>
      <c r="AI80" s="70">
        <f t="shared" si="7"/>
        <v>0</v>
      </c>
      <c r="AJ80" s="70">
        <f t="shared" si="7"/>
        <v>0</v>
      </c>
      <c r="AK80" s="70">
        <f t="shared" si="7"/>
        <v>0</v>
      </c>
      <c r="AL80" s="70">
        <f t="shared" si="7"/>
        <v>0</v>
      </c>
      <c r="AM80" s="70">
        <f t="shared" si="7"/>
        <v>0</v>
      </c>
      <c r="AN80" s="70">
        <f t="shared" si="7"/>
        <v>0</v>
      </c>
      <c r="AO80" s="70">
        <f t="shared" si="7"/>
        <v>0</v>
      </c>
      <c r="AP80" s="70">
        <f t="shared" ref="AP80:BG80" si="8">AP31</f>
        <v>0</v>
      </c>
      <c r="AQ80" s="70">
        <f t="shared" si="8"/>
        <v>0</v>
      </c>
      <c r="AR80" s="70">
        <f t="shared" si="8"/>
        <v>0</v>
      </c>
      <c r="AS80" s="70">
        <f t="shared" si="8"/>
        <v>0</v>
      </c>
      <c r="AT80" s="70">
        <f t="shared" si="8"/>
        <v>0</v>
      </c>
      <c r="AU80" s="70">
        <f t="shared" si="8"/>
        <v>0</v>
      </c>
      <c r="AV80" s="70">
        <f t="shared" si="8"/>
        <v>0</v>
      </c>
      <c r="AW80" s="70">
        <f t="shared" si="8"/>
        <v>0</v>
      </c>
      <c r="AX80" s="70">
        <f t="shared" si="8"/>
        <v>0</v>
      </c>
      <c r="AY80" s="70">
        <f t="shared" si="8"/>
        <v>0</v>
      </c>
      <c r="AZ80" s="70">
        <f t="shared" si="8"/>
        <v>0</v>
      </c>
      <c r="BA80" s="70">
        <f t="shared" si="8"/>
        <v>0</v>
      </c>
      <c r="BB80" s="70">
        <f t="shared" si="8"/>
        <v>0</v>
      </c>
      <c r="BC80" s="70">
        <f t="shared" si="8"/>
        <v>0</v>
      </c>
      <c r="BD80" s="70">
        <f t="shared" si="8"/>
        <v>0</v>
      </c>
      <c r="BE80" s="70">
        <f t="shared" si="8"/>
        <v>0</v>
      </c>
      <c r="BF80" s="70">
        <f t="shared" si="8"/>
        <v>0</v>
      </c>
      <c r="BG80" s="70">
        <f t="shared" si="8"/>
        <v>0</v>
      </c>
    </row>
    <row r="81" spans="5:59" x14ac:dyDescent="0.2">
      <c r="E81" s="60" t="str">
        <f>E32</f>
        <v>Outperformance deadband</v>
      </c>
      <c r="G81" s="60" t="s">
        <v>46</v>
      </c>
      <c r="J81" s="70">
        <f t="shared" ref="J81:AO81" si="9">J32</f>
        <v>170</v>
      </c>
      <c r="K81" s="70">
        <f t="shared" si="9"/>
        <v>0</v>
      </c>
      <c r="L81" s="70">
        <f t="shared" si="9"/>
        <v>0</v>
      </c>
      <c r="M81" s="70">
        <f t="shared" si="9"/>
        <v>0</v>
      </c>
      <c r="N81" s="70">
        <f t="shared" si="9"/>
        <v>0</v>
      </c>
      <c r="O81" s="70">
        <f t="shared" si="9"/>
        <v>0</v>
      </c>
      <c r="P81" s="70">
        <f t="shared" si="9"/>
        <v>0</v>
      </c>
      <c r="Q81" s="70">
        <f t="shared" si="9"/>
        <v>0</v>
      </c>
      <c r="R81" s="70">
        <f t="shared" si="9"/>
        <v>0</v>
      </c>
      <c r="S81" s="70">
        <f t="shared" si="9"/>
        <v>0</v>
      </c>
      <c r="T81" s="70">
        <f t="shared" si="9"/>
        <v>0</v>
      </c>
      <c r="U81" s="70">
        <f t="shared" si="9"/>
        <v>0</v>
      </c>
      <c r="V81" s="70">
        <f t="shared" si="9"/>
        <v>0</v>
      </c>
      <c r="W81" s="70">
        <f t="shared" si="9"/>
        <v>0</v>
      </c>
      <c r="X81" s="70">
        <f t="shared" si="9"/>
        <v>0</v>
      </c>
      <c r="Y81" s="70">
        <f t="shared" si="9"/>
        <v>0</v>
      </c>
      <c r="Z81" s="70">
        <f t="shared" si="9"/>
        <v>0</v>
      </c>
      <c r="AA81" s="70">
        <f t="shared" si="9"/>
        <v>0</v>
      </c>
      <c r="AB81" s="70">
        <f t="shared" si="9"/>
        <v>0</v>
      </c>
      <c r="AC81" s="70">
        <f t="shared" si="9"/>
        <v>0</v>
      </c>
      <c r="AD81" s="70">
        <f t="shared" si="9"/>
        <v>0</v>
      </c>
      <c r="AE81" s="70">
        <f t="shared" si="9"/>
        <v>0</v>
      </c>
      <c r="AF81" s="70">
        <f t="shared" si="9"/>
        <v>0</v>
      </c>
      <c r="AG81" s="70">
        <f t="shared" si="9"/>
        <v>0</v>
      </c>
      <c r="AH81" s="70">
        <f t="shared" si="9"/>
        <v>0</v>
      </c>
      <c r="AI81" s="70">
        <f t="shared" si="9"/>
        <v>0</v>
      </c>
      <c r="AJ81" s="70">
        <f t="shared" si="9"/>
        <v>0</v>
      </c>
      <c r="AK81" s="70">
        <f t="shared" si="9"/>
        <v>0</v>
      </c>
      <c r="AL81" s="70">
        <f t="shared" si="9"/>
        <v>0</v>
      </c>
      <c r="AM81" s="70">
        <f t="shared" si="9"/>
        <v>0</v>
      </c>
      <c r="AN81" s="70">
        <f t="shared" si="9"/>
        <v>0</v>
      </c>
      <c r="AO81" s="70">
        <f t="shared" si="9"/>
        <v>0</v>
      </c>
      <c r="AP81" s="70">
        <f t="shared" ref="AP81:BG81" si="10">AP32</f>
        <v>0</v>
      </c>
      <c r="AQ81" s="70">
        <f t="shared" si="10"/>
        <v>0</v>
      </c>
      <c r="AR81" s="70">
        <f t="shared" si="10"/>
        <v>0</v>
      </c>
      <c r="AS81" s="70">
        <f t="shared" si="10"/>
        <v>0</v>
      </c>
      <c r="AT81" s="70">
        <f t="shared" si="10"/>
        <v>0</v>
      </c>
      <c r="AU81" s="70">
        <f t="shared" si="10"/>
        <v>0</v>
      </c>
      <c r="AV81" s="70">
        <f t="shared" si="10"/>
        <v>0</v>
      </c>
      <c r="AW81" s="70">
        <f t="shared" si="10"/>
        <v>0</v>
      </c>
      <c r="AX81" s="70">
        <f t="shared" si="10"/>
        <v>0</v>
      </c>
      <c r="AY81" s="70">
        <f t="shared" si="10"/>
        <v>0</v>
      </c>
      <c r="AZ81" s="70">
        <f t="shared" si="10"/>
        <v>0</v>
      </c>
      <c r="BA81" s="70">
        <f t="shared" si="10"/>
        <v>0</v>
      </c>
      <c r="BB81" s="70">
        <f t="shared" si="10"/>
        <v>0</v>
      </c>
      <c r="BC81" s="70">
        <f t="shared" si="10"/>
        <v>0</v>
      </c>
      <c r="BD81" s="70">
        <f t="shared" si="10"/>
        <v>0</v>
      </c>
      <c r="BE81" s="70">
        <f t="shared" si="10"/>
        <v>0</v>
      </c>
      <c r="BF81" s="70">
        <f t="shared" si="10"/>
        <v>0</v>
      </c>
      <c r="BG81" s="70">
        <f t="shared" si="10"/>
        <v>0</v>
      </c>
    </row>
    <row r="82" spans="5:59" x14ac:dyDescent="0.2">
      <c r="E82" s="60" t="str">
        <f>E33</f>
        <v>Performance commitment level</v>
      </c>
      <c r="G82" s="60" t="s">
        <v>46</v>
      </c>
      <c r="J82" s="70">
        <f t="shared" ref="J82:AO82" si="11">J33</f>
        <v>173.6</v>
      </c>
      <c r="K82" s="70">
        <f t="shared" si="11"/>
        <v>55</v>
      </c>
      <c r="L82" s="70">
        <f t="shared" si="11"/>
        <v>8</v>
      </c>
      <c r="M82" s="70">
        <f t="shared" si="11"/>
        <v>1</v>
      </c>
      <c r="N82" s="70">
        <f t="shared" si="11"/>
        <v>4</v>
      </c>
      <c r="O82" s="70">
        <f t="shared" si="11"/>
        <v>0</v>
      </c>
      <c r="P82" s="70">
        <f t="shared" si="11"/>
        <v>0</v>
      </c>
      <c r="Q82" s="70">
        <f t="shared" si="11"/>
        <v>0</v>
      </c>
      <c r="R82" s="70">
        <f t="shared" si="11"/>
        <v>0</v>
      </c>
      <c r="S82" s="70">
        <f t="shared" si="11"/>
        <v>0</v>
      </c>
      <c r="T82" s="70">
        <f t="shared" si="11"/>
        <v>0</v>
      </c>
      <c r="U82" s="70">
        <f t="shared" si="11"/>
        <v>0</v>
      </c>
      <c r="V82" s="70">
        <f t="shared" si="11"/>
        <v>0</v>
      </c>
      <c r="W82" s="70">
        <f t="shared" si="11"/>
        <v>0</v>
      </c>
      <c r="X82" s="70">
        <f t="shared" si="11"/>
        <v>0</v>
      </c>
      <c r="Y82" s="70">
        <f t="shared" si="11"/>
        <v>0</v>
      </c>
      <c r="Z82" s="70">
        <f t="shared" si="11"/>
        <v>0</v>
      </c>
      <c r="AA82" s="70">
        <f t="shared" si="11"/>
        <v>0</v>
      </c>
      <c r="AB82" s="70">
        <f t="shared" si="11"/>
        <v>0</v>
      </c>
      <c r="AC82" s="70">
        <f t="shared" si="11"/>
        <v>0</v>
      </c>
      <c r="AD82" s="70">
        <f t="shared" si="11"/>
        <v>0</v>
      </c>
      <c r="AE82" s="70">
        <f t="shared" si="11"/>
        <v>0</v>
      </c>
      <c r="AF82" s="70">
        <f t="shared" si="11"/>
        <v>0</v>
      </c>
      <c r="AG82" s="70">
        <f t="shared" si="11"/>
        <v>0</v>
      </c>
      <c r="AH82" s="70">
        <f t="shared" si="11"/>
        <v>0</v>
      </c>
      <c r="AI82" s="70">
        <f t="shared" si="11"/>
        <v>0</v>
      </c>
      <c r="AJ82" s="70">
        <f t="shared" si="11"/>
        <v>0</v>
      </c>
      <c r="AK82" s="70">
        <f t="shared" si="11"/>
        <v>0</v>
      </c>
      <c r="AL82" s="70">
        <f t="shared" si="11"/>
        <v>0</v>
      </c>
      <c r="AM82" s="70">
        <f t="shared" si="11"/>
        <v>0</v>
      </c>
      <c r="AN82" s="70">
        <f t="shared" si="11"/>
        <v>0</v>
      </c>
      <c r="AO82" s="70">
        <f t="shared" si="11"/>
        <v>0</v>
      </c>
      <c r="AP82" s="70">
        <f t="shared" ref="AP82:BG82" si="12">AP33</f>
        <v>0</v>
      </c>
      <c r="AQ82" s="70">
        <f t="shared" si="12"/>
        <v>0</v>
      </c>
      <c r="AR82" s="70">
        <f t="shared" si="12"/>
        <v>0</v>
      </c>
      <c r="AS82" s="70">
        <f t="shared" si="12"/>
        <v>0</v>
      </c>
      <c r="AT82" s="70">
        <f t="shared" si="12"/>
        <v>0</v>
      </c>
      <c r="AU82" s="70">
        <f t="shared" si="12"/>
        <v>0</v>
      </c>
      <c r="AV82" s="70">
        <f t="shared" si="12"/>
        <v>0</v>
      </c>
      <c r="AW82" s="70">
        <f t="shared" si="12"/>
        <v>0</v>
      </c>
      <c r="AX82" s="70">
        <f t="shared" si="12"/>
        <v>0</v>
      </c>
      <c r="AY82" s="70">
        <f t="shared" si="12"/>
        <v>0</v>
      </c>
      <c r="AZ82" s="70">
        <f t="shared" si="12"/>
        <v>0</v>
      </c>
      <c r="BA82" s="70">
        <f t="shared" si="12"/>
        <v>0</v>
      </c>
      <c r="BB82" s="70">
        <f t="shared" si="12"/>
        <v>0</v>
      </c>
      <c r="BC82" s="70">
        <f t="shared" si="12"/>
        <v>0</v>
      </c>
      <c r="BD82" s="70">
        <f t="shared" si="12"/>
        <v>0</v>
      </c>
      <c r="BE82" s="70">
        <f t="shared" si="12"/>
        <v>0</v>
      </c>
      <c r="BF82" s="70">
        <f t="shared" si="12"/>
        <v>0</v>
      </c>
      <c r="BG82" s="70">
        <f t="shared" si="12"/>
        <v>0</v>
      </c>
    </row>
    <row r="83" spans="5:59" x14ac:dyDescent="0.2">
      <c r="E83" s="60" t="str">
        <f>E34</f>
        <v>Underperformance deadband</v>
      </c>
      <c r="G83" s="60" t="s">
        <v>46</v>
      </c>
      <c r="J83" s="70">
        <f t="shared" ref="J83:AO83" si="13">J34</f>
        <v>180</v>
      </c>
      <c r="K83" s="70">
        <f t="shared" si="13"/>
        <v>0</v>
      </c>
      <c r="L83" s="70">
        <f t="shared" si="13"/>
        <v>0</v>
      </c>
      <c r="M83" s="70">
        <f t="shared" si="13"/>
        <v>0</v>
      </c>
      <c r="N83" s="70">
        <f t="shared" si="13"/>
        <v>0</v>
      </c>
      <c r="O83" s="70">
        <f t="shared" si="13"/>
        <v>0</v>
      </c>
      <c r="P83" s="70">
        <f t="shared" si="13"/>
        <v>0</v>
      </c>
      <c r="Q83" s="70">
        <f t="shared" si="13"/>
        <v>0</v>
      </c>
      <c r="R83" s="70">
        <f t="shared" si="13"/>
        <v>0</v>
      </c>
      <c r="S83" s="70">
        <f t="shared" si="13"/>
        <v>0</v>
      </c>
      <c r="T83" s="70">
        <f t="shared" si="13"/>
        <v>0</v>
      </c>
      <c r="U83" s="70">
        <f t="shared" si="13"/>
        <v>0</v>
      </c>
      <c r="V83" s="70">
        <f t="shared" si="13"/>
        <v>0</v>
      </c>
      <c r="W83" s="70">
        <f t="shared" si="13"/>
        <v>0</v>
      </c>
      <c r="X83" s="70">
        <f t="shared" si="13"/>
        <v>0</v>
      </c>
      <c r="Y83" s="70">
        <f t="shared" si="13"/>
        <v>0</v>
      </c>
      <c r="Z83" s="70">
        <f t="shared" si="13"/>
        <v>0</v>
      </c>
      <c r="AA83" s="70">
        <f t="shared" si="13"/>
        <v>0</v>
      </c>
      <c r="AB83" s="70">
        <f t="shared" si="13"/>
        <v>0</v>
      </c>
      <c r="AC83" s="70">
        <f t="shared" si="13"/>
        <v>0</v>
      </c>
      <c r="AD83" s="70">
        <f t="shared" si="13"/>
        <v>0</v>
      </c>
      <c r="AE83" s="70">
        <f t="shared" si="13"/>
        <v>0</v>
      </c>
      <c r="AF83" s="70">
        <f t="shared" si="13"/>
        <v>0</v>
      </c>
      <c r="AG83" s="70">
        <f t="shared" si="13"/>
        <v>0</v>
      </c>
      <c r="AH83" s="70">
        <f t="shared" si="13"/>
        <v>0</v>
      </c>
      <c r="AI83" s="70">
        <f t="shared" si="13"/>
        <v>0</v>
      </c>
      <c r="AJ83" s="70">
        <f t="shared" si="13"/>
        <v>0</v>
      </c>
      <c r="AK83" s="70">
        <f t="shared" si="13"/>
        <v>0</v>
      </c>
      <c r="AL83" s="70">
        <f t="shared" si="13"/>
        <v>0</v>
      </c>
      <c r="AM83" s="70">
        <f t="shared" si="13"/>
        <v>0</v>
      </c>
      <c r="AN83" s="70">
        <f t="shared" si="13"/>
        <v>0</v>
      </c>
      <c r="AO83" s="70">
        <f t="shared" si="13"/>
        <v>0</v>
      </c>
      <c r="AP83" s="70">
        <f t="shared" ref="AP83:BG83" si="14">AP34</f>
        <v>0</v>
      </c>
      <c r="AQ83" s="70">
        <f t="shared" si="14"/>
        <v>0</v>
      </c>
      <c r="AR83" s="70">
        <f t="shared" si="14"/>
        <v>0</v>
      </c>
      <c r="AS83" s="70">
        <f t="shared" si="14"/>
        <v>0</v>
      </c>
      <c r="AT83" s="70">
        <f t="shared" si="14"/>
        <v>0</v>
      </c>
      <c r="AU83" s="70">
        <f t="shared" si="14"/>
        <v>0</v>
      </c>
      <c r="AV83" s="70">
        <f t="shared" si="14"/>
        <v>0</v>
      </c>
      <c r="AW83" s="70">
        <f t="shared" si="14"/>
        <v>0</v>
      </c>
      <c r="AX83" s="70">
        <f t="shared" si="14"/>
        <v>0</v>
      </c>
      <c r="AY83" s="70">
        <f t="shared" si="14"/>
        <v>0</v>
      </c>
      <c r="AZ83" s="70">
        <f t="shared" si="14"/>
        <v>0</v>
      </c>
      <c r="BA83" s="70">
        <f t="shared" si="14"/>
        <v>0</v>
      </c>
      <c r="BB83" s="70">
        <f t="shared" si="14"/>
        <v>0</v>
      </c>
      <c r="BC83" s="70">
        <f t="shared" si="14"/>
        <v>0</v>
      </c>
      <c r="BD83" s="70">
        <f t="shared" si="14"/>
        <v>0</v>
      </c>
      <c r="BE83" s="70">
        <f t="shared" si="14"/>
        <v>0</v>
      </c>
      <c r="BF83" s="70">
        <f t="shared" si="14"/>
        <v>0</v>
      </c>
      <c r="BG83" s="70">
        <f t="shared" si="14"/>
        <v>0</v>
      </c>
    </row>
    <row r="84" spans="5:59" x14ac:dyDescent="0.2">
      <c r="E84" s="60" t="str">
        <f>E35</f>
        <v>Standard underperformance collar</v>
      </c>
      <c r="G84" s="60" t="s">
        <v>46</v>
      </c>
      <c r="J84" s="70">
        <f t="shared" ref="J84:AO84" si="15">J35</f>
        <v>187.4</v>
      </c>
      <c r="K84" s="70">
        <f t="shared" si="15"/>
        <v>0</v>
      </c>
      <c r="L84" s="70">
        <f t="shared" si="15"/>
        <v>0</v>
      </c>
      <c r="M84" s="70">
        <f t="shared" si="15"/>
        <v>0</v>
      </c>
      <c r="N84" s="70">
        <f t="shared" si="15"/>
        <v>0</v>
      </c>
      <c r="O84" s="70">
        <f t="shared" si="15"/>
        <v>0</v>
      </c>
      <c r="P84" s="70">
        <f t="shared" si="15"/>
        <v>0</v>
      </c>
      <c r="Q84" s="70">
        <f t="shared" si="15"/>
        <v>0</v>
      </c>
      <c r="R84" s="70">
        <f t="shared" si="15"/>
        <v>0</v>
      </c>
      <c r="S84" s="70">
        <f t="shared" si="15"/>
        <v>0</v>
      </c>
      <c r="T84" s="70">
        <f t="shared" si="15"/>
        <v>0</v>
      </c>
      <c r="U84" s="70">
        <f t="shared" si="15"/>
        <v>0</v>
      </c>
      <c r="V84" s="70">
        <f t="shared" si="15"/>
        <v>0</v>
      </c>
      <c r="W84" s="70">
        <f t="shared" si="15"/>
        <v>0</v>
      </c>
      <c r="X84" s="70">
        <f t="shared" si="15"/>
        <v>0</v>
      </c>
      <c r="Y84" s="70">
        <f t="shared" si="15"/>
        <v>0</v>
      </c>
      <c r="Z84" s="70">
        <f t="shared" si="15"/>
        <v>0</v>
      </c>
      <c r="AA84" s="70">
        <f t="shared" si="15"/>
        <v>0</v>
      </c>
      <c r="AB84" s="70">
        <f t="shared" si="15"/>
        <v>0</v>
      </c>
      <c r="AC84" s="70">
        <f t="shared" si="15"/>
        <v>0</v>
      </c>
      <c r="AD84" s="70">
        <f t="shared" si="15"/>
        <v>0</v>
      </c>
      <c r="AE84" s="70">
        <f t="shared" si="15"/>
        <v>0</v>
      </c>
      <c r="AF84" s="70">
        <f t="shared" si="15"/>
        <v>0</v>
      </c>
      <c r="AG84" s="70">
        <f t="shared" si="15"/>
        <v>0</v>
      </c>
      <c r="AH84" s="70">
        <f t="shared" si="15"/>
        <v>0</v>
      </c>
      <c r="AI84" s="70">
        <f t="shared" si="15"/>
        <v>0</v>
      </c>
      <c r="AJ84" s="70">
        <f t="shared" si="15"/>
        <v>0</v>
      </c>
      <c r="AK84" s="70">
        <f t="shared" si="15"/>
        <v>0</v>
      </c>
      <c r="AL84" s="70">
        <f t="shared" si="15"/>
        <v>0</v>
      </c>
      <c r="AM84" s="70">
        <f t="shared" si="15"/>
        <v>0</v>
      </c>
      <c r="AN84" s="70">
        <f t="shared" si="15"/>
        <v>0</v>
      </c>
      <c r="AO84" s="70">
        <f t="shared" si="15"/>
        <v>0</v>
      </c>
      <c r="AP84" s="70">
        <f t="shared" ref="AP84:BG84" si="16">AP35</f>
        <v>0</v>
      </c>
      <c r="AQ84" s="70">
        <f t="shared" si="16"/>
        <v>0</v>
      </c>
      <c r="AR84" s="70">
        <f t="shared" si="16"/>
        <v>0</v>
      </c>
      <c r="AS84" s="70">
        <f t="shared" si="16"/>
        <v>0</v>
      </c>
      <c r="AT84" s="70">
        <f t="shared" si="16"/>
        <v>0</v>
      </c>
      <c r="AU84" s="70">
        <f t="shared" si="16"/>
        <v>0</v>
      </c>
      <c r="AV84" s="70">
        <f t="shared" si="16"/>
        <v>0</v>
      </c>
      <c r="AW84" s="70">
        <f t="shared" si="16"/>
        <v>0</v>
      </c>
      <c r="AX84" s="70">
        <f t="shared" si="16"/>
        <v>0</v>
      </c>
      <c r="AY84" s="70">
        <f t="shared" si="16"/>
        <v>0</v>
      </c>
      <c r="AZ84" s="70">
        <f t="shared" si="16"/>
        <v>0</v>
      </c>
      <c r="BA84" s="70">
        <f t="shared" si="16"/>
        <v>0</v>
      </c>
      <c r="BB84" s="70">
        <f t="shared" si="16"/>
        <v>0</v>
      </c>
      <c r="BC84" s="70">
        <f t="shared" si="16"/>
        <v>0</v>
      </c>
      <c r="BD84" s="70">
        <f t="shared" si="16"/>
        <v>0</v>
      </c>
      <c r="BE84" s="70">
        <f t="shared" si="16"/>
        <v>0</v>
      </c>
      <c r="BF84" s="70">
        <f t="shared" si="16"/>
        <v>0</v>
      </c>
      <c r="BG84" s="70">
        <f t="shared" si="16"/>
        <v>0</v>
      </c>
    </row>
    <row r="85" spans="5:59" x14ac:dyDescent="0.2"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5:59" x14ac:dyDescent="0.2">
      <c r="E86" s="60" t="s">
        <v>147</v>
      </c>
      <c r="G86" s="60" t="s">
        <v>41</v>
      </c>
      <c r="J86" s="86" t="b">
        <f>IF(((J$76-J$82)*J$73)&gt;0,TRUE,FALSE)</f>
        <v>1</v>
      </c>
      <c r="K86" s="60" t="b">
        <f>IF(((K$76-K$82)*K$73)&gt;0,TRUE,FALSE)</f>
        <v>0</v>
      </c>
      <c r="L86" s="60" t="b">
        <f>IF(((L$76-L$82)*L$73)&gt;0,TRUE,FALSE)</f>
        <v>1</v>
      </c>
      <c r="M86" s="60" t="b">
        <f t="shared" ref="M86:BG86" si="17">IF(((M$76-M$82)*M$73)&gt;0,TRUE,FALSE)</f>
        <v>0</v>
      </c>
      <c r="N86" s="60" t="b">
        <f t="shared" si="17"/>
        <v>1</v>
      </c>
      <c r="O86" s="60" t="b">
        <f t="shared" si="17"/>
        <v>0</v>
      </c>
      <c r="P86" s="60" t="b">
        <f t="shared" si="17"/>
        <v>0</v>
      </c>
      <c r="Q86" s="60" t="b">
        <f t="shared" si="17"/>
        <v>0</v>
      </c>
      <c r="R86" s="60" t="b">
        <f t="shared" si="17"/>
        <v>0</v>
      </c>
      <c r="S86" s="60" t="b">
        <f t="shared" si="17"/>
        <v>0</v>
      </c>
      <c r="T86" s="60" t="b">
        <f t="shared" si="17"/>
        <v>0</v>
      </c>
      <c r="U86" s="60" t="b">
        <f t="shared" si="17"/>
        <v>0</v>
      </c>
      <c r="V86" s="60" t="b">
        <f t="shared" si="17"/>
        <v>0</v>
      </c>
      <c r="W86" s="60" t="b">
        <f t="shared" si="17"/>
        <v>0</v>
      </c>
      <c r="X86" s="60" t="b">
        <f t="shared" si="17"/>
        <v>0</v>
      </c>
      <c r="Y86" s="60" t="b">
        <f t="shared" si="17"/>
        <v>0</v>
      </c>
      <c r="Z86" s="60" t="b">
        <f t="shared" si="17"/>
        <v>0</v>
      </c>
      <c r="AA86" s="60" t="b">
        <f t="shared" si="17"/>
        <v>0</v>
      </c>
      <c r="AB86" s="60" t="b">
        <f t="shared" si="17"/>
        <v>0</v>
      </c>
      <c r="AC86" s="60" t="b">
        <f t="shared" si="17"/>
        <v>0</v>
      </c>
      <c r="AD86" s="60" t="b">
        <f t="shared" si="17"/>
        <v>0</v>
      </c>
      <c r="AE86" s="60" t="b">
        <f t="shared" si="17"/>
        <v>0</v>
      </c>
      <c r="AF86" s="60" t="b">
        <f t="shared" si="17"/>
        <v>0</v>
      </c>
      <c r="AG86" s="60" t="b">
        <f t="shared" si="17"/>
        <v>0</v>
      </c>
      <c r="AH86" s="60" t="b">
        <f t="shared" si="17"/>
        <v>0</v>
      </c>
      <c r="AI86" s="60" t="b">
        <f t="shared" si="17"/>
        <v>0</v>
      </c>
      <c r="AJ86" s="60" t="b">
        <f t="shared" si="17"/>
        <v>0</v>
      </c>
      <c r="AK86" s="60" t="b">
        <f t="shared" si="17"/>
        <v>0</v>
      </c>
      <c r="AL86" s="60" t="b">
        <f t="shared" si="17"/>
        <v>0</v>
      </c>
      <c r="AM86" s="60" t="b">
        <f t="shared" si="17"/>
        <v>0</v>
      </c>
      <c r="AN86" s="60" t="b">
        <f t="shared" si="17"/>
        <v>0</v>
      </c>
      <c r="AO86" s="60" t="b">
        <f t="shared" si="17"/>
        <v>0</v>
      </c>
      <c r="AP86" s="60" t="b">
        <f t="shared" si="17"/>
        <v>0</v>
      </c>
      <c r="AQ86" s="60" t="b">
        <f t="shared" si="17"/>
        <v>0</v>
      </c>
      <c r="AR86" s="60" t="b">
        <f t="shared" si="17"/>
        <v>0</v>
      </c>
      <c r="AS86" s="60" t="b">
        <f t="shared" si="17"/>
        <v>0</v>
      </c>
      <c r="AT86" s="60" t="b">
        <f t="shared" si="17"/>
        <v>0</v>
      </c>
      <c r="AU86" s="60" t="b">
        <f t="shared" si="17"/>
        <v>0</v>
      </c>
      <c r="AV86" s="60" t="b">
        <f t="shared" si="17"/>
        <v>0</v>
      </c>
      <c r="AW86" s="60" t="b">
        <f t="shared" si="17"/>
        <v>0</v>
      </c>
      <c r="AX86" s="60" t="b">
        <f t="shared" si="17"/>
        <v>0</v>
      </c>
      <c r="AY86" s="60" t="b">
        <f t="shared" si="17"/>
        <v>0</v>
      </c>
      <c r="AZ86" s="60" t="b">
        <f t="shared" si="17"/>
        <v>0</v>
      </c>
      <c r="BA86" s="60" t="b">
        <f t="shared" si="17"/>
        <v>0</v>
      </c>
      <c r="BB86" s="60" t="b">
        <f t="shared" si="17"/>
        <v>0</v>
      </c>
      <c r="BC86" s="60" t="b">
        <f t="shared" si="17"/>
        <v>0</v>
      </c>
      <c r="BD86" s="60" t="b">
        <f t="shared" si="17"/>
        <v>0</v>
      </c>
      <c r="BE86" s="60" t="b">
        <f t="shared" si="17"/>
        <v>0</v>
      </c>
      <c r="BF86" s="60" t="b">
        <f t="shared" si="17"/>
        <v>0</v>
      </c>
      <c r="BG86" s="60" t="b">
        <f t="shared" si="17"/>
        <v>0</v>
      </c>
    </row>
    <row r="87" spans="5:59" x14ac:dyDescent="0.2">
      <c r="E87" s="60" t="s">
        <v>148</v>
      </c>
      <c r="G87" s="60" t="s">
        <v>41</v>
      </c>
      <c r="J87" s="60" t="b">
        <f>IF(J$81,IF(((J$76-J$81)*J$73)&gt;0,TRUE,FALSE),TRUE)</f>
        <v>1</v>
      </c>
      <c r="K87" s="60" t="b">
        <f>IF(K$81,IF(((K$76-K$81)*K$73)&gt;0,TRUE,FALSE),TRUE)</f>
        <v>1</v>
      </c>
      <c r="L87" s="60" t="b">
        <f>IF(L$81,IF(((L$76-L$81)*L$73)&gt;0,TRUE,FALSE),TRUE)</f>
        <v>1</v>
      </c>
      <c r="M87" s="60" t="b">
        <f t="shared" ref="M87:BG87" si="18">IF(M$81,IF(((M$76-M$81)*M$73)&gt;0,TRUE,FALSE),TRUE)</f>
        <v>1</v>
      </c>
      <c r="N87" s="60" t="b">
        <f t="shared" si="18"/>
        <v>1</v>
      </c>
      <c r="O87" s="60" t="b">
        <f t="shared" si="18"/>
        <v>1</v>
      </c>
      <c r="P87" s="60" t="b">
        <f t="shared" si="18"/>
        <v>1</v>
      </c>
      <c r="Q87" s="60" t="b">
        <f t="shared" si="18"/>
        <v>1</v>
      </c>
      <c r="R87" s="60" t="b">
        <f t="shared" si="18"/>
        <v>1</v>
      </c>
      <c r="S87" s="60" t="b">
        <f t="shared" si="18"/>
        <v>1</v>
      </c>
      <c r="T87" s="60" t="b">
        <f t="shared" si="18"/>
        <v>1</v>
      </c>
      <c r="U87" s="60" t="b">
        <f t="shared" si="18"/>
        <v>1</v>
      </c>
      <c r="V87" s="60" t="b">
        <f t="shared" si="18"/>
        <v>1</v>
      </c>
      <c r="W87" s="60" t="b">
        <f t="shared" si="18"/>
        <v>1</v>
      </c>
      <c r="X87" s="60" t="b">
        <f t="shared" si="18"/>
        <v>1</v>
      </c>
      <c r="Y87" s="60" t="b">
        <f t="shared" si="18"/>
        <v>1</v>
      </c>
      <c r="Z87" s="60" t="b">
        <f t="shared" si="18"/>
        <v>1</v>
      </c>
      <c r="AA87" s="60" t="b">
        <f t="shared" si="18"/>
        <v>1</v>
      </c>
      <c r="AB87" s="60" t="b">
        <f t="shared" si="18"/>
        <v>1</v>
      </c>
      <c r="AC87" s="60" t="b">
        <f t="shared" si="18"/>
        <v>1</v>
      </c>
      <c r="AD87" s="60" t="b">
        <f t="shared" si="18"/>
        <v>1</v>
      </c>
      <c r="AE87" s="60" t="b">
        <f t="shared" si="18"/>
        <v>1</v>
      </c>
      <c r="AF87" s="60" t="b">
        <f t="shared" si="18"/>
        <v>1</v>
      </c>
      <c r="AG87" s="60" t="b">
        <f t="shared" si="18"/>
        <v>1</v>
      </c>
      <c r="AH87" s="60" t="b">
        <f t="shared" si="18"/>
        <v>1</v>
      </c>
      <c r="AI87" s="60" t="b">
        <f t="shared" si="18"/>
        <v>1</v>
      </c>
      <c r="AJ87" s="60" t="b">
        <f t="shared" si="18"/>
        <v>1</v>
      </c>
      <c r="AK87" s="60" t="b">
        <f t="shared" si="18"/>
        <v>1</v>
      </c>
      <c r="AL87" s="60" t="b">
        <f t="shared" si="18"/>
        <v>1</v>
      </c>
      <c r="AM87" s="60" t="b">
        <f t="shared" si="18"/>
        <v>1</v>
      </c>
      <c r="AN87" s="60" t="b">
        <f t="shared" si="18"/>
        <v>1</v>
      </c>
      <c r="AO87" s="60" t="b">
        <f t="shared" si="18"/>
        <v>1</v>
      </c>
      <c r="AP87" s="60" t="b">
        <f t="shared" si="18"/>
        <v>1</v>
      </c>
      <c r="AQ87" s="60" t="b">
        <f t="shared" si="18"/>
        <v>1</v>
      </c>
      <c r="AR87" s="60" t="b">
        <f t="shared" si="18"/>
        <v>1</v>
      </c>
      <c r="AS87" s="60" t="b">
        <f t="shared" si="18"/>
        <v>1</v>
      </c>
      <c r="AT87" s="60" t="b">
        <f t="shared" si="18"/>
        <v>1</v>
      </c>
      <c r="AU87" s="60" t="b">
        <f t="shared" si="18"/>
        <v>1</v>
      </c>
      <c r="AV87" s="60" t="b">
        <f t="shared" si="18"/>
        <v>1</v>
      </c>
      <c r="AW87" s="60" t="b">
        <f t="shared" si="18"/>
        <v>1</v>
      </c>
      <c r="AX87" s="60" t="b">
        <f t="shared" si="18"/>
        <v>1</v>
      </c>
      <c r="AY87" s="60" t="b">
        <f t="shared" si="18"/>
        <v>1</v>
      </c>
      <c r="AZ87" s="60" t="b">
        <f t="shared" si="18"/>
        <v>1</v>
      </c>
      <c r="BA87" s="60" t="b">
        <f t="shared" si="18"/>
        <v>1</v>
      </c>
      <c r="BB87" s="60" t="b">
        <f t="shared" si="18"/>
        <v>1</v>
      </c>
      <c r="BC87" s="60" t="b">
        <f t="shared" si="18"/>
        <v>1</v>
      </c>
      <c r="BD87" s="60" t="b">
        <f t="shared" si="18"/>
        <v>1</v>
      </c>
      <c r="BE87" s="60" t="b">
        <f t="shared" si="18"/>
        <v>1</v>
      </c>
      <c r="BF87" s="60" t="b">
        <f t="shared" si="18"/>
        <v>1</v>
      </c>
      <c r="BG87" s="60" t="b">
        <f t="shared" si="18"/>
        <v>1</v>
      </c>
    </row>
    <row r="88" spans="5:59" x14ac:dyDescent="0.2">
      <c r="E88" s="60" t="s">
        <v>149</v>
      </c>
      <c r="G88" s="60" t="s">
        <v>46</v>
      </c>
      <c r="J88" s="70">
        <f t="shared" ref="J88:AO88" si="19">IF(J73&gt;0,MIN(J76,J80),MAX(J76,J80))</f>
        <v>168.1</v>
      </c>
      <c r="K88" s="70">
        <f t="shared" si="19"/>
        <v>60</v>
      </c>
      <c r="L88" s="70">
        <f t="shared" si="19"/>
        <v>0</v>
      </c>
      <c r="M88" s="70">
        <f t="shared" si="19"/>
        <v>0</v>
      </c>
      <c r="N88" s="70">
        <f t="shared" si="19"/>
        <v>0</v>
      </c>
      <c r="O88" s="70">
        <f t="shared" si="19"/>
        <v>0</v>
      </c>
      <c r="P88" s="70">
        <f t="shared" si="19"/>
        <v>0</v>
      </c>
      <c r="Q88" s="70">
        <f t="shared" si="19"/>
        <v>0</v>
      </c>
      <c r="R88" s="70">
        <f t="shared" si="19"/>
        <v>0</v>
      </c>
      <c r="S88" s="70">
        <f t="shared" si="19"/>
        <v>0</v>
      </c>
      <c r="T88" s="70">
        <f t="shared" si="19"/>
        <v>0</v>
      </c>
      <c r="U88" s="70">
        <f t="shared" si="19"/>
        <v>0</v>
      </c>
      <c r="V88" s="70">
        <f t="shared" si="19"/>
        <v>0</v>
      </c>
      <c r="W88" s="70">
        <f t="shared" si="19"/>
        <v>0</v>
      </c>
      <c r="X88" s="70">
        <f t="shared" si="19"/>
        <v>0</v>
      </c>
      <c r="Y88" s="70">
        <f t="shared" si="19"/>
        <v>0</v>
      </c>
      <c r="Z88" s="70">
        <f t="shared" si="19"/>
        <v>0</v>
      </c>
      <c r="AA88" s="70">
        <f t="shared" si="19"/>
        <v>0</v>
      </c>
      <c r="AB88" s="70">
        <f t="shared" si="19"/>
        <v>0</v>
      </c>
      <c r="AC88" s="70">
        <f t="shared" si="19"/>
        <v>0</v>
      </c>
      <c r="AD88" s="70">
        <f t="shared" si="19"/>
        <v>0</v>
      </c>
      <c r="AE88" s="70">
        <f t="shared" si="19"/>
        <v>0</v>
      </c>
      <c r="AF88" s="70">
        <f t="shared" si="19"/>
        <v>0</v>
      </c>
      <c r="AG88" s="70">
        <f t="shared" si="19"/>
        <v>0</v>
      </c>
      <c r="AH88" s="70">
        <f t="shared" si="19"/>
        <v>0</v>
      </c>
      <c r="AI88" s="70">
        <f t="shared" si="19"/>
        <v>0</v>
      </c>
      <c r="AJ88" s="70">
        <f t="shared" si="19"/>
        <v>0</v>
      </c>
      <c r="AK88" s="70">
        <f t="shared" si="19"/>
        <v>0</v>
      </c>
      <c r="AL88" s="70">
        <f t="shared" si="19"/>
        <v>0</v>
      </c>
      <c r="AM88" s="70">
        <f t="shared" si="19"/>
        <v>0</v>
      </c>
      <c r="AN88" s="70">
        <f t="shared" si="19"/>
        <v>0</v>
      </c>
      <c r="AO88" s="70">
        <f t="shared" si="19"/>
        <v>0</v>
      </c>
      <c r="AP88" s="70">
        <f t="shared" ref="AP88:BG88" si="20">IF(AP73&gt;0,MIN(AP76,AP80),MAX(AP76,AP80))</f>
        <v>0</v>
      </c>
      <c r="AQ88" s="70">
        <f t="shared" si="20"/>
        <v>0</v>
      </c>
      <c r="AR88" s="70">
        <f t="shared" si="20"/>
        <v>0</v>
      </c>
      <c r="AS88" s="70">
        <f t="shared" si="20"/>
        <v>0</v>
      </c>
      <c r="AT88" s="70">
        <f t="shared" si="20"/>
        <v>0</v>
      </c>
      <c r="AU88" s="70">
        <f t="shared" si="20"/>
        <v>0</v>
      </c>
      <c r="AV88" s="70">
        <f t="shared" si="20"/>
        <v>0</v>
      </c>
      <c r="AW88" s="70">
        <f t="shared" si="20"/>
        <v>0</v>
      </c>
      <c r="AX88" s="70">
        <f t="shared" si="20"/>
        <v>0</v>
      </c>
      <c r="AY88" s="70">
        <f t="shared" si="20"/>
        <v>0</v>
      </c>
      <c r="AZ88" s="70">
        <f t="shared" si="20"/>
        <v>0</v>
      </c>
      <c r="BA88" s="70">
        <f t="shared" si="20"/>
        <v>0</v>
      </c>
      <c r="BB88" s="70">
        <f t="shared" si="20"/>
        <v>0</v>
      </c>
      <c r="BC88" s="70">
        <f t="shared" si="20"/>
        <v>0</v>
      </c>
      <c r="BD88" s="70">
        <f t="shared" si="20"/>
        <v>0</v>
      </c>
      <c r="BE88" s="70">
        <f t="shared" si="20"/>
        <v>0</v>
      </c>
      <c r="BF88" s="70">
        <f t="shared" si="20"/>
        <v>0</v>
      </c>
      <c r="BG88" s="70">
        <f t="shared" si="20"/>
        <v>0</v>
      </c>
    </row>
    <row r="89" spans="5:59" x14ac:dyDescent="0.2">
      <c r="E89" s="60" t="s">
        <v>150</v>
      </c>
      <c r="G89" s="60" t="s">
        <v>46</v>
      </c>
      <c r="J89" s="70">
        <f t="shared" ref="J89:AO89" si="21">ABS(IF(J81,J81,J82)-J88)*J86*J87</f>
        <v>1.9000000000000057</v>
      </c>
      <c r="K89" s="70">
        <f t="shared" si="21"/>
        <v>0</v>
      </c>
      <c r="L89" s="70">
        <f t="shared" si="21"/>
        <v>8</v>
      </c>
      <c r="M89" s="70">
        <f t="shared" si="21"/>
        <v>0</v>
      </c>
      <c r="N89" s="70">
        <f t="shared" si="21"/>
        <v>4</v>
      </c>
      <c r="O89" s="70">
        <f t="shared" si="21"/>
        <v>0</v>
      </c>
      <c r="P89" s="70">
        <f t="shared" si="21"/>
        <v>0</v>
      </c>
      <c r="Q89" s="70">
        <f t="shared" si="21"/>
        <v>0</v>
      </c>
      <c r="R89" s="70">
        <f t="shared" si="21"/>
        <v>0</v>
      </c>
      <c r="S89" s="70">
        <f t="shared" si="21"/>
        <v>0</v>
      </c>
      <c r="T89" s="70">
        <f t="shared" si="21"/>
        <v>0</v>
      </c>
      <c r="U89" s="70">
        <f t="shared" si="21"/>
        <v>0</v>
      </c>
      <c r="V89" s="70">
        <f t="shared" si="21"/>
        <v>0</v>
      </c>
      <c r="W89" s="70">
        <f t="shared" si="21"/>
        <v>0</v>
      </c>
      <c r="X89" s="70">
        <f t="shared" si="21"/>
        <v>0</v>
      </c>
      <c r="Y89" s="70">
        <f t="shared" si="21"/>
        <v>0</v>
      </c>
      <c r="Z89" s="70">
        <f t="shared" si="21"/>
        <v>0</v>
      </c>
      <c r="AA89" s="70">
        <f t="shared" si="21"/>
        <v>0</v>
      </c>
      <c r="AB89" s="70">
        <f t="shared" si="21"/>
        <v>0</v>
      </c>
      <c r="AC89" s="70">
        <f t="shared" si="21"/>
        <v>0</v>
      </c>
      <c r="AD89" s="70">
        <f t="shared" si="21"/>
        <v>0</v>
      </c>
      <c r="AE89" s="70">
        <f t="shared" si="21"/>
        <v>0</v>
      </c>
      <c r="AF89" s="70">
        <f t="shared" si="21"/>
        <v>0</v>
      </c>
      <c r="AG89" s="70">
        <f t="shared" si="21"/>
        <v>0</v>
      </c>
      <c r="AH89" s="70">
        <f t="shared" si="21"/>
        <v>0</v>
      </c>
      <c r="AI89" s="70">
        <f t="shared" si="21"/>
        <v>0</v>
      </c>
      <c r="AJ89" s="70">
        <f t="shared" si="21"/>
        <v>0</v>
      </c>
      <c r="AK89" s="70">
        <f t="shared" si="21"/>
        <v>0</v>
      </c>
      <c r="AL89" s="70">
        <f t="shared" si="21"/>
        <v>0</v>
      </c>
      <c r="AM89" s="70">
        <f t="shared" si="21"/>
        <v>0</v>
      </c>
      <c r="AN89" s="70">
        <f t="shared" si="21"/>
        <v>0</v>
      </c>
      <c r="AO89" s="70">
        <f t="shared" si="21"/>
        <v>0</v>
      </c>
      <c r="AP89" s="70">
        <f t="shared" ref="AP89:BG89" si="22">ABS(IF(AP81,AP81,AP82)-AP88)*AP86*AP87</f>
        <v>0</v>
      </c>
      <c r="AQ89" s="70">
        <f t="shared" si="22"/>
        <v>0</v>
      </c>
      <c r="AR89" s="70">
        <f t="shared" si="22"/>
        <v>0</v>
      </c>
      <c r="AS89" s="70">
        <f t="shared" si="22"/>
        <v>0</v>
      </c>
      <c r="AT89" s="70">
        <f t="shared" si="22"/>
        <v>0</v>
      </c>
      <c r="AU89" s="70">
        <f t="shared" si="22"/>
        <v>0</v>
      </c>
      <c r="AV89" s="70">
        <f t="shared" si="22"/>
        <v>0</v>
      </c>
      <c r="AW89" s="70">
        <f t="shared" si="22"/>
        <v>0</v>
      </c>
      <c r="AX89" s="70">
        <f t="shared" si="22"/>
        <v>0</v>
      </c>
      <c r="AY89" s="70">
        <f t="shared" si="22"/>
        <v>0</v>
      </c>
      <c r="AZ89" s="70">
        <f t="shared" si="22"/>
        <v>0</v>
      </c>
      <c r="BA89" s="70">
        <f t="shared" si="22"/>
        <v>0</v>
      </c>
      <c r="BB89" s="70">
        <f t="shared" si="22"/>
        <v>0</v>
      </c>
      <c r="BC89" s="70">
        <f t="shared" si="22"/>
        <v>0</v>
      </c>
      <c r="BD89" s="70">
        <f t="shared" si="22"/>
        <v>0</v>
      </c>
      <c r="BE89" s="70">
        <f t="shared" si="22"/>
        <v>0</v>
      </c>
      <c r="BF89" s="70">
        <f t="shared" si="22"/>
        <v>0</v>
      </c>
      <c r="BG89" s="70">
        <f t="shared" si="22"/>
        <v>0</v>
      </c>
    </row>
    <row r="90" spans="5:59" x14ac:dyDescent="0.2">
      <c r="E90" s="60" t="s">
        <v>151</v>
      </c>
      <c r="G90" s="60" t="s">
        <v>46</v>
      </c>
      <c r="J90" s="70">
        <f>J89</f>
        <v>1.9000000000000057</v>
      </c>
      <c r="K90" s="70">
        <f t="shared" ref="K90:BG90" si="23">K89</f>
        <v>0</v>
      </c>
      <c r="L90" s="70">
        <f t="shared" si="23"/>
        <v>8</v>
      </c>
      <c r="M90" s="70">
        <f t="shared" si="23"/>
        <v>0</v>
      </c>
      <c r="N90" s="70">
        <f t="shared" si="23"/>
        <v>4</v>
      </c>
      <c r="O90" s="70">
        <f t="shared" si="23"/>
        <v>0</v>
      </c>
      <c r="P90" s="70">
        <f t="shared" si="23"/>
        <v>0</v>
      </c>
      <c r="Q90" s="70">
        <f t="shared" si="23"/>
        <v>0</v>
      </c>
      <c r="R90" s="70">
        <f t="shared" si="23"/>
        <v>0</v>
      </c>
      <c r="S90" s="70">
        <f t="shared" si="23"/>
        <v>0</v>
      </c>
      <c r="T90" s="70">
        <f t="shared" si="23"/>
        <v>0</v>
      </c>
      <c r="U90" s="70">
        <f t="shared" si="23"/>
        <v>0</v>
      </c>
      <c r="V90" s="70">
        <f t="shared" si="23"/>
        <v>0</v>
      </c>
      <c r="W90" s="70">
        <f t="shared" si="23"/>
        <v>0</v>
      </c>
      <c r="X90" s="70">
        <f t="shared" si="23"/>
        <v>0</v>
      </c>
      <c r="Y90" s="70">
        <f t="shared" si="23"/>
        <v>0</v>
      </c>
      <c r="Z90" s="70">
        <f t="shared" si="23"/>
        <v>0</v>
      </c>
      <c r="AA90" s="70">
        <f t="shared" si="23"/>
        <v>0</v>
      </c>
      <c r="AB90" s="70">
        <f t="shared" si="23"/>
        <v>0</v>
      </c>
      <c r="AC90" s="70">
        <f t="shared" si="23"/>
        <v>0</v>
      </c>
      <c r="AD90" s="70">
        <f t="shared" si="23"/>
        <v>0</v>
      </c>
      <c r="AE90" s="70">
        <f t="shared" si="23"/>
        <v>0</v>
      </c>
      <c r="AF90" s="70">
        <f t="shared" si="23"/>
        <v>0</v>
      </c>
      <c r="AG90" s="70">
        <f t="shared" si="23"/>
        <v>0</v>
      </c>
      <c r="AH90" s="70">
        <f t="shared" si="23"/>
        <v>0</v>
      </c>
      <c r="AI90" s="70">
        <f t="shared" si="23"/>
        <v>0</v>
      </c>
      <c r="AJ90" s="70">
        <f t="shared" si="23"/>
        <v>0</v>
      </c>
      <c r="AK90" s="70">
        <f t="shared" si="23"/>
        <v>0</v>
      </c>
      <c r="AL90" s="70">
        <f t="shared" si="23"/>
        <v>0</v>
      </c>
      <c r="AM90" s="70">
        <f t="shared" si="23"/>
        <v>0</v>
      </c>
      <c r="AN90" s="70">
        <f t="shared" si="23"/>
        <v>0</v>
      </c>
      <c r="AO90" s="70">
        <f t="shared" si="23"/>
        <v>0</v>
      </c>
      <c r="AP90" s="70">
        <f t="shared" si="23"/>
        <v>0</v>
      </c>
      <c r="AQ90" s="70">
        <f t="shared" si="23"/>
        <v>0</v>
      </c>
      <c r="AR90" s="70">
        <f t="shared" si="23"/>
        <v>0</v>
      </c>
      <c r="AS90" s="70">
        <f t="shared" si="23"/>
        <v>0</v>
      </c>
      <c r="AT90" s="70">
        <f t="shared" si="23"/>
        <v>0</v>
      </c>
      <c r="AU90" s="70">
        <f t="shared" si="23"/>
        <v>0</v>
      </c>
      <c r="AV90" s="70">
        <f t="shared" si="23"/>
        <v>0</v>
      </c>
      <c r="AW90" s="70">
        <f t="shared" si="23"/>
        <v>0</v>
      </c>
      <c r="AX90" s="70">
        <f t="shared" si="23"/>
        <v>0</v>
      </c>
      <c r="AY90" s="70">
        <f t="shared" si="23"/>
        <v>0</v>
      </c>
      <c r="AZ90" s="70">
        <f t="shared" si="23"/>
        <v>0</v>
      </c>
      <c r="BA90" s="70">
        <f t="shared" si="23"/>
        <v>0</v>
      </c>
      <c r="BB90" s="70">
        <f t="shared" si="23"/>
        <v>0</v>
      </c>
      <c r="BC90" s="70">
        <f t="shared" si="23"/>
        <v>0</v>
      </c>
      <c r="BD90" s="70">
        <f t="shared" si="23"/>
        <v>0</v>
      </c>
      <c r="BE90" s="70">
        <f t="shared" si="23"/>
        <v>0</v>
      </c>
      <c r="BF90" s="70">
        <f t="shared" si="23"/>
        <v>0</v>
      </c>
      <c r="BG90" s="70">
        <f t="shared" si="23"/>
        <v>0</v>
      </c>
    </row>
    <row r="91" spans="5:59" x14ac:dyDescent="0.2">
      <c r="E91" s="60" t="str">
        <f>E37</f>
        <v>Standard outperformance rate</v>
      </c>
      <c r="G91" s="60" t="s">
        <v>46</v>
      </c>
      <c r="J91" s="71">
        <f t="shared" ref="J91:AO91" si="24">J37</f>
        <v>0.14226</v>
      </c>
      <c r="K91" s="71">
        <f t="shared" si="24"/>
        <v>0.5</v>
      </c>
      <c r="L91" s="71">
        <f t="shared" si="24"/>
        <v>0.1</v>
      </c>
      <c r="M91" s="71">
        <f t="shared" si="24"/>
        <v>0</v>
      </c>
      <c r="N91" s="71">
        <f t="shared" si="24"/>
        <v>0.5</v>
      </c>
      <c r="O91" s="71">
        <f t="shared" si="24"/>
        <v>0</v>
      </c>
      <c r="P91" s="71">
        <f t="shared" si="24"/>
        <v>0</v>
      </c>
      <c r="Q91" s="71">
        <f t="shared" si="24"/>
        <v>0</v>
      </c>
      <c r="R91" s="71">
        <f t="shared" si="24"/>
        <v>0</v>
      </c>
      <c r="S91" s="71">
        <f t="shared" si="24"/>
        <v>0</v>
      </c>
      <c r="T91" s="71">
        <f t="shared" si="24"/>
        <v>0</v>
      </c>
      <c r="U91" s="71">
        <f t="shared" si="24"/>
        <v>0</v>
      </c>
      <c r="V91" s="71">
        <f t="shared" si="24"/>
        <v>0</v>
      </c>
      <c r="W91" s="71">
        <f t="shared" si="24"/>
        <v>0</v>
      </c>
      <c r="X91" s="71">
        <f t="shared" si="24"/>
        <v>0</v>
      </c>
      <c r="Y91" s="71">
        <f t="shared" si="24"/>
        <v>0</v>
      </c>
      <c r="Z91" s="71">
        <f t="shared" si="24"/>
        <v>0</v>
      </c>
      <c r="AA91" s="71">
        <f t="shared" si="24"/>
        <v>0</v>
      </c>
      <c r="AB91" s="71">
        <f t="shared" si="24"/>
        <v>0</v>
      </c>
      <c r="AC91" s="71">
        <f t="shared" si="24"/>
        <v>0</v>
      </c>
      <c r="AD91" s="71">
        <f t="shared" si="24"/>
        <v>0</v>
      </c>
      <c r="AE91" s="71">
        <f t="shared" si="24"/>
        <v>0</v>
      </c>
      <c r="AF91" s="71">
        <f t="shared" si="24"/>
        <v>0</v>
      </c>
      <c r="AG91" s="71">
        <f t="shared" si="24"/>
        <v>0</v>
      </c>
      <c r="AH91" s="71">
        <f t="shared" si="24"/>
        <v>0</v>
      </c>
      <c r="AI91" s="71">
        <f t="shared" si="24"/>
        <v>0</v>
      </c>
      <c r="AJ91" s="71">
        <f t="shared" si="24"/>
        <v>0</v>
      </c>
      <c r="AK91" s="71">
        <f t="shared" si="24"/>
        <v>0</v>
      </c>
      <c r="AL91" s="71">
        <f t="shared" si="24"/>
        <v>0</v>
      </c>
      <c r="AM91" s="71">
        <f t="shared" si="24"/>
        <v>0</v>
      </c>
      <c r="AN91" s="71">
        <f t="shared" si="24"/>
        <v>0</v>
      </c>
      <c r="AO91" s="71">
        <f t="shared" si="24"/>
        <v>0</v>
      </c>
      <c r="AP91" s="71">
        <f t="shared" ref="AP91:BG91" si="25">AP37</f>
        <v>0</v>
      </c>
      <c r="AQ91" s="71">
        <f t="shared" si="25"/>
        <v>0</v>
      </c>
      <c r="AR91" s="71">
        <f t="shared" si="25"/>
        <v>0</v>
      </c>
      <c r="AS91" s="71">
        <f t="shared" si="25"/>
        <v>0</v>
      </c>
      <c r="AT91" s="71">
        <f t="shared" si="25"/>
        <v>0</v>
      </c>
      <c r="AU91" s="71">
        <f t="shared" si="25"/>
        <v>0</v>
      </c>
      <c r="AV91" s="71">
        <f t="shared" si="25"/>
        <v>0</v>
      </c>
      <c r="AW91" s="71">
        <f t="shared" si="25"/>
        <v>0</v>
      </c>
      <c r="AX91" s="71">
        <f t="shared" si="25"/>
        <v>0</v>
      </c>
      <c r="AY91" s="71">
        <f t="shared" si="25"/>
        <v>0</v>
      </c>
      <c r="AZ91" s="71">
        <f t="shared" si="25"/>
        <v>0</v>
      </c>
      <c r="BA91" s="71">
        <f t="shared" si="25"/>
        <v>0</v>
      </c>
      <c r="BB91" s="71">
        <f t="shared" si="25"/>
        <v>0</v>
      </c>
      <c r="BC91" s="71">
        <f t="shared" si="25"/>
        <v>0</v>
      </c>
      <c r="BD91" s="71">
        <f t="shared" si="25"/>
        <v>0</v>
      </c>
      <c r="BE91" s="71">
        <f t="shared" si="25"/>
        <v>0</v>
      </c>
      <c r="BF91" s="71">
        <f t="shared" si="25"/>
        <v>0</v>
      </c>
      <c r="BG91" s="71">
        <f t="shared" si="25"/>
        <v>0</v>
      </c>
    </row>
    <row r="92" spans="5:59" x14ac:dyDescent="0.2">
      <c r="E92" s="60" t="s">
        <v>152</v>
      </c>
      <c r="G92" s="60" t="s">
        <v>46</v>
      </c>
      <c r="J92" s="65">
        <f t="shared" ref="J92:AO92" si="26">J90*J91</f>
        <v>0.27029400000000081</v>
      </c>
      <c r="K92" s="65">
        <f t="shared" si="26"/>
        <v>0</v>
      </c>
      <c r="L92" s="65">
        <f t="shared" si="26"/>
        <v>0.8</v>
      </c>
      <c r="M92" s="65">
        <f t="shared" si="26"/>
        <v>0</v>
      </c>
      <c r="N92" s="65">
        <f t="shared" si="26"/>
        <v>2</v>
      </c>
      <c r="O92" s="65">
        <f t="shared" si="26"/>
        <v>0</v>
      </c>
      <c r="P92" s="65">
        <f t="shared" si="26"/>
        <v>0</v>
      </c>
      <c r="Q92" s="65">
        <f t="shared" si="26"/>
        <v>0</v>
      </c>
      <c r="R92" s="65">
        <f t="shared" si="26"/>
        <v>0</v>
      </c>
      <c r="S92" s="65">
        <f t="shared" si="26"/>
        <v>0</v>
      </c>
      <c r="T92" s="65">
        <f t="shared" si="26"/>
        <v>0</v>
      </c>
      <c r="U92" s="65">
        <f t="shared" si="26"/>
        <v>0</v>
      </c>
      <c r="V92" s="65">
        <f t="shared" si="26"/>
        <v>0</v>
      </c>
      <c r="W92" s="65">
        <f t="shared" si="26"/>
        <v>0</v>
      </c>
      <c r="X92" s="65">
        <f t="shared" si="26"/>
        <v>0</v>
      </c>
      <c r="Y92" s="65">
        <f t="shared" si="26"/>
        <v>0</v>
      </c>
      <c r="Z92" s="65">
        <f t="shared" si="26"/>
        <v>0</v>
      </c>
      <c r="AA92" s="65">
        <f t="shared" si="26"/>
        <v>0</v>
      </c>
      <c r="AB92" s="65">
        <f t="shared" si="26"/>
        <v>0</v>
      </c>
      <c r="AC92" s="65">
        <f t="shared" si="26"/>
        <v>0</v>
      </c>
      <c r="AD92" s="65">
        <f t="shared" si="26"/>
        <v>0</v>
      </c>
      <c r="AE92" s="65">
        <f t="shared" si="26"/>
        <v>0</v>
      </c>
      <c r="AF92" s="65">
        <f t="shared" si="26"/>
        <v>0</v>
      </c>
      <c r="AG92" s="65">
        <f t="shared" si="26"/>
        <v>0</v>
      </c>
      <c r="AH92" s="65">
        <f t="shared" si="26"/>
        <v>0</v>
      </c>
      <c r="AI92" s="65">
        <f t="shared" si="26"/>
        <v>0</v>
      </c>
      <c r="AJ92" s="65">
        <f t="shared" si="26"/>
        <v>0</v>
      </c>
      <c r="AK92" s="65">
        <f t="shared" si="26"/>
        <v>0</v>
      </c>
      <c r="AL92" s="65">
        <f t="shared" si="26"/>
        <v>0</v>
      </c>
      <c r="AM92" s="65">
        <f t="shared" si="26"/>
        <v>0</v>
      </c>
      <c r="AN92" s="65">
        <f t="shared" si="26"/>
        <v>0</v>
      </c>
      <c r="AO92" s="65">
        <f t="shared" si="26"/>
        <v>0</v>
      </c>
      <c r="AP92" s="65">
        <f t="shared" ref="AP92:BG92" si="27">AP90*AP91</f>
        <v>0</v>
      </c>
      <c r="AQ92" s="65">
        <f t="shared" si="27"/>
        <v>0</v>
      </c>
      <c r="AR92" s="65">
        <f t="shared" si="27"/>
        <v>0</v>
      </c>
      <c r="AS92" s="65">
        <f t="shared" si="27"/>
        <v>0</v>
      </c>
      <c r="AT92" s="65">
        <f t="shared" si="27"/>
        <v>0</v>
      </c>
      <c r="AU92" s="65">
        <f t="shared" si="27"/>
        <v>0</v>
      </c>
      <c r="AV92" s="65">
        <f t="shared" si="27"/>
        <v>0</v>
      </c>
      <c r="AW92" s="65">
        <f t="shared" si="27"/>
        <v>0</v>
      </c>
      <c r="AX92" s="65">
        <f t="shared" si="27"/>
        <v>0</v>
      </c>
      <c r="AY92" s="65">
        <f t="shared" si="27"/>
        <v>0</v>
      </c>
      <c r="AZ92" s="65">
        <f t="shared" si="27"/>
        <v>0</v>
      </c>
      <c r="BA92" s="65">
        <f t="shared" si="27"/>
        <v>0</v>
      </c>
      <c r="BB92" s="65">
        <f t="shared" si="27"/>
        <v>0</v>
      </c>
      <c r="BC92" s="65">
        <f t="shared" si="27"/>
        <v>0</v>
      </c>
      <c r="BD92" s="65">
        <f t="shared" si="27"/>
        <v>0</v>
      </c>
      <c r="BE92" s="65">
        <f t="shared" si="27"/>
        <v>0</v>
      </c>
      <c r="BF92" s="65">
        <f t="shared" si="27"/>
        <v>0</v>
      </c>
      <c r="BG92" s="65">
        <f t="shared" si="27"/>
        <v>0</v>
      </c>
    </row>
    <row r="93" spans="5:59" x14ac:dyDescent="0.2"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5:59" x14ac:dyDescent="0.2">
      <c r="E94" s="60" t="s">
        <v>153</v>
      </c>
      <c r="G94" s="60" t="s">
        <v>41</v>
      </c>
      <c r="J94" s="60" t="b">
        <f>IF(((J$76-J$82)*J$73)&lt;0,TRUE,FALSE)</f>
        <v>0</v>
      </c>
      <c r="K94" s="60" t="b">
        <f>IF(((K$76-K$82)*K$73)&lt;0,TRUE,FALSE)</f>
        <v>1</v>
      </c>
      <c r="L94" s="60" t="b">
        <f>IF(((L$76-L$82)*L$73)&lt;0,TRUE,FALSE)</f>
        <v>0</v>
      </c>
      <c r="M94" s="60" t="b">
        <f t="shared" ref="M94:BG94" si="28">IF(((M$76-M$82)*M$73)&lt;0,TRUE,FALSE)</f>
        <v>1</v>
      </c>
      <c r="N94" s="60" t="b">
        <f t="shared" si="28"/>
        <v>0</v>
      </c>
      <c r="O94" s="60" t="b">
        <f t="shared" si="28"/>
        <v>0</v>
      </c>
      <c r="P94" s="60" t="b">
        <f t="shared" si="28"/>
        <v>0</v>
      </c>
      <c r="Q94" s="60" t="b">
        <f t="shared" si="28"/>
        <v>0</v>
      </c>
      <c r="R94" s="60" t="b">
        <f t="shared" si="28"/>
        <v>0</v>
      </c>
      <c r="S94" s="60" t="b">
        <f t="shared" si="28"/>
        <v>0</v>
      </c>
      <c r="T94" s="60" t="b">
        <f t="shared" si="28"/>
        <v>0</v>
      </c>
      <c r="U94" s="60" t="b">
        <f t="shared" si="28"/>
        <v>0</v>
      </c>
      <c r="V94" s="60" t="b">
        <f t="shared" si="28"/>
        <v>0</v>
      </c>
      <c r="W94" s="60" t="b">
        <f t="shared" si="28"/>
        <v>0</v>
      </c>
      <c r="X94" s="60" t="b">
        <f t="shared" si="28"/>
        <v>0</v>
      </c>
      <c r="Y94" s="60" t="b">
        <f t="shared" si="28"/>
        <v>0</v>
      </c>
      <c r="Z94" s="60" t="b">
        <f t="shared" si="28"/>
        <v>0</v>
      </c>
      <c r="AA94" s="60" t="b">
        <f t="shared" si="28"/>
        <v>0</v>
      </c>
      <c r="AB94" s="60" t="b">
        <f t="shared" si="28"/>
        <v>0</v>
      </c>
      <c r="AC94" s="60" t="b">
        <f t="shared" si="28"/>
        <v>0</v>
      </c>
      <c r="AD94" s="60" t="b">
        <f t="shared" si="28"/>
        <v>0</v>
      </c>
      <c r="AE94" s="60" t="b">
        <f t="shared" si="28"/>
        <v>0</v>
      </c>
      <c r="AF94" s="60" t="b">
        <f t="shared" si="28"/>
        <v>0</v>
      </c>
      <c r="AG94" s="60" t="b">
        <f t="shared" si="28"/>
        <v>0</v>
      </c>
      <c r="AH94" s="60" t="b">
        <f t="shared" si="28"/>
        <v>0</v>
      </c>
      <c r="AI94" s="60" t="b">
        <f t="shared" si="28"/>
        <v>0</v>
      </c>
      <c r="AJ94" s="60" t="b">
        <f t="shared" si="28"/>
        <v>0</v>
      </c>
      <c r="AK94" s="60" t="b">
        <f t="shared" si="28"/>
        <v>0</v>
      </c>
      <c r="AL94" s="60" t="b">
        <f t="shared" si="28"/>
        <v>0</v>
      </c>
      <c r="AM94" s="60" t="b">
        <f t="shared" si="28"/>
        <v>0</v>
      </c>
      <c r="AN94" s="60" t="b">
        <f t="shared" si="28"/>
        <v>0</v>
      </c>
      <c r="AO94" s="60" t="b">
        <f t="shared" si="28"/>
        <v>0</v>
      </c>
      <c r="AP94" s="60" t="b">
        <f t="shared" si="28"/>
        <v>0</v>
      </c>
      <c r="AQ94" s="60" t="b">
        <f t="shared" si="28"/>
        <v>0</v>
      </c>
      <c r="AR94" s="60" t="b">
        <f t="shared" si="28"/>
        <v>0</v>
      </c>
      <c r="AS94" s="60" t="b">
        <f t="shared" si="28"/>
        <v>0</v>
      </c>
      <c r="AT94" s="60" t="b">
        <f t="shared" si="28"/>
        <v>0</v>
      </c>
      <c r="AU94" s="60" t="b">
        <f t="shared" si="28"/>
        <v>0</v>
      </c>
      <c r="AV94" s="60" t="b">
        <f t="shared" si="28"/>
        <v>0</v>
      </c>
      <c r="AW94" s="60" t="b">
        <f t="shared" si="28"/>
        <v>0</v>
      </c>
      <c r="AX94" s="60" t="b">
        <f t="shared" si="28"/>
        <v>0</v>
      </c>
      <c r="AY94" s="60" t="b">
        <f t="shared" si="28"/>
        <v>0</v>
      </c>
      <c r="AZ94" s="60" t="b">
        <f t="shared" si="28"/>
        <v>0</v>
      </c>
      <c r="BA94" s="60" t="b">
        <f t="shared" si="28"/>
        <v>0</v>
      </c>
      <c r="BB94" s="60" t="b">
        <f t="shared" si="28"/>
        <v>0</v>
      </c>
      <c r="BC94" s="60" t="b">
        <f t="shared" si="28"/>
        <v>0</v>
      </c>
      <c r="BD94" s="60" t="b">
        <f t="shared" si="28"/>
        <v>0</v>
      </c>
      <c r="BE94" s="60" t="b">
        <f t="shared" si="28"/>
        <v>0</v>
      </c>
      <c r="BF94" s="60" t="b">
        <f t="shared" si="28"/>
        <v>0</v>
      </c>
      <c r="BG94" s="60" t="b">
        <f t="shared" si="28"/>
        <v>0</v>
      </c>
    </row>
    <row r="95" spans="5:59" x14ac:dyDescent="0.2">
      <c r="E95" s="60" t="s">
        <v>154</v>
      </c>
      <c r="G95" s="60" t="s">
        <v>41</v>
      </c>
      <c r="J95" s="60" t="b">
        <f t="shared" ref="J95:AO95" si="29">IF(J83,IF(((J$76-J$83)*J$73)&lt;0,TRUE,FALSE),TRUE)</f>
        <v>0</v>
      </c>
      <c r="K95" s="60" t="b">
        <f t="shared" si="29"/>
        <v>1</v>
      </c>
      <c r="L95" s="60" t="b">
        <f t="shared" si="29"/>
        <v>1</v>
      </c>
      <c r="M95" s="60" t="b">
        <f t="shared" si="29"/>
        <v>1</v>
      </c>
      <c r="N95" s="60" t="b">
        <f t="shared" si="29"/>
        <v>1</v>
      </c>
      <c r="O95" s="60" t="b">
        <f t="shared" si="29"/>
        <v>1</v>
      </c>
      <c r="P95" s="60" t="b">
        <f t="shared" si="29"/>
        <v>1</v>
      </c>
      <c r="Q95" s="60" t="b">
        <f t="shared" si="29"/>
        <v>1</v>
      </c>
      <c r="R95" s="60" t="b">
        <f t="shared" si="29"/>
        <v>1</v>
      </c>
      <c r="S95" s="60" t="b">
        <f t="shared" si="29"/>
        <v>1</v>
      </c>
      <c r="T95" s="60" t="b">
        <f t="shared" si="29"/>
        <v>1</v>
      </c>
      <c r="U95" s="60" t="b">
        <f t="shared" si="29"/>
        <v>1</v>
      </c>
      <c r="V95" s="60" t="b">
        <f t="shared" si="29"/>
        <v>1</v>
      </c>
      <c r="W95" s="60" t="b">
        <f t="shared" si="29"/>
        <v>1</v>
      </c>
      <c r="X95" s="60" t="b">
        <f t="shared" si="29"/>
        <v>1</v>
      </c>
      <c r="Y95" s="60" t="b">
        <f t="shared" si="29"/>
        <v>1</v>
      </c>
      <c r="Z95" s="60" t="b">
        <f t="shared" si="29"/>
        <v>1</v>
      </c>
      <c r="AA95" s="60" t="b">
        <f t="shared" si="29"/>
        <v>1</v>
      </c>
      <c r="AB95" s="60" t="b">
        <f t="shared" si="29"/>
        <v>1</v>
      </c>
      <c r="AC95" s="60" t="b">
        <f t="shared" si="29"/>
        <v>1</v>
      </c>
      <c r="AD95" s="60" t="b">
        <f t="shared" si="29"/>
        <v>1</v>
      </c>
      <c r="AE95" s="60" t="b">
        <f t="shared" si="29"/>
        <v>1</v>
      </c>
      <c r="AF95" s="60" t="b">
        <f t="shared" si="29"/>
        <v>1</v>
      </c>
      <c r="AG95" s="60" t="b">
        <f t="shared" si="29"/>
        <v>1</v>
      </c>
      <c r="AH95" s="60" t="b">
        <f t="shared" si="29"/>
        <v>1</v>
      </c>
      <c r="AI95" s="60" t="b">
        <f t="shared" si="29"/>
        <v>1</v>
      </c>
      <c r="AJ95" s="60" t="b">
        <f t="shared" si="29"/>
        <v>1</v>
      </c>
      <c r="AK95" s="60" t="b">
        <f t="shared" si="29"/>
        <v>1</v>
      </c>
      <c r="AL95" s="60" t="b">
        <f t="shared" si="29"/>
        <v>1</v>
      </c>
      <c r="AM95" s="60" t="b">
        <f t="shared" si="29"/>
        <v>1</v>
      </c>
      <c r="AN95" s="60" t="b">
        <f t="shared" si="29"/>
        <v>1</v>
      </c>
      <c r="AO95" s="60" t="b">
        <f t="shared" si="29"/>
        <v>1</v>
      </c>
      <c r="AP95" s="60" t="b">
        <f t="shared" ref="AP95:BG95" si="30">IF(AP83,IF(((AP$76-AP$83)*AP$73)&lt;0,TRUE,FALSE),TRUE)</f>
        <v>1</v>
      </c>
      <c r="AQ95" s="60" t="b">
        <f t="shared" si="30"/>
        <v>1</v>
      </c>
      <c r="AR95" s="60" t="b">
        <f t="shared" si="30"/>
        <v>1</v>
      </c>
      <c r="AS95" s="60" t="b">
        <f t="shared" si="30"/>
        <v>1</v>
      </c>
      <c r="AT95" s="60" t="b">
        <f t="shared" si="30"/>
        <v>1</v>
      </c>
      <c r="AU95" s="60" t="b">
        <f t="shared" si="30"/>
        <v>1</v>
      </c>
      <c r="AV95" s="60" t="b">
        <f t="shared" si="30"/>
        <v>1</v>
      </c>
      <c r="AW95" s="60" t="b">
        <f t="shared" si="30"/>
        <v>1</v>
      </c>
      <c r="AX95" s="60" t="b">
        <f t="shared" si="30"/>
        <v>1</v>
      </c>
      <c r="AY95" s="60" t="b">
        <f t="shared" si="30"/>
        <v>1</v>
      </c>
      <c r="AZ95" s="60" t="b">
        <f t="shared" si="30"/>
        <v>1</v>
      </c>
      <c r="BA95" s="60" t="b">
        <f t="shared" si="30"/>
        <v>1</v>
      </c>
      <c r="BB95" s="60" t="b">
        <f t="shared" si="30"/>
        <v>1</v>
      </c>
      <c r="BC95" s="60" t="b">
        <f t="shared" si="30"/>
        <v>1</v>
      </c>
      <c r="BD95" s="60" t="b">
        <f t="shared" si="30"/>
        <v>1</v>
      </c>
      <c r="BE95" s="60" t="b">
        <f t="shared" si="30"/>
        <v>1</v>
      </c>
      <c r="BF95" s="60" t="b">
        <f t="shared" si="30"/>
        <v>1</v>
      </c>
      <c r="BG95" s="60" t="b">
        <f t="shared" si="30"/>
        <v>1</v>
      </c>
    </row>
    <row r="96" spans="5:59" x14ac:dyDescent="0.2">
      <c r="E96" s="60" t="s">
        <v>155</v>
      </c>
      <c r="G96" s="60" t="s">
        <v>46</v>
      </c>
      <c r="J96" s="70">
        <f t="shared" ref="J96:AO96" si="31">IF(J73&gt;0,MAX(J76,J84),MIN(J76,J84))</f>
        <v>155</v>
      </c>
      <c r="K96" s="70">
        <f t="shared" si="31"/>
        <v>0</v>
      </c>
      <c r="L96" s="70">
        <f t="shared" si="31"/>
        <v>650</v>
      </c>
      <c r="M96" s="70">
        <f t="shared" si="31"/>
        <v>0.9</v>
      </c>
      <c r="N96" s="70">
        <f t="shared" si="31"/>
        <v>4.5</v>
      </c>
      <c r="O96" s="70">
        <f t="shared" si="31"/>
        <v>0</v>
      </c>
      <c r="P96" s="70">
        <f t="shared" si="31"/>
        <v>0</v>
      </c>
      <c r="Q96" s="70">
        <f t="shared" si="31"/>
        <v>0</v>
      </c>
      <c r="R96" s="70">
        <f t="shared" si="31"/>
        <v>0</v>
      </c>
      <c r="S96" s="70">
        <f t="shared" si="31"/>
        <v>0</v>
      </c>
      <c r="T96" s="70">
        <f t="shared" si="31"/>
        <v>0</v>
      </c>
      <c r="U96" s="70">
        <f t="shared" si="31"/>
        <v>0</v>
      </c>
      <c r="V96" s="70">
        <f t="shared" si="31"/>
        <v>0</v>
      </c>
      <c r="W96" s="70">
        <f t="shared" si="31"/>
        <v>0</v>
      </c>
      <c r="X96" s="70">
        <f t="shared" si="31"/>
        <v>0</v>
      </c>
      <c r="Y96" s="70">
        <f t="shared" si="31"/>
        <v>0</v>
      </c>
      <c r="Z96" s="70">
        <f t="shared" si="31"/>
        <v>0</v>
      </c>
      <c r="AA96" s="70">
        <f t="shared" si="31"/>
        <v>0</v>
      </c>
      <c r="AB96" s="70">
        <f t="shared" si="31"/>
        <v>0</v>
      </c>
      <c r="AC96" s="70">
        <f t="shared" si="31"/>
        <v>0</v>
      </c>
      <c r="AD96" s="70">
        <f t="shared" si="31"/>
        <v>0</v>
      </c>
      <c r="AE96" s="70">
        <f t="shared" si="31"/>
        <v>0</v>
      </c>
      <c r="AF96" s="70">
        <f t="shared" si="31"/>
        <v>0</v>
      </c>
      <c r="AG96" s="70">
        <f t="shared" si="31"/>
        <v>0</v>
      </c>
      <c r="AH96" s="70">
        <f t="shared" si="31"/>
        <v>0</v>
      </c>
      <c r="AI96" s="70">
        <f t="shared" si="31"/>
        <v>0</v>
      </c>
      <c r="AJ96" s="70">
        <f t="shared" si="31"/>
        <v>0</v>
      </c>
      <c r="AK96" s="70">
        <f t="shared" si="31"/>
        <v>0</v>
      </c>
      <c r="AL96" s="70">
        <f t="shared" si="31"/>
        <v>0</v>
      </c>
      <c r="AM96" s="70">
        <f t="shared" si="31"/>
        <v>0</v>
      </c>
      <c r="AN96" s="70">
        <f t="shared" si="31"/>
        <v>0</v>
      </c>
      <c r="AO96" s="70">
        <f t="shared" si="31"/>
        <v>0</v>
      </c>
      <c r="AP96" s="70">
        <f t="shared" ref="AP96:BG96" si="32">IF(AP73&gt;0,MAX(AP76,AP84),MIN(AP76,AP84))</f>
        <v>0</v>
      </c>
      <c r="AQ96" s="70">
        <f t="shared" si="32"/>
        <v>0</v>
      </c>
      <c r="AR96" s="70">
        <f t="shared" si="32"/>
        <v>0</v>
      </c>
      <c r="AS96" s="70">
        <f t="shared" si="32"/>
        <v>0</v>
      </c>
      <c r="AT96" s="70">
        <f t="shared" si="32"/>
        <v>0</v>
      </c>
      <c r="AU96" s="70">
        <f t="shared" si="32"/>
        <v>0</v>
      </c>
      <c r="AV96" s="70">
        <f t="shared" si="32"/>
        <v>0</v>
      </c>
      <c r="AW96" s="70">
        <f t="shared" si="32"/>
        <v>0</v>
      </c>
      <c r="AX96" s="70">
        <f t="shared" si="32"/>
        <v>0</v>
      </c>
      <c r="AY96" s="70">
        <f t="shared" si="32"/>
        <v>0</v>
      </c>
      <c r="AZ96" s="70">
        <f t="shared" si="32"/>
        <v>0</v>
      </c>
      <c r="BA96" s="70">
        <f t="shared" si="32"/>
        <v>0</v>
      </c>
      <c r="BB96" s="70">
        <f t="shared" si="32"/>
        <v>0</v>
      </c>
      <c r="BC96" s="70">
        <f t="shared" si="32"/>
        <v>0</v>
      </c>
      <c r="BD96" s="70">
        <f t="shared" si="32"/>
        <v>0</v>
      </c>
      <c r="BE96" s="70">
        <f t="shared" si="32"/>
        <v>0</v>
      </c>
      <c r="BF96" s="70">
        <f t="shared" si="32"/>
        <v>0</v>
      </c>
      <c r="BG96" s="70">
        <f t="shared" si="32"/>
        <v>0</v>
      </c>
    </row>
    <row r="97" spans="4:59" x14ac:dyDescent="0.2">
      <c r="E97" s="60" t="s">
        <v>156</v>
      </c>
      <c r="G97" s="60" t="s">
        <v>46</v>
      </c>
      <c r="J97" s="70">
        <f t="shared" ref="J97:AO97" si="33">ABS(IF(J83,J83,J82)-J96)*J94*J95</f>
        <v>0</v>
      </c>
      <c r="K97" s="70">
        <f t="shared" si="33"/>
        <v>55</v>
      </c>
      <c r="L97" s="70">
        <f t="shared" si="33"/>
        <v>0</v>
      </c>
      <c r="M97" s="70">
        <f t="shared" si="33"/>
        <v>9.9999999999999978E-2</v>
      </c>
      <c r="N97" s="70">
        <f t="shared" si="33"/>
        <v>0</v>
      </c>
      <c r="O97" s="70">
        <f t="shared" si="33"/>
        <v>0</v>
      </c>
      <c r="P97" s="70">
        <f t="shared" si="33"/>
        <v>0</v>
      </c>
      <c r="Q97" s="70">
        <f t="shared" si="33"/>
        <v>0</v>
      </c>
      <c r="R97" s="70">
        <f t="shared" si="33"/>
        <v>0</v>
      </c>
      <c r="S97" s="70">
        <f t="shared" si="33"/>
        <v>0</v>
      </c>
      <c r="T97" s="70">
        <f t="shared" si="33"/>
        <v>0</v>
      </c>
      <c r="U97" s="70">
        <f t="shared" si="33"/>
        <v>0</v>
      </c>
      <c r="V97" s="70">
        <f t="shared" si="33"/>
        <v>0</v>
      </c>
      <c r="W97" s="70">
        <f t="shared" si="33"/>
        <v>0</v>
      </c>
      <c r="X97" s="70">
        <f t="shared" si="33"/>
        <v>0</v>
      </c>
      <c r="Y97" s="70">
        <f t="shared" si="33"/>
        <v>0</v>
      </c>
      <c r="Z97" s="70">
        <f t="shared" si="33"/>
        <v>0</v>
      </c>
      <c r="AA97" s="70">
        <f t="shared" si="33"/>
        <v>0</v>
      </c>
      <c r="AB97" s="70">
        <f t="shared" si="33"/>
        <v>0</v>
      </c>
      <c r="AC97" s="70">
        <f t="shared" si="33"/>
        <v>0</v>
      </c>
      <c r="AD97" s="70">
        <f t="shared" si="33"/>
        <v>0</v>
      </c>
      <c r="AE97" s="70">
        <f t="shared" si="33"/>
        <v>0</v>
      </c>
      <c r="AF97" s="70">
        <f t="shared" si="33"/>
        <v>0</v>
      </c>
      <c r="AG97" s="70">
        <f t="shared" si="33"/>
        <v>0</v>
      </c>
      <c r="AH97" s="70">
        <f t="shared" si="33"/>
        <v>0</v>
      </c>
      <c r="AI97" s="70">
        <f t="shared" si="33"/>
        <v>0</v>
      </c>
      <c r="AJ97" s="70">
        <f t="shared" si="33"/>
        <v>0</v>
      </c>
      <c r="AK97" s="70">
        <f t="shared" si="33"/>
        <v>0</v>
      </c>
      <c r="AL97" s="70">
        <f t="shared" si="33"/>
        <v>0</v>
      </c>
      <c r="AM97" s="70">
        <f t="shared" si="33"/>
        <v>0</v>
      </c>
      <c r="AN97" s="70">
        <f t="shared" si="33"/>
        <v>0</v>
      </c>
      <c r="AO97" s="70">
        <f t="shared" si="33"/>
        <v>0</v>
      </c>
      <c r="AP97" s="70">
        <f t="shared" ref="AP97:BG97" si="34">ABS(IF(AP83,AP83,AP82)-AP96)*AP94*AP95</f>
        <v>0</v>
      </c>
      <c r="AQ97" s="70">
        <f t="shared" si="34"/>
        <v>0</v>
      </c>
      <c r="AR97" s="70">
        <f t="shared" si="34"/>
        <v>0</v>
      </c>
      <c r="AS97" s="70">
        <f t="shared" si="34"/>
        <v>0</v>
      </c>
      <c r="AT97" s="70">
        <f t="shared" si="34"/>
        <v>0</v>
      </c>
      <c r="AU97" s="70">
        <f t="shared" si="34"/>
        <v>0</v>
      </c>
      <c r="AV97" s="70">
        <f t="shared" si="34"/>
        <v>0</v>
      </c>
      <c r="AW97" s="70">
        <f t="shared" si="34"/>
        <v>0</v>
      </c>
      <c r="AX97" s="70">
        <f t="shared" si="34"/>
        <v>0</v>
      </c>
      <c r="AY97" s="70">
        <f t="shared" si="34"/>
        <v>0</v>
      </c>
      <c r="AZ97" s="70">
        <f t="shared" si="34"/>
        <v>0</v>
      </c>
      <c r="BA97" s="70">
        <f t="shared" si="34"/>
        <v>0</v>
      </c>
      <c r="BB97" s="70">
        <f t="shared" si="34"/>
        <v>0</v>
      </c>
      <c r="BC97" s="70">
        <f t="shared" si="34"/>
        <v>0</v>
      </c>
      <c r="BD97" s="70">
        <f t="shared" si="34"/>
        <v>0</v>
      </c>
      <c r="BE97" s="70">
        <f t="shared" si="34"/>
        <v>0</v>
      </c>
      <c r="BF97" s="70">
        <f t="shared" si="34"/>
        <v>0</v>
      </c>
      <c r="BG97" s="70">
        <f t="shared" si="34"/>
        <v>0</v>
      </c>
    </row>
    <row r="98" spans="4:59" x14ac:dyDescent="0.2">
      <c r="E98" s="60" t="s">
        <v>157</v>
      </c>
      <c r="G98" s="60" t="s">
        <v>46</v>
      </c>
      <c r="J98" s="70">
        <f t="shared" ref="J98:AO98" si="35">J97</f>
        <v>0</v>
      </c>
      <c r="K98" s="70">
        <f t="shared" si="35"/>
        <v>55</v>
      </c>
      <c r="L98" s="70">
        <f t="shared" si="35"/>
        <v>0</v>
      </c>
      <c r="M98" s="70">
        <f t="shared" si="35"/>
        <v>9.9999999999999978E-2</v>
      </c>
      <c r="N98" s="70">
        <f t="shared" si="35"/>
        <v>0</v>
      </c>
      <c r="O98" s="70">
        <f t="shared" si="35"/>
        <v>0</v>
      </c>
      <c r="P98" s="70">
        <f t="shared" si="35"/>
        <v>0</v>
      </c>
      <c r="Q98" s="70">
        <f t="shared" si="35"/>
        <v>0</v>
      </c>
      <c r="R98" s="70">
        <f t="shared" si="35"/>
        <v>0</v>
      </c>
      <c r="S98" s="70">
        <f t="shared" si="35"/>
        <v>0</v>
      </c>
      <c r="T98" s="70">
        <f t="shared" si="35"/>
        <v>0</v>
      </c>
      <c r="U98" s="70">
        <f t="shared" si="35"/>
        <v>0</v>
      </c>
      <c r="V98" s="70">
        <f t="shared" si="35"/>
        <v>0</v>
      </c>
      <c r="W98" s="70">
        <f t="shared" si="35"/>
        <v>0</v>
      </c>
      <c r="X98" s="70">
        <f t="shared" si="35"/>
        <v>0</v>
      </c>
      <c r="Y98" s="70">
        <f t="shared" si="35"/>
        <v>0</v>
      </c>
      <c r="Z98" s="70">
        <f t="shared" si="35"/>
        <v>0</v>
      </c>
      <c r="AA98" s="70">
        <f t="shared" si="35"/>
        <v>0</v>
      </c>
      <c r="AB98" s="70">
        <f t="shared" si="35"/>
        <v>0</v>
      </c>
      <c r="AC98" s="70">
        <f t="shared" si="35"/>
        <v>0</v>
      </c>
      <c r="AD98" s="70">
        <f t="shared" si="35"/>
        <v>0</v>
      </c>
      <c r="AE98" s="70">
        <f t="shared" si="35"/>
        <v>0</v>
      </c>
      <c r="AF98" s="70">
        <f t="shared" si="35"/>
        <v>0</v>
      </c>
      <c r="AG98" s="70">
        <f t="shared" si="35"/>
        <v>0</v>
      </c>
      <c r="AH98" s="70">
        <f t="shared" si="35"/>
        <v>0</v>
      </c>
      <c r="AI98" s="70">
        <f t="shared" si="35"/>
        <v>0</v>
      </c>
      <c r="AJ98" s="70">
        <f t="shared" si="35"/>
        <v>0</v>
      </c>
      <c r="AK98" s="70">
        <f t="shared" si="35"/>
        <v>0</v>
      </c>
      <c r="AL98" s="70">
        <f t="shared" si="35"/>
        <v>0</v>
      </c>
      <c r="AM98" s="70">
        <f t="shared" si="35"/>
        <v>0</v>
      </c>
      <c r="AN98" s="70">
        <f t="shared" si="35"/>
        <v>0</v>
      </c>
      <c r="AO98" s="70">
        <f t="shared" si="35"/>
        <v>0</v>
      </c>
      <c r="AP98" s="70">
        <f t="shared" ref="AP98:BG98" si="36">AP97</f>
        <v>0</v>
      </c>
      <c r="AQ98" s="70">
        <f t="shared" si="36"/>
        <v>0</v>
      </c>
      <c r="AR98" s="70">
        <f t="shared" si="36"/>
        <v>0</v>
      </c>
      <c r="AS98" s="70">
        <f t="shared" si="36"/>
        <v>0</v>
      </c>
      <c r="AT98" s="70">
        <f t="shared" si="36"/>
        <v>0</v>
      </c>
      <c r="AU98" s="70">
        <f t="shared" si="36"/>
        <v>0</v>
      </c>
      <c r="AV98" s="70">
        <f t="shared" si="36"/>
        <v>0</v>
      </c>
      <c r="AW98" s="70">
        <f t="shared" si="36"/>
        <v>0</v>
      </c>
      <c r="AX98" s="70">
        <f t="shared" si="36"/>
        <v>0</v>
      </c>
      <c r="AY98" s="70">
        <f t="shared" si="36"/>
        <v>0</v>
      </c>
      <c r="AZ98" s="70">
        <f t="shared" si="36"/>
        <v>0</v>
      </c>
      <c r="BA98" s="70">
        <f t="shared" si="36"/>
        <v>0</v>
      </c>
      <c r="BB98" s="70">
        <f t="shared" si="36"/>
        <v>0</v>
      </c>
      <c r="BC98" s="70">
        <f t="shared" si="36"/>
        <v>0</v>
      </c>
      <c r="BD98" s="70">
        <f t="shared" si="36"/>
        <v>0</v>
      </c>
      <c r="BE98" s="70">
        <f t="shared" si="36"/>
        <v>0</v>
      </c>
      <c r="BF98" s="70">
        <f t="shared" si="36"/>
        <v>0</v>
      </c>
      <c r="BG98" s="70">
        <f t="shared" si="36"/>
        <v>0</v>
      </c>
    </row>
    <row r="99" spans="4:59" x14ac:dyDescent="0.2">
      <c r="E99" s="60" t="str">
        <f>E38</f>
        <v>Standard underperformance rate</v>
      </c>
      <c r="G99" s="60" t="s">
        <v>46</v>
      </c>
      <c r="J99" s="71">
        <f t="shared" ref="J99:AO99" si="37">J38</f>
        <v>-0.17071165739136601</v>
      </c>
      <c r="K99" s="71">
        <f t="shared" si="37"/>
        <v>-0.5</v>
      </c>
      <c r="L99" s="71">
        <f t="shared" si="37"/>
        <v>-0.1</v>
      </c>
      <c r="M99" s="71">
        <f t="shared" si="37"/>
        <v>-0.02</v>
      </c>
      <c r="N99" s="71">
        <f t="shared" si="37"/>
        <v>-0.5</v>
      </c>
      <c r="O99" s="71">
        <f t="shared" si="37"/>
        <v>0</v>
      </c>
      <c r="P99" s="71">
        <f t="shared" si="37"/>
        <v>0</v>
      </c>
      <c r="Q99" s="71">
        <f t="shared" si="37"/>
        <v>0</v>
      </c>
      <c r="R99" s="71">
        <f t="shared" si="37"/>
        <v>0</v>
      </c>
      <c r="S99" s="71">
        <f t="shared" si="37"/>
        <v>0</v>
      </c>
      <c r="T99" s="71">
        <f t="shared" si="37"/>
        <v>0</v>
      </c>
      <c r="U99" s="71">
        <f t="shared" si="37"/>
        <v>0</v>
      </c>
      <c r="V99" s="71">
        <f t="shared" si="37"/>
        <v>0</v>
      </c>
      <c r="W99" s="71">
        <f t="shared" si="37"/>
        <v>0</v>
      </c>
      <c r="X99" s="71">
        <f t="shared" si="37"/>
        <v>0</v>
      </c>
      <c r="Y99" s="71">
        <f t="shared" si="37"/>
        <v>0</v>
      </c>
      <c r="Z99" s="71">
        <f t="shared" si="37"/>
        <v>0</v>
      </c>
      <c r="AA99" s="71">
        <f t="shared" si="37"/>
        <v>0</v>
      </c>
      <c r="AB99" s="71">
        <f t="shared" si="37"/>
        <v>0</v>
      </c>
      <c r="AC99" s="71">
        <f t="shared" si="37"/>
        <v>0</v>
      </c>
      <c r="AD99" s="71">
        <f t="shared" si="37"/>
        <v>0</v>
      </c>
      <c r="AE99" s="71">
        <f t="shared" si="37"/>
        <v>0</v>
      </c>
      <c r="AF99" s="71">
        <f t="shared" si="37"/>
        <v>0</v>
      </c>
      <c r="AG99" s="71">
        <f t="shared" si="37"/>
        <v>0</v>
      </c>
      <c r="AH99" s="71">
        <f t="shared" si="37"/>
        <v>0</v>
      </c>
      <c r="AI99" s="71">
        <f t="shared" si="37"/>
        <v>0</v>
      </c>
      <c r="AJ99" s="71">
        <f t="shared" si="37"/>
        <v>0</v>
      </c>
      <c r="AK99" s="71">
        <f t="shared" si="37"/>
        <v>0</v>
      </c>
      <c r="AL99" s="71">
        <f t="shared" si="37"/>
        <v>0</v>
      </c>
      <c r="AM99" s="71">
        <f t="shared" si="37"/>
        <v>0</v>
      </c>
      <c r="AN99" s="71">
        <f t="shared" si="37"/>
        <v>0</v>
      </c>
      <c r="AO99" s="71">
        <f t="shared" si="37"/>
        <v>0</v>
      </c>
      <c r="AP99" s="71">
        <f t="shared" ref="AP99:BG99" si="38">AP38</f>
        <v>0</v>
      </c>
      <c r="AQ99" s="71">
        <f t="shared" si="38"/>
        <v>0</v>
      </c>
      <c r="AR99" s="71">
        <f t="shared" si="38"/>
        <v>0</v>
      </c>
      <c r="AS99" s="71">
        <f t="shared" si="38"/>
        <v>0</v>
      </c>
      <c r="AT99" s="71">
        <f t="shared" si="38"/>
        <v>0</v>
      </c>
      <c r="AU99" s="71">
        <f t="shared" si="38"/>
        <v>0</v>
      </c>
      <c r="AV99" s="71">
        <f t="shared" si="38"/>
        <v>0</v>
      </c>
      <c r="AW99" s="71">
        <f t="shared" si="38"/>
        <v>0</v>
      </c>
      <c r="AX99" s="71">
        <f t="shared" si="38"/>
        <v>0</v>
      </c>
      <c r="AY99" s="71">
        <f t="shared" si="38"/>
        <v>0</v>
      </c>
      <c r="AZ99" s="71">
        <f t="shared" si="38"/>
        <v>0</v>
      </c>
      <c r="BA99" s="71">
        <f t="shared" si="38"/>
        <v>0</v>
      </c>
      <c r="BB99" s="71">
        <f t="shared" si="38"/>
        <v>0</v>
      </c>
      <c r="BC99" s="71">
        <f t="shared" si="38"/>
        <v>0</v>
      </c>
      <c r="BD99" s="71">
        <f t="shared" si="38"/>
        <v>0</v>
      </c>
      <c r="BE99" s="71">
        <f t="shared" si="38"/>
        <v>0</v>
      </c>
      <c r="BF99" s="71">
        <f t="shared" si="38"/>
        <v>0</v>
      </c>
      <c r="BG99" s="71">
        <f t="shared" si="38"/>
        <v>0</v>
      </c>
    </row>
    <row r="100" spans="4:59" x14ac:dyDescent="0.2">
      <c r="E100" s="60" t="s">
        <v>158</v>
      </c>
      <c r="G100" s="60" t="s">
        <v>46</v>
      </c>
      <c r="J100" s="65">
        <f t="shared" ref="J100:AO100" si="39">J98*J99</f>
        <v>0</v>
      </c>
      <c r="K100" s="65">
        <f t="shared" si="39"/>
        <v>-27.5</v>
      </c>
      <c r="L100" s="65">
        <f t="shared" si="39"/>
        <v>0</v>
      </c>
      <c r="M100" s="65">
        <f t="shared" si="39"/>
        <v>-1.9999999999999996E-3</v>
      </c>
      <c r="N100" s="65">
        <f t="shared" si="39"/>
        <v>0</v>
      </c>
      <c r="O100" s="65">
        <f t="shared" si="39"/>
        <v>0</v>
      </c>
      <c r="P100" s="65">
        <f t="shared" si="39"/>
        <v>0</v>
      </c>
      <c r="Q100" s="65">
        <f t="shared" si="39"/>
        <v>0</v>
      </c>
      <c r="R100" s="65">
        <f t="shared" si="39"/>
        <v>0</v>
      </c>
      <c r="S100" s="65">
        <f t="shared" si="39"/>
        <v>0</v>
      </c>
      <c r="T100" s="65">
        <f t="shared" si="39"/>
        <v>0</v>
      </c>
      <c r="U100" s="65">
        <f t="shared" si="39"/>
        <v>0</v>
      </c>
      <c r="V100" s="65">
        <f t="shared" si="39"/>
        <v>0</v>
      </c>
      <c r="W100" s="65">
        <f t="shared" si="39"/>
        <v>0</v>
      </c>
      <c r="X100" s="65">
        <f t="shared" si="39"/>
        <v>0</v>
      </c>
      <c r="Y100" s="65">
        <f t="shared" si="39"/>
        <v>0</v>
      </c>
      <c r="Z100" s="65">
        <f t="shared" si="39"/>
        <v>0</v>
      </c>
      <c r="AA100" s="65">
        <f t="shared" si="39"/>
        <v>0</v>
      </c>
      <c r="AB100" s="65">
        <f t="shared" si="39"/>
        <v>0</v>
      </c>
      <c r="AC100" s="65">
        <f t="shared" si="39"/>
        <v>0</v>
      </c>
      <c r="AD100" s="65">
        <f t="shared" si="39"/>
        <v>0</v>
      </c>
      <c r="AE100" s="65">
        <f t="shared" si="39"/>
        <v>0</v>
      </c>
      <c r="AF100" s="65">
        <f t="shared" si="39"/>
        <v>0</v>
      </c>
      <c r="AG100" s="65">
        <f t="shared" si="39"/>
        <v>0</v>
      </c>
      <c r="AH100" s="65">
        <f t="shared" si="39"/>
        <v>0</v>
      </c>
      <c r="AI100" s="65">
        <f t="shared" si="39"/>
        <v>0</v>
      </c>
      <c r="AJ100" s="65">
        <f t="shared" si="39"/>
        <v>0</v>
      </c>
      <c r="AK100" s="65">
        <f t="shared" si="39"/>
        <v>0</v>
      </c>
      <c r="AL100" s="65">
        <f t="shared" si="39"/>
        <v>0</v>
      </c>
      <c r="AM100" s="65">
        <f t="shared" si="39"/>
        <v>0</v>
      </c>
      <c r="AN100" s="65">
        <f t="shared" si="39"/>
        <v>0</v>
      </c>
      <c r="AO100" s="65">
        <f t="shared" si="39"/>
        <v>0</v>
      </c>
      <c r="AP100" s="65">
        <f t="shared" ref="AP100:BG100" si="40">AP98*AP99</f>
        <v>0</v>
      </c>
      <c r="AQ100" s="65">
        <f t="shared" si="40"/>
        <v>0</v>
      </c>
      <c r="AR100" s="65">
        <f t="shared" si="40"/>
        <v>0</v>
      </c>
      <c r="AS100" s="65">
        <f t="shared" si="40"/>
        <v>0</v>
      </c>
      <c r="AT100" s="65">
        <f t="shared" si="40"/>
        <v>0</v>
      </c>
      <c r="AU100" s="65">
        <f t="shared" si="40"/>
        <v>0</v>
      </c>
      <c r="AV100" s="65">
        <f t="shared" si="40"/>
        <v>0</v>
      </c>
      <c r="AW100" s="65">
        <f t="shared" si="40"/>
        <v>0</v>
      </c>
      <c r="AX100" s="65">
        <f t="shared" si="40"/>
        <v>0</v>
      </c>
      <c r="AY100" s="65">
        <f t="shared" si="40"/>
        <v>0</v>
      </c>
      <c r="AZ100" s="65">
        <f t="shared" si="40"/>
        <v>0</v>
      </c>
      <c r="BA100" s="65">
        <f t="shared" si="40"/>
        <v>0</v>
      </c>
      <c r="BB100" s="65">
        <f t="shared" si="40"/>
        <v>0</v>
      </c>
      <c r="BC100" s="65">
        <f t="shared" si="40"/>
        <v>0</v>
      </c>
      <c r="BD100" s="65">
        <f t="shared" si="40"/>
        <v>0</v>
      </c>
      <c r="BE100" s="65">
        <f t="shared" si="40"/>
        <v>0</v>
      </c>
      <c r="BF100" s="65">
        <f t="shared" si="40"/>
        <v>0</v>
      </c>
      <c r="BG100" s="65">
        <f t="shared" si="40"/>
        <v>0</v>
      </c>
    </row>
    <row r="102" spans="4:59" x14ac:dyDescent="0.2">
      <c r="D102" s="58" t="s">
        <v>24</v>
      </c>
    </row>
    <row r="103" spans="4:59" x14ac:dyDescent="0.2">
      <c r="D103" s="58"/>
    </row>
    <row r="104" spans="4:59" x14ac:dyDescent="0.2">
      <c r="E104" s="60" t="str">
        <f>E41</f>
        <v>Enhanced ODI?</v>
      </c>
      <c r="G104" s="60" t="s">
        <v>41</v>
      </c>
      <c r="J104" s="60" t="b">
        <f t="shared" ref="J104:AO104" si="41">J41</f>
        <v>1</v>
      </c>
      <c r="K104" s="60" t="b">
        <f t="shared" si="41"/>
        <v>0</v>
      </c>
      <c r="L104" s="60" t="b">
        <f t="shared" si="41"/>
        <v>0</v>
      </c>
      <c r="M104" s="60" t="b">
        <f t="shared" si="41"/>
        <v>0</v>
      </c>
      <c r="N104" s="60" t="b">
        <f t="shared" si="41"/>
        <v>0</v>
      </c>
      <c r="O104" s="60">
        <f t="shared" si="41"/>
        <v>0</v>
      </c>
      <c r="P104" s="60">
        <f t="shared" si="41"/>
        <v>0</v>
      </c>
      <c r="Q104" s="60">
        <f t="shared" si="41"/>
        <v>0</v>
      </c>
      <c r="R104" s="60">
        <f t="shared" si="41"/>
        <v>0</v>
      </c>
      <c r="S104" s="60">
        <f t="shared" si="41"/>
        <v>0</v>
      </c>
      <c r="T104" s="60">
        <f t="shared" si="41"/>
        <v>0</v>
      </c>
      <c r="U104" s="60">
        <f t="shared" si="41"/>
        <v>0</v>
      </c>
      <c r="V104" s="60">
        <f t="shared" si="41"/>
        <v>0</v>
      </c>
      <c r="W104" s="60">
        <f t="shared" si="41"/>
        <v>0</v>
      </c>
      <c r="X104" s="60">
        <f t="shared" si="41"/>
        <v>0</v>
      </c>
      <c r="Y104" s="60">
        <f t="shared" si="41"/>
        <v>0</v>
      </c>
      <c r="Z104" s="60">
        <f t="shared" si="41"/>
        <v>0</v>
      </c>
      <c r="AA104" s="60">
        <f t="shared" si="41"/>
        <v>0</v>
      </c>
      <c r="AB104" s="60">
        <f t="shared" si="41"/>
        <v>0</v>
      </c>
      <c r="AC104" s="60">
        <f t="shared" si="41"/>
        <v>0</v>
      </c>
      <c r="AD104" s="60">
        <f t="shared" si="41"/>
        <v>0</v>
      </c>
      <c r="AE104" s="60">
        <f t="shared" si="41"/>
        <v>0</v>
      </c>
      <c r="AF104" s="60">
        <f t="shared" si="41"/>
        <v>0</v>
      </c>
      <c r="AG104" s="60">
        <f t="shared" si="41"/>
        <v>0</v>
      </c>
      <c r="AH104" s="60">
        <f t="shared" si="41"/>
        <v>0</v>
      </c>
      <c r="AI104" s="60">
        <f t="shared" si="41"/>
        <v>0</v>
      </c>
      <c r="AJ104" s="60">
        <f t="shared" si="41"/>
        <v>0</v>
      </c>
      <c r="AK104" s="60">
        <f t="shared" si="41"/>
        <v>0</v>
      </c>
      <c r="AL104" s="60">
        <f t="shared" si="41"/>
        <v>0</v>
      </c>
      <c r="AM104" s="60">
        <f t="shared" si="41"/>
        <v>0</v>
      </c>
      <c r="AN104" s="60">
        <f t="shared" si="41"/>
        <v>0</v>
      </c>
      <c r="AO104" s="60">
        <f t="shared" si="41"/>
        <v>0</v>
      </c>
      <c r="AP104" s="60">
        <f t="shared" ref="AP104:BG104" si="42">AP41</f>
        <v>0</v>
      </c>
      <c r="AQ104" s="60">
        <f t="shared" si="42"/>
        <v>0</v>
      </c>
      <c r="AR104" s="60">
        <f t="shared" si="42"/>
        <v>0</v>
      </c>
      <c r="AS104" s="60">
        <f t="shared" si="42"/>
        <v>0</v>
      </c>
      <c r="AT104" s="60">
        <f t="shared" si="42"/>
        <v>0</v>
      </c>
      <c r="AU104" s="60">
        <f t="shared" si="42"/>
        <v>0</v>
      </c>
      <c r="AV104" s="60">
        <f t="shared" si="42"/>
        <v>0</v>
      </c>
      <c r="AW104" s="60">
        <f t="shared" si="42"/>
        <v>0</v>
      </c>
      <c r="AX104" s="60">
        <f t="shared" si="42"/>
        <v>0</v>
      </c>
      <c r="AY104" s="60">
        <f t="shared" si="42"/>
        <v>0</v>
      </c>
      <c r="AZ104" s="60">
        <f t="shared" si="42"/>
        <v>0</v>
      </c>
      <c r="BA104" s="60">
        <f t="shared" si="42"/>
        <v>0</v>
      </c>
      <c r="BB104" s="60">
        <f t="shared" si="42"/>
        <v>0</v>
      </c>
      <c r="BC104" s="60">
        <f t="shared" si="42"/>
        <v>0</v>
      </c>
      <c r="BD104" s="60">
        <f t="shared" si="42"/>
        <v>0</v>
      </c>
      <c r="BE104" s="60">
        <f t="shared" si="42"/>
        <v>0</v>
      </c>
      <c r="BF104" s="60">
        <f t="shared" si="42"/>
        <v>0</v>
      </c>
      <c r="BG104" s="60">
        <f t="shared" si="42"/>
        <v>0</v>
      </c>
    </row>
    <row r="106" spans="4:59" x14ac:dyDescent="0.2">
      <c r="E106" s="60" t="str">
        <f>E44</f>
        <v>Enhanced outperformance threshold</v>
      </c>
      <c r="G106" s="60" t="s">
        <v>46</v>
      </c>
      <c r="J106" s="70">
        <f t="shared" ref="J106:AO106" si="43">J44</f>
        <v>168.1</v>
      </c>
      <c r="K106" s="70">
        <f t="shared" si="43"/>
        <v>0</v>
      </c>
      <c r="L106" s="70">
        <f t="shared" si="43"/>
        <v>0</v>
      </c>
      <c r="M106" s="70">
        <f t="shared" si="43"/>
        <v>0</v>
      </c>
      <c r="N106" s="70">
        <f t="shared" si="43"/>
        <v>0</v>
      </c>
      <c r="O106" s="70">
        <f t="shared" si="43"/>
        <v>0</v>
      </c>
      <c r="P106" s="70">
        <f t="shared" si="43"/>
        <v>0</v>
      </c>
      <c r="Q106" s="70">
        <f t="shared" si="43"/>
        <v>0</v>
      </c>
      <c r="R106" s="70">
        <f t="shared" si="43"/>
        <v>0</v>
      </c>
      <c r="S106" s="70">
        <f t="shared" si="43"/>
        <v>0</v>
      </c>
      <c r="T106" s="70">
        <f t="shared" si="43"/>
        <v>0</v>
      </c>
      <c r="U106" s="70">
        <f t="shared" si="43"/>
        <v>0</v>
      </c>
      <c r="V106" s="70">
        <f t="shared" si="43"/>
        <v>0</v>
      </c>
      <c r="W106" s="70">
        <f t="shared" si="43"/>
        <v>0</v>
      </c>
      <c r="X106" s="70">
        <f t="shared" si="43"/>
        <v>0</v>
      </c>
      <c r="Y106" s="70">
        <f t="shared" si="43"/>
        <v>0</v>
      </c>
      <c r="Z106" s="70">
        <f t="shared" si="43"/>
        <v>0</v>
      </c>
      <c r="AA106" s="70">
        <f t="shared" si="43"/>
        <v>0</v>
      </c>
      <c r="AB106" s="70">
        <f t="shared" si="43"/>
        <v>0</v>
      </c>
      <c r="AC106" s="70">
        <f t="shared" si="43"/>
        <v>0</v>
      </c>
      <c r="AD106" s="70">
        <f t="shared" si="43"/>
        <v>0</v>
      </c>
      <c r="AE106" s="70">
        <f t="shared" si="43"/>
        <v>0</v>
      </c>
      <c r="AF106" s="70">
        <f t="shared" si="43"/>
        <v>0</v>
      </c>
      <c r="AG106" s="70">
        <f t="shared" si="43"/>
        <v>0</v>
      </c>
      <c r="AH106" s="70">
        <f t="shared" si="43"/>
        <v>0</v>
      </c>
      <c r="AI106" s="70">
        <f t="shared" si="43"/>
        <v>0</v>
      </c>
      <c r="AJ106" s="70">
        <f t="shared" si="43"/>
        <v>0</v>
      </c>
      <c r="AK106" s="70">
        <f t="shared" si="43"/>
        <v>0</v>
      </c>
      <c r="AL106" s="70">
        <f t="shared" si="43"/>
        <v>0</v>
      </c>
      <c r="AM106" s="70">
        <f t="shared" si="43"/>
        <v>0</v>
      </c>
      <c r="AN106" s="70">
        <f t="shared" si="43"/>
        <v>0</v>
      </c>
      <c r="AO106" s="70">
        <f t="shared" si="43"/>
        <v>0</v>
      </c>
      <c r="AP106" s="70">
        <f t="shared" ref="AP106:BG106" si="44">AP44</f>
        <v>0</v>
      </c>
      <c r="AQ106" s="70">
        <f t="shared" si="44"/>
        <v>0</v>
      </c>
      <c r="AR106" s="70">
        <f t="shared" si="44"/>
        <v>0</v>
      </c>
      <c r="AS106" s="70">
        <f t="shared" si="44"/>
        <v>0</v>
      </c>
      <c r="AT106" s="70">
        <f t="shared" si="44"/>
        <v>0</v>
      </c>
      <c r="AU106" s="70">
        <f t="shared" si="44"/>
        <v>0</v>
      </c>
      <c r="AV106" s="70">
        <f t="shared" si="44"/>
        <v>0</v>
      </c>
      <c r="AW106" s="70">
        <f t="shared" si="44"/>
        <v>0</v>
      </c>
      <c r="AX106" s="70">
        <f t="shared" si="44"/>
        <v>0</v>
      </c>
      <c r="AY106" s="70">
        <f t="shared" si="44"/>
        <v>0</v>
      </c>
      <c r="AZ106" s="70">
        <f t="shared" si="44"/>
        <v>0</v>
      </c>
      <c r="BA106" s="70">
        <f t="shared" si="44"/>
        <v>0</v>
      </c>
      <c r="BB106" s="70">
        <f t="shared" si="44"/>
        <v>0</v>
      </c>
      <c r="BC106" s="70">
        <f t="shared" si="44"/>
        <v>0</v>
      </c>
      <c r="BD106" s="70">
        <f t="shared" si="44"/>
        <v>0</v>
      </c>
      <c r="BE106" s="70">
        <f t="shared" si="44"/>
        <v>0</v>
      </c>
      <c r="BF106" s="70">
        <f t="shared" si="44"/>
        <v>0</v>
      </c>
      <c r="BG106" s="70">
        <f t="shared" si="44"/>
        <v>0</v>
      </c>
    </row>
    <row r="107" spans="4:59" x14ac:dyDescent="0.2">
      <c r="E107" s="60" t="str">
        <f>E45</f>
        <v>Enhanced underperformance threshold</v>
      </c>
      <c r="G107" s="60" t="s">
        <v>46</v>
      </c>
      <c r="J107" s="70">
        <f t="shared" ref="J107:AO107" si="45">J45</f>
        <v>187.4</v>
      </c>
      <c r="K107" s="70">
        <f t="shared" si="45"/>
        <v>0</v>
      </c>
      <c r="L107" s="70">
        <f t="shared" si="45"/>
        <v>0</v>
      </c>
      <c r="M107" s="70">
        <f t="shared" si="45"/>
        <v>0</v>
      </c>
      <c r="N107" s="70">
        <f t="shared" si="45"/>
        <v>0</v>
      </c>
      <c r="O107" s="70">
        <f t="shared" si="45"/>
        <v>0</v>
      </c>
      <c r="P107" s="70">
        <f t="shared" si="45"/>
        <v>0</v>
      </c>
      <c r="Q107" s="70">
        <f t="shared" si="45"/>
        <v>0</v>
      </c>
      <c r="R107" s="70">
        <f t="shared" si="45"/>
        <v>0</v>
      </c>
      <c r="S107" s="70">
        <f t="shared" si="45"/>
        <v>0</v>
      </c>
      <c r="T107" s="70">
        <f t="shared" si="45"/>
        <v>0</v>
      </c>
      <c r="U107" s="70">
        <f t="shared" si="45"/>
        <v>0</v>
      </c>
      <c r="V107" s="70">
        <f t="shared" si="45"/>
        <v>0</v>
      </c>
      <c r="W107" s="70">
        <f t="shared" si="45"/>
        <v>0</v>
      </c>
      <c r="X107" s="70">
        <f t="shared" si="45"/>
        <v>0</v>
      </c>
      <c r="Y107" s="70">
        <f t="shared" si="45"/>
        <v>0</v>
      </c>
      <c r="Z107" s="70">
        <f t="shared" si="45"/>
        <v>0</v>
      </c>
      <c r="AA107" s="70">
        <f t="shared" si="45"/>
        <v>0</v>
      </c>
      <c r="AB107" s="70">
        <f t="shared" si="45"/>
        <v>0</v>
      </c>
      <c r="AC107" s="70">
        <f t="shared" si="45"/>
        <v>0</v>
      </c>
      <c r="AD107" s="70">
        <f t="shared" si="45"/>
        <v>0</v>
      </c>
      <c r="AE107" s="70">
        <f t="shared" si="45"/>
        <v>0</v>
      </c>
      <c r="AF107" s="70">
        <f t="shared" si="45"/>
        <v>0</v>
      </c>
      <c r="AG107" s="70">
        <f t="shared" si="45"/>
        <v>0</v>
      </c>
      <c r="AH107" s="70">
        <f t="shared" si="45"/>
        <v>0</v>
      </c>
      <c r="AI107" s="70">
        <f t="shared" si="45"/>
        <v>0</v>
      </c>
      <c r="AJ107" s="70">
        <f t="shared" si="45"/>
        <v>0</v>
      </c>
      <c r="AK107" s="70">
        <f t="shared" si="45"/>
        <v>0</v>
      </c>
      <c r="AL107" s="70">
        <f t="shared" si="45"/>
        <v>0</v>
      </c>
      <c r="AM107" s="70">
        <f t="shared" si="45"/>
        <v>0</v>
      </c>
      <c r="AN107" s="70">
        <f t="shared" si="45"/>
        <v>0</v>
      </c>
      <c r="AO107" s="70">
        <f t="shared" si="45"/>
        <v>0</v>
      </c>
      <c r="AP107" s="70">
        <f t="shared" ref="AP107:BG107" si="46">AP45</f>
        <v>0</v>
      </c>
      <c r="AQ107" s="70">
        <f t="shared" si="46"/>
        <v>0</v>
      </c>
      <c r="AR107" s="70">
        <f t="shared" si="46"/>
        <v>0</v>
      </c>
      <c r="AS107" s="70">
        <f t="shared" si="46"/>
        <v>0</v>
      </c>
      <c r="AT107" s="70">
        <f t="shared" si="46"/>
        <v>0</v>
      </c>
      <c r="AU107" s="70">
        <f t="shared" si="46"/>
        <v>0</v>
      </c>
      <c r="AV107" s="70">
        <f t="shared" si="46"/>
        <v>0</v>
      </c>
      <c r="AW107" s="70">
        <f t="shared" si="46"/>
        <v>0</v>
      </c>
      <c r="AX107" s="70">
        <f t="shared" si="46"/>
        <v>0</v>
      </c>
      <c r="AY107" s="70">
        <f t="shared" si="46"/>
        <v>0</v>
      </c>
      <c r="AZ107" s="70">
        <f t="shared" si="46"/>
        <v>0</v>
      </c>
      <c r="BA107" s="70">
        <f t="shared" si="46"/>
        <v>0</v>
      </c>
      <c r="BB107" s="70">
        <f t="shared" si="46"/>
        <v>0</v>
      </c>
      <c r="BC107" s="70">
        <f t="shared" si="46"/>
        <v>0</v>
      </c>
      <c r="BD107" s="70">
        <f t="shared" si="46"/>
        <v>0</v>
      </c>
      <c r="BE107" s="70">
        <f t="shared" si="46"/>
        <v>0</v>
      </c>
      <c r="BF107" s="70">
        <f t="shared" si="46"/>
        <v>0</v>
      </c>
      <c r="BG107" s="70">
        <f t="shared" si="46"/>
        <v>0</v>
      </c>
    </row>
    <row r="108" spans="4:59" x14ac:dyDescent="0.2">
      <c r="E108" s="60" t="str">
        <f>E46</f>
        <v>Enhanced underperformance collar</v>
      </c>
      <c r="G108" s="60" t="s">
        <v>46</v>
      </c>
      <c r="J108" s="70">
        <f t="shared" ref="J108:AO108" si="47">J46</f>
        <v>200</v>
      </c>
      <c r="K108" s="70">
        <f t="shared" si="47"/>
        <v>0</v>
      </c>
      <c r="L108" s="70">
        <f t="shared" si="47"/>
        <v>0</v>
      </c>
      <c r="M108" s="70">
        <f t="shared" si="47"/>
        <v>0</v>
      </c>
      <c r="N108" s="70">
        <f t="shared" si="47"/>
        <v>0</v>
      </c>
      <c r="O108" s="70">
        <f t="shared" si="47"/>
        <v>0</v>
      </c>
      <c r="P108" s="70">
        <f t="shared" si="47"/>
        <v>0</v>
      </c>
      <c r="Q108" s="70">
        <f t="shared" si="47"/>
        <v>0</v>
      </c>
      <c r="R108" s="70">
        <f t="shared" si="47"/>
        <v>0</v>
      </c>
      <c r="S108" s="70">
        <f t="shared" si="47"/>
        <v>0</v>
      </c>
      <c r="T108" s="70">
        <f t="shared" si="47"/>
        <v>0</v>
      </c>
      <c r="U108" s="70">
        <f t="shared" si="47"/>
        <v>0</v>
      </c>
      <c r="V108" s="70">
        <f t="shared" si="47"/>
        <v>0</v>
      </c>
      <c r="W108" s="70">
        <f t="shared" si="47"/>
        <v>0</v>
      </c>
      <c r="X108" s="70">
        <f t="shared" si="47"/>
        <v>0</v>
      </c>
      <c r="Y108" s="70">
        <f t="shared" si="47"/>
        <v>0</v>
      </c>
      <c r="Z108" s="70">
        <f t="shared" si="47"/>
        <v>0</v>
      </c>
      <c r="AA108" s="70">
        <f t="shared" si="47"/>
        <v>0</v>
      </c>
      <c r="AB108" s="70">
        <f t="shared" si="47"/>
        <v>0</v>
      </c>
      <c r="AC108" s="70">
        <f t="shared" si="47"/>
        <v>0</v>
      </c>
      <c r="AD108" s="70">
        <f t="shared" si="47"/>
        <v>0</v>
      </c>
      <c r="AE108" s="70">
        <f t="shared" si="47"/>
        <v>0</v>
      </c>
      <c r="AF108" s="70">
        <f t="shared" si="47"/>
        <v>0</v>
      </c>
      <c r="AG108" s="70">
        <f t="shared" si="47"/>
        <v>0</v>
      </c>
      <c r="AH108" s="70">
        <f t="shared" si="47"/>
        <v>0</v>
      </c>
      <c r="AI108" s="70">
        <f t="shared" si="47"/>
        <v>0</v>
      </c>
      <c r="AJ108" s="70">
        <f t="shared" si="47"/>
        <v>0</v>
      </c>
      <c r="AK108" s="70">
        <f t="shared" si="47"/>
        <v>0</v>
      </c>
      <c r="AL108" s="70">
        <f t="shared" si="47"/>
        <v>0</v>
      </c>
      <c r="AM108" s="70">
        <f t="shared" si="47"/>
        <v>0</v>
      </c>
      <c r="AN108" s="70">
        <f t="shared" si="47"/>
        <v>0</v>
      </c>
      <c r="AO108" s="70">
        <f t="shared" si="47"/>
        <v>0</v>
      </c>
      <c r="AP108" s="70">
        <f t="shared" ref="AP108:BG108" si="48">AP46</f>
        <v>0</v>
      </c>
      <c r="AQ108" s="70">
        <f t="shared" si="48"/>
        <v>0</v>
      </c>
      <c r="AR108" s="70">
        <f t="shared" si="48"/>
        <v>0</v>
      </c>
      <c r="AS108" s="70">
        <f t="shared" si="48"/>
        <v>0</v>
      </c>
      <c r="AT108" s="70">
        <f t="shared" si="48"/>
        <v>0</v>
      </c>
      <c r="AU108" s="70">
        <f t="shared" si="48"/>
        <v>0</v>
      </c>
      <c r="AV108" s="70">
        <f t="shared" si="48"/>
        <v>0</v>
      </c>
      <c r="AW108" s="70">
        <f t="shared" si="48"/>
        <v>0</v>
      </c>
      <c r="AX108" s="70">
        <f t="shared" si="48"/>
        <v>0</v>
      </c>
      <c r="AY108" s="70">
        <f t="shared" si="48"/>
        <v>0</v>
      </c>
      <c r="AZ108" s="70">
        <f t="shared" si="48"/>
        <v>0</v>
      </c>
      <c r="BA108" s="70">
        <f t="shared" si="48"/>
        <v>0</v>
      </c>
      <c r="BB108" s="70">
        <f t="shared" si="48"/>
        <v>0</v>
      </c>
      <c r="BC108" s="70">
        <f t="shared" si="48"/>
        <v>0</v>
      </c>
      <c r="BD108" s="70">
        <f t="shared" si="48"/>
        <v>0</v>
      </c>
      <c r="BE108" s="70">
        <f t="shared" si="48"/>
        <v>0</v>
      </c>
      <c r="BF108" s="70">
        <f t="shared" si="48"/>
        <v>0</v>
      </c>
      <c r="BG108" s="70">
        <f t="shared" si="48"/>
        <v>0</v>
      </c>
    </row>
    <row r="110" spans="4:59" x14ac:dyDescent="0.2">
      <c r="E110" s="79" t="str">
        <f>inputs!E21</f>
        <v>Wholesale water RCV (outturn, year average)</v>
      </c>
      <c r="F110" s="79"/>
      <c r="G110" s="79" t="str">
        <f>inputs!G21</f>
        <v>£m (2017-18 prices)</v>
      </c>
      <c r="H110" s="79"/>
      <c r="I110" s="79"/>
      <c r="J110" s="81">
        <f>inputs!$F21</f>
        <v>200</v>
      </c>
      <c r="K110" s="81">
        <f>inputs!$F21</f>
        <v>200</v>
      </c>
      <c r="L110" s="81">
        <f>inputs!$F21</f>
        <v>200</v>
      </c>
      <c r="M110" s="81">
        <f>inputs!$F21</f>
        <v>200</v>
      </c>
      <c r="N110" s="81">
        <f>inputs!$F21</f>
        <v>200</v>
      </c>
      <c r="O110" s="81">
        <f>inputs!$F21</f>
        <v>200</v>
      </c>
      <c r="P110" s="81">
        <f>inputs!$F21</f>
        <v>200</v>
      </c>
      <c r="Q110" s="81">
        <f>inputs!$F21</f>
        <v>200</v>
      </c>
      <c r="R110" s="81">
        <f>inputs!$F21</f>
        <v>200</v>
      </c>
      <c r="S110" s="81">
        <f>inputs!$F21</f>
        <v>200</v>
      </c>
      <c r="T110" s="81">
        <f>inputs!$F21</f>
        <v>200</v>
      </c>
      <c r="U110" s="81">
        <f>inputs!$F21</f>
        <v>200</v>
      </c>
      <c r="V110" s="81">
        <f>inputs!$F21</f>
        <v>200</v>
      </c>
      <c r="W110" s="81">
        <f>inputs!$F21</f>
        <v>200</v>
      </c>
      <c r="X110" s="81">
        <f>inputs!$F21</f>
        <v>200</v>
      </c>
      <c r="Y110" s="81">
        <f>inputs!$F21</f>
        <v>200</v>
      </c>
      <c r="Z110" s="81">
        <f>inputs!$F21</f>
        <v>200</v>
      </c>
      <c r="AA110" s="81">
        <f>inputs!$F21</f>
        <v>200</v>
      </c>
      <c r="AB110" s="81">
        <f>inputs!$F21</f>
        <v>200</v>
      </c>
      <c r="AC110" s="81">
        <f>inputs!$F21</f>
        <v>200</v>
      </c>
      <c r="AD110" s="81">
        <f>inputs!$F21</f>
        <v>200</v>
      </c>
      <c r="AE110" s="81">
        <f>inputs!$F21</f>
        <v>200</v>
      </c>
      <c r="AF110" s="81">
        <f>inputs!$F21</f>
        <v>200</v>
      </c>
      <c r="AG110" s="81">
        <f>inputs!$F21</f>
        <v>200</v>
      </c>
      <c r="AH110" s="81">
        <f>inputs!$F21</f>
        <v>200</v>
      </c>
      <c r="AI110" s="81">
        <f>inputs!$F21</f>
        <v>200</v>
      </c>
      <c r="AJ110" s="81">
        <f>inputs!$F21</f>
        <v>200</v>
      </c>
      <c r="AK110" s="81">
        <f>inputs!$F21</f>
        <v>200</v>
      </c>
      <c r="AL110" s="81">
        <f>inputs!$F21</f>
        <v>200</v>
      </c>
      <c r="AM110" s="81">
        <f>inputs!$F21</f>
        <v>200</v>
      </c>
      <c r="AN110" s="81">
        <f>inputs!$F21</f>
        <v>200</v>
      </c>
      <c r="AO110" s="81">
        <f>inputs!$F21</f>
        <v>200</v>
      </c>
      <c r="AP110" s="81">
        <f>inputs!$F21</f>
        <v>200</v>
      </c>
      <c r="AQ110" s="81">
        <f>inputs!$F21</f>
        <v>200</v>
      </c>
      <c r="AR110" s="81">
        <f>inputs!$F21</f>
        <v>200</v>
      </c>
      <c r="AS110" s="81">
        <f>inputs!$F21</f>
        <v>200</v>
      </c>
      <c r="AT110" s="81">
        <f>inputs!$F21</f>
        <v>200</v>
      </c>
      <c r="AU110" s="81">
        <f>inputs!$F21</f>
        <v>200</v>
      </c>
      <c r="AV110" s="81">
        <f>inputs!$F21</f>
        <v>200</v>
      </c>
      <c r="AW110" s="81">
        <f>inputs!$F21</f>
        <v>200</v>
      </c>
      <c r="AX110" s="81">
        <f>inputs!$F21</f>
        <v>200</v>
      </c>
      <c r="AY110" s="81">
        <f>inputs!$F21</f>
        <v>200</v>
      </c>
      <c r="AZ110" s="81">
        <f>inputs!$F21</f>
        <v>200</v>
      </c>
      <c r="BA110" s="81">
        <f>inputs!$F21</f>
        <v>200</v>
      </c>
      <c r="BB110" s="81">
        <f>inputs!$F21</f>
        <v>200</v>
      </c>
      <c r="BC110" s="81">
        <f>inputs!$F21</f>
        <v>200</v>
      </c>
      <c r="BD110" s="81">
        <f>inputs!$F21</f>
        <v>200</v>
      </c>
      <c r="BE110" s="81">
        <f>inputs!$F21</f>
        <v>200</v>
      </c>
      <c r="BF110" s="81">
        <f>inputs!$F21</f>
        <v>200</v>
      </c>
      <c r="BG110" s="81">
        <f>inputs!$F21</f>
        <v>200</v>
      </c>
    </row>
    <row r="111" spans="4:59" x14ac:dyDescent="0.2">
      <c r="E111" s="79" t="str">
        <f>inputs!E25</f>
        <v>Wholesale wastewater RCV (outturn, year average)</v>
      </c>
      <c r="F111" s="79"/>
      <c r="G111" s="79" t="str">
        <f>inputs!G25</f>
        <v>£m (2017-18 prices)</v>
      </c>
      <c r="H111" s="79"/>
      <c r="I111" s="79"/>
      <c r="J111" s="81">
        <f>inputs!$F25</f>
        <v>400</v>
      </c>
      <c r="K111" s="81">
        <f>inputs!$F25</f>
        <v>400</v>
      </c>
      <c r="L111" s="81">
        <f>inputs!$F25</f>
        <v>400</v>
      </c>
      <c r="M111" s="81">
        <f>inputs!$F25</f>
        <v>400</v>
      </c>
      <c r="N111" s="81">
        <f>inputs!$F25</f>
        <v>400</v>
      </c>
      <c r="O111" s="81">
        <f>inputs!$F25</f>
        <v>400</v>
      </c>
      <c r="P111" s="81">
        <f>inputs!$F25</f>
        <v>400</v>
      </c>
      <c r="Q111" s="81">
        <f>inputs!$F25</f>
        <v>400</v>
      </c>
      <c r="R111" s="81">
        <f>inputs!$F25</f>
        <v>400</v>
      </c>
      <c r="S111" s="81">
        <f>inputs!$F25</f>
        <v>400</v>
      </c>
      <c r="T111" s="81">
        <f>inputs!$F25</f>
        <v>400</v>
      </c>
      <c r="U111" s="81">
        <f>inputs!$F25</f>
        <v>400</v>
      </c>
      <c r="V111" s="81">
        <f>inputs!$F25</f>
        <v>400</v>
      </c>
      <c r="W111" s="81">
        <f>inputs!$F25</f>
        <v>400</v>
      </c>
      <c r="X111" s="81">
        <f>inputs!$F25</f>
        <v>400</v>
      </c>
      <c r="Y111" s="81">
        <f>inputs!$F25</f>
        <v>400</v>
      </c>
      <c r="Z111" s="81">
        <f>inputs!$F25</f>
        <v>400</v>
      </c>
      <c r="AA111" s="81">
        <f>inputs!$F25</f>
        <v>400</v>
      </c>
      <c r="AB111" s="81">
        <f>inputs!$F25</f>
        <v>400</v>
      </c>
      <c r="AC111" s="81">
        <f>inputs!$F25</f>
        <v>400</v>
      </c>
      <c r="AD111" s="81">
        <f>inputs!$F25</f>
        <v>400</v>
      </c>
      <c r="AE111" s="81">
        <f>inputs!$F25</f>
        <v>400</v>
      </c>
      <c r="AF111" s="81">
        <f>inputs!$F25</f>
        <v>400</v>
      </c>
      <c r="AG111" s="81">
        <f>inputs!$F25</f>
        <v>400</v>
      </c>
      <c r="AH111" s="81">
        <f>inputs!$F25</f>
        <v>400</v>
      </c>
      <c r="AI111" s="81">
        <f>inputs!$F25</f>
        <v>400</v>
      </c>
      <c r="AJ111" s="81">
        <f>inputs!$F25</f>
        <v>400</v>
      </c>
      <c r="AK111" s="81">
        <f>inputs!$F25</f>
        <v>400</v>
      </c>
      <c r="AL111" s="81">
        <f>inputs!$F25</f>
        <v>400</v>
      </c>
      <c r="AM111" s="81">
        <f>inputs!$F25</f>
        <v>400</v>
      </c>
      <c r="AN111" s="81">
        <f>inputs!$F25</f>
        <v>400</v>
      </c>
      <c r="AO111" s="81">
        <f>inputs!$F25</f>
        <v>400</v>
      </c>
      <c r="AP111" s="81">
        <f>inputs!$F25</f>
        <v>400</v>
      </c>
      <c r="AQ111" s="81">
        <f>inputs!$F25</f>
        <v>400</v>
      </c>
      <c r="AR111" s="81">
        <f>inputs!$F25</f>
        <v>400</v>
      </c>
      <c r="AS111" s="81">
        <f>inputs!$F25</f>
        <v>400</v>
      </c>
      <c r="AT111" s="81">
        <f>inputs!$F25</f>
        <v>400</v>
      </c>
      <c r="AU111" s="81">
        <f>inputs!$F25</f>
        <v>400</v>
      </c>
      <c r="AV111" s="81">
        <f>inputs!$F25</f>
        <v>400</v>
      </c>
      <c r="AW111" s="81">
        <f>inputs!$F25</f>
        <v>400</v>
      </c>
      <c r="AX111" s="81">
        <f>inputs!$F25</f>
        <v>400</v>
      </c>
      <c r="AY111" s="81">
        <f>inputs!$F25</f>
        <v>400</v>
      </c>
      <c r="AZ111" s="81">
        <f>inputs!$F25</f>
        <v>400</v>
      </c>
      <c r="BA111" s="81">
        <f>inputs!$F25</f>
        <v>400</v>
      </c>
      <c r="BB111" s="81">
        <f>inputs!$F25</f>
        <v>400</v>
      </c>
      <c r="BC111" s="81">
        <f>inputs!$F25</f>
        <v>400</v>
      </c>
      <c r="BD111" s="81">
        <f>inputs!$F25</f>
        <v>400</v>
      </c>
      <c r="BE111" s="81">
        <f>inputs!$F25</f>
        <v>400</v>
      </c>
      <c r="BF111" s="81">
        <f>inputs!$F25</f>
        <v>400</v>
      </c>
      <c r="BG111" s="81">
        <f>inputs!$F25</f>
        <v>400</v>
      </c>
    </row>
    <row r="112" spans="4:59" x14ac:dyDescent="0.2">
      <c r="E112" s="60" t="s">
        <v>159</v>
      </c>
      <c r="G112" s="79" t="str">
        <f>inputs!$F$15</f>
        <v>£m (2017-18 prices)</v>
      </c>
      <c r="J112" s="65">
        <f t="shared" ref="J112:AO112" si="49">IF(J42="water",J$110,IF(J42="wastewater",J$111,""))</f>
        <v>200</v>
      </c>
      <c r="K112" s="65" t="str">
        <f t="shared" si="49"/>
        <v/>
      </c>
      <c r="L112" s="65" t="str">
        <f t="shared" si="49"/>
        <v/>
      </c>
      <c r="M112" s="65" t="str">
        <f t="shared" si="49"/>
        <v/>
      </c>
      <c r="N112" s="65" t="str">
        <f t="shared" si="49"/>
        <v/>
      </c>
      <c r="O112" s="65" t="str">
        <f t="shared" si="49"/>
        <v/>
      </c>
      <c r="P112" s="65" t="str">
        <f t="shared" si="49"/>
        <v/>
      </c>
      <c r="Q112" s="65" t="str">
        <f t="shared" si="49"/>
        <v/>
      </c>
      <c r="R112" s="65" t="str">
        <f t="shared" si="49"/>
        <v/>
      </c>
      <c r="S112" s="65" t="str">
        <f t="shared" si="49"/>
        <v/>
      </c>
      <c r="T112" s="65" t="str">
        <f t="shared" si="49"/>
        <v/>
      </c>
      <c r="U112" s="65" t="str">
        <f t="shared" si="49"/>
        <v/>
      </c>
      <c r="V112" s="65" t="str">
        <f t="shared" si="49"/>
        <v/>
      </c>
      <c r="W112" s="65" t="str">
        <f t="shared" si="49"/>
        <v/>
      </c>
      <c r="X112" s="65" t="str">
        <f t="shared" si="49"/>
        <v/>
      </c>
      <c r="Y112" s="65" t="str">
        <f t="shared" si="49"/>
        <v/>
      </c>
      <c r="Z112" s="65" t="str">
        <f t="shared" si="49"/>
        <v/>
      </c>
      <c r="AA112" s="65" t="str">
        <f t="shared" si="49"/>
        <v/>
      </c>
      <c r="AB112" s="65" t="str">
        <f t="shared" si="49"/>
        <v/>
      </c>
      <c r="AC112" s="65" t="str">
        <f t="shared" si="49"/>
        <v/>
      </c>
      <c r="AD112" s="65" t="str">
        <f t="shared" si="49"/>
        <v/>
      </c>
      <c r="AE112" s="65" t="str">
        <f t="shared" si="49"/>
        <v/>
      </c>
      <c r="AF112" s="65" t="str">
        <f t="shared" si="49"/>
        <v/>
      </c>
      <c r="AG112" s="65" t="str">
        <f t="shared" si="49"/>
        <v/>
      </c>
      <c r="AH112" s="65" t="str">
        <f t="shared" si="49"/>
        <v/>
      </c>
      <c r="AI112" s="65" t="str">
        <f t="shared" si="49"/>
        <v/>
      </c>
      <c r="AJ112" s="65" t="str">
        <f t="shared" si="49"/>
        <v/>
      </c>
      <c r="AK112" s="65" t="str">
        <f t="shared" si="49"/>
        <v/>
      </c>
      <c r="AL112" s="65" t="str">
        <f t="shared" si="49"/>
        <v/>
      </c>
      <c r="AM112" s="65" t="str">
        <f t="shared" si="49"/>
        <v/>
      </c>
      <c r="AN112" s="65" t="str">
        <f t="shared" si="49"/>
        <v/>
      </c>
      <c r="AO112" s="65" t="str">
        <f t="shared" si="49"/>
        <v/>
      </c>
      <c r="AP112" s="65" t="str">
        <f t="shared" ref="AP112:BG112" si="50">IF(AP42="water",AP$110,IF(AP42="wastewater",AP$111,""))</f>
        <v/>
      </c>
      <c r="AQ112" s="65" t="str">
        <f t="shared" si="50"/>
        <v/>
      </c>
      <c r="AR112" s="65" t="str">
        <f t="shared" si="50"/>
        <v/>
      </c>
      <c r="AS112" s="65" t="str">
        <f t="shared" si="50"/>
        <v/>
      </c>
      <c r="AT112" s="65" t="str">
        <f t="shared" si="50"/>
        <v/>
      </c>
      <c r="AU112" s="65" t="str">
        <f t="shared" si="50"/>
        <v/>
      </c>
      <c r="AV112" s="65" t="str">
        <f t="shared" si="50"/>
        <v/>
      </c>
      <c r="AW112" s="65" t="str">
        <f t="shared" si="50"/>
        <v/>
      </c>
      <c r="AX112" s="65" t="str">
        <f t="shared" si="50"/>
        <v/>
      </c>
      <c r="AY112" s="65" t="str">
        <f t="shared" si="50"/>
        <v/>
      </c>
      <c r="AZ112" s="65" t="str">
        <f t="shared" si="50"/>
        <v/>
      </c>
      <c r="BA112" s="65" t="str">
        <f t="shared" si="50"/>
        <v/>
      </c>
      <c r="BB112" s="65" t="str">
        <f t="shared" si="50"/>
        <v/>
      </c>
      <c r="BC112" s="65" t="str">
        <f t="shared" si="50"/>
        <v/>
      </c>
      <c r="BD112" s="65" t="str">
        <f t="shared" si="50"/>
        <v/>
      </c>
      <c r="BE112" s="65" t="str">
        <f t="shared" si="50"/>
        <v/>
      </c>
      <c r="BF112" s="65" t="str">
        <f t="shared" si="50"/>
        <v/>
      </c>
      <c r="BG112" s="65" t="str">
        <f t="shared" si="50"/>
        <v/>
      </c>
    </row>
    <row r="113" spans="5:59" x14ac:dyDescent="0.2"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</row>
    <row r="114" spans="5:59" x14ac:dyDescent="0.2">
      <c r="E114" s="79" t="str">
        <f>inputs!E28</f>
        <v>Regulatory equity (notional)</v>
      </c>
      <c r="F114" s="79"/>
      <c r="G114" s="79" t="str">
        <f>inputs!G28</f>
        <v>Percentage</v>
      </c>
      <c r="H114" s="79"/>
      <c r="I114" s="79"/>
      <c r="J114" s="80">
        <f>inputs!$F28</f>
        <v>0.4</v>
      </c>
      <c r="K114" s="80">
        <f>inputs!$F28</f>
        <v>0.4</v>
      </c>
      <c r="L114" s="80">
        <f>inputs!$F28</f>
        <v>0.4</v>
      </c>
      <c r="M114" s="80">
        <f>inputs!$F28</f>
        <v>0.4</v>
      </c>
      <c r="N114" s="80">
        <f>inputs!$F28</f>
        <v>0.4</v>
      </c>
      <c r="O114" s="80">
        <f>inputs!$F28</f>
        <v>0.4</v>
      </c>
      <c r="P114" s="80">
        <f>inputs!$F28</f>
        <v>0.4</v>
      </c>
      <c r="Q114" s="80">
        <f>inputs!$F28</f>
        <v>0.4</v>
      </c>
      <c r="R114" s="80">
        <f>inputs!$F28</f>
        <v>0.4</v>
      </c>
      <c r="S114" s="80">
        <f>inputs!$F28</f>
        <v>0.4</v>
      </c>
      <c r="T114" s="80">
        <f>inputs!$F28</f>
        <v>0.4</v>
      </c>
      <c r="U114" s="80">
        <f>inputs!$F28</f>
        <v>0.4</v>
      </c>
      <c r="V114" s="80">
        <f>inputs!$F28</f>
        <v>0.4</v>
      </c>
      <c r="W114" s="80">
        <f>inputs!$F28</f>
        <v>0.4</v>
      </c>
      <c r="X114" s="80">
        <f>inputs!$F28</f>
        <v>0.4</v>
      </c>
      <c r="Y114" s="80">
        <f>inputs!$F28</f>
        <v>0.4</v>
      </c>
      <c r="Z114" s="80">
        <f>inputs!$F28</f>
        <v>0.4</v>
      </c>
      <c r="AA114" s="80">
        <f>inputs!$F28</f>
        <v>0.4</v>
      </c>
      <c r="AB114" s="80">
        <f>inputs!$F28</f>
        <v>0.4</v>
      </c>
      <c r="AC114" s="80">
        <f>inputs!$F28</f>
        <v>0.4</v>
      </c>
      <c r="AD114" s="80">
        <f>inputs!$F28</f>
        <v>0.4</v>
      </c>
      <c r="AE114" s="80">
        <f>inputs!$F28</f>
        <v>0.4</v>
      </c>
      <c r="AF114" s="80">
        <f>inputs!$F28</f>
        <v>0.4</v>
      </c>
      <c r="AG114" s="80">
        <f>inputs!$F28</f>
        <v>0.4</v>
      </c>
      <c r="AH114" s="80">
        <f>inputs!$F28</f>
        <v>0.4</v>
      </c>
      <c r="AI114" s="80">
        <f>inputs!$F28</f>
        <v>0.4</v>
      </c>
      <c r="AJ114" s="80">
        <f>inputs!$F28</f>
        <v>0.4</v>
      </c>
      <c r="AK114" s="80">
        <f>inputs!$F28</f>
        <v>0.4</v>
      </c>
      <c r="AL114" s="80">
        <f>inputs!$F28</f>
        <v>0.4</v>
      </c>
      <c r="AM114" s="80">
        <f>inputs!$F28</f>
        <v>0.4</v>
      </c>
      <c r="AN114" s="80">
        <f>inputs!$F28</f>
        <v>0.4</v>
      </c>
      <c r="AO114" s="80">
        <f>inputs!$F28</f>
        <v>0.4</v>
      </c>
      <c r="AP114" s="80">
        <f>inputs!$F28</f>
        <v>0.4</v>
      </c>
      <c r="AQ114" s="80">
        <f>inputs!$F28</f>
        <v>0.4</v>
      </c>
      <c r="AR114" s="80">
        <f>inputs!$F28</f>
        <v>0.4</v>
      </c>
      <c r="AS114" s="80">
        <f>inputs!$F28</f>
        <v>0.4</v>
      </c>
      <c r="AT114" s="80">
        <f>inputs!$F28</f>
        <v>0.4</v>
      </c>
      <c r="AU114" s="80">
        <f>inputs!$F28</f>
        <v>0.4</v>
      </c>
      <c r="AV114" s="80">
        <f>inputs!$F28</f>
        <v>0.4</v>
      </c>
      <c r="AW114" s="80">
        <f>inputs!$F28</f>
        <v>0.4</v>
      </c>
      <c r="AX114" s="80">
        <f>inputs!$F28</f>
        <v>0.4</v>
      </c>
      <c r="AY114" s="80">
        <f>inputs!$F28</f>
        <v>0.4</v>
      </c>
      <c r="AZ114" s="80">
        <f>inputs!$F28</f>
        <v>0.4</v>
      </c>
      <c r="BA114" s="80">
        <f>inputs!$F28</f>
        <v>0.4</v>
      </c>
      <c r="BB114" s="80">
        <f>inputs!$F28</f>
        <v>0.4</v>
      </c>
      <c r="BC114" s="80">
        <f>inputs!$F28</f>
        <v>0.4</v>
      </c>
      <c r="BD114" s="80">
        <f>inputs!$F28</f>
        <v>0.4</v>
      </c>
      <c r="BE114" s="80">
        <f>inputs!$F28</f>
        <v>0.4</v>
      </c>
      <c r="BF114" s="80">
        <f>inputs!$F28</f>
        <v>0.4</v>
      </c>
      <c r="BG114" s="80">
        <f>inputs!$F28</f>
        <v>0.4</v>
      </c>
    </row>
    <row r="115" spans="5:59" x14ac:dyDescent="0.2">
      <c r="E115" s="79" t="str">
        <f>inputs!E29</f>
        <v>Enhanced ODI caps (% of water or wastewater RoRE)</v>
      </c>
      <c r="F115" s="79"/>
      <c r="G115" s="79" t="str">
        <f>inputs!G29</f>
        <v>Percentage</v>
      </c>
      <c r="H115" s="79"/>
      <c r="I115" s="79"/>
      <c r="J115" s="80">
        <f>inputs!$F29</f>
        <v>0.01</v>
      </c>
      <c r="K115" s="80">
        <f>inputs!$F29</f>
        <v>0.01</v>
      </c>
      <c r="L115" s="80">
        <f>inputs!$F29</f>
        <v>0.01</v>
      </c>
      <c r="M115" s="80">
        <f>inputs!$F29</f>
        <v>0.01</v>
      </c>
      <c r="N115" s="80">
        <f>inputs!$F29</f>
        <v>0.01</v>
      </c>
      <c r="O115" s="80">
        <f>inputs!$F29</f>
        <v>0.01</v>
      </c>
      <c r="P115" s="80">
        <f>inputs!$F29</f>
        <v>0.01</v>
      </c>
      <c r="Q115" s="80">
        <f>inputs!$F29</f>
        <v>0.01</v>
      </c>
      <c r="R115" s="80">
        <f>inputs!$F29</f>
        <v>0.01</v>
      </c>
      <c r="S115" s="80">
        <f>inputs!$F29</f>
        <v>0.01</v>
      </c>
      <c r="T115" s="80">
        <f>inputs!$F29</f>
        <v>0.01</v>
      </c>
      <c r="U115" s="80">
        <f>inputs!$F29</f>
        <v>0.01</v>
      </c>
      <c r="V115" s="80">
        <f>inputs!$F29</f>
        <v>0.01</v>
      </c>
      <c r="W115" s="80">
        <f>inputs!$F29</f>
        <v>0.01</v>
      </c>
      <c r="X115" s="80">
        <f>inputs!$F29</f>
        <v>0.01</v>
      </c>
      <c r="Y115" s="80">
        <f>inputs!$F29</f>
        <v>0.01</v>
      </c>
      <c r="Z115" s="80">
        <f>inputs!$F29</f>
        <v>0.01</v>
      </c>
      <c r="AA115" s="80">
        <f>inputs!$F29</f>
        <v>0.01</v>
      </c>
      <c r="AB115" s="80">
        <f>inputs!$F29</f>
        <v>0.01</v>
      </c>
      <c r="AC115" s="80">
        <f>inputs!$F29</f>
        <v>0.01</v>
      </c>
      <c r="AD115" s="80">
        <f>inputs!$F29</f>
        <v>0.01</v>
      </c>
      <c r="AE115" s="80">
        <f>inputs!$F29</f>
        <v>0.01</v>
      </c>
      <c r="AF115" s="80">
        <f>inputs!$F29</f>
        <v>0.01</v>
      </c>
      <c r="AG115" s="80">
        <f>inputs!$F29</f>
        <v>0.01</v>
      </c>
      <c r="AH115" s="80">
        <f>inputs!$F29</f>
        <v>0.01</v>
      </c>
      <c r="AI115" s="80">
        <f>inputs!$F29</f>
        <v>0.01</v>
      </c>
      <c r="AJ115" s="80">
        <f>inputs!$F29</f>
        <v>0.01</v>
      </c>
      <c r="AK115" s="80">
        <f>inputs!$F29</f>
        <v>0.01</v>
      </c>
      <c r="AL115" s="80">
        <f>inputs!$F29</f>
        <v>0.01</v>
      </c>
      <c r="AM115" s="80">
        <f>inputs!$F29</f>
        <v>0.01</v>
      </c>
      <c r="AN115" s="80">
        <f>inputs!$F29</f>
        <v>0.01</v>
      </c>
      <c r="AO115" s="80">
        <f>inputs!$F29</f>
        <v>0.01</v>
      </c>
      <c r="AP115" s="80">
        <f>inputs!$F29</f>
        <v>0.01</v>
      </c>
      <c r="AQ115" s="80">
        <f>inputs!$F29</f>
        <v>0.01</v>
      </c>
      <c r="AR115" s="80">
        <f>inputs!$F29</f>
        <v>0.01</v>
      </c>
      <c r="AS115" s="80">
        <f>inputs!$F29</f>
        <v>0.01</v>
      </c>
      <c r="AT115" s="80">
        <f>inputs!$F29</f>
        <v>0.01</v>
      </c>
      <c r="AU115" s="80">
        <f>inputs!$F29</f>
        <v>0.01</v>
      </c>
      <c r="AV115" s="80">
        <f>inputs!$F29</f>
        <v>0.01</v>
      </c>
      <c r="AW115" s="80">
        <f>inputs!$F29</f>
        <v>0.01</v>
      </c>
      <c r="AX115" s="80">
        <f>inputs!$F29</f>
        <v>0.01</v>
      </c>
      <c r="AY115" s="80">
        <f>inputs!$F29</f>
        <v>0.01</v>
      </c>
      <c r="AZ115" s="80">
        <f>inputs!$F29</f>
        <v>0.01</v>
      </c>
      <c r="BA115" s="80">
        <f>inputs!$F29</f>
        <v>0.01</v>
      </c>
      <c r="BB115" s="80">
        <f>inputs!$F29</f>
        <v>0.01</v>
      </c>
      <c r="BC115" s="80">
        <f>inputs!$F29</f>
        <v>0.01</v>
      </c>
      <c r="BD115" s="80">
        <f>inputs!$F29</f>
        <v>0.01</v>
      </c>
      <c r="BE115" s="80">
        <f>inputs!$F29</f>
        <v>0.01</v>
      </c>
      <c r="BF115" s="80">
        <f>inputs!$F29</f>
        <v>0.01</v>
      </c>
      <c r="BG115" s="80">
        <f>inputs!$F29</f>
        <v>0.01</v>
      </c>
    </row>
    <row r="116" spans="5:59" x14ac:dyDescent="0.2">
      <c r="E116" s="60" t="s">
        <v>160</v>
      </c>
      <c r="G116" s="60" t="s">
        <v>46</v>
      </c>
      <c r="J116" s="70">
        <f t="shared" ref="J116:AO116" si="51">IF(J104,(((J112*J114*J115)/J121)*J73)+J106,"")</f>
        <v>165.28824687192463</v>
      </c>
      <c r="K116" s="70" t="str">
        <f t="shared" si="51"/>
        <v/>
      </c>
      <c r="L116" s="70" t="str">
        <f t="shared" si="51"/>
        <v/>
      </c>
      <c r="M116" s="70" t="str">
        <f t="shared" si="51"/>
        <v/>
      </c>
      <c r="N116" s="70" t="str">
        <f t="shared" si="51"/>
        <v/>
      </c>
      <c r="O116" s="70" t="str">
        <f t="shared" si="51"/>
        <v/>
      </c>
      <c r="P116" s="70" t="str">
        <f t="shared" si="51"/>
        <v/>
      </c>
      <c r="Q116" s="70" t="str">
        <f t="shared" si="51"/>
        <v/>
      </c>
      <c r="R116" s="70" t="str">
        <f t="shared" si="51"/>
        <v/>
      </c>
      <c r="S116" s="70" t="str">
        <f t="shared" si="51"/>
        <v/>
      </c>
      <c r="T116" s="70" t="str">
        <f t="shared" si="51"/>
        <v/>
      </c>
      <c r="U116" s="70" t="str">
        <f t="shared" si="51"/>
        <v/>
      </c>
      <c r="V116" s="70" t="str">
        <f t="shared" si="51"/>
        <v/>
      </c>
      <c r="W116" s="70" t="str">
        <f t="shared" si="51"/>
        <v/>
      </c>
      <c r="X116" s="70" t="str">
        <f t="shared" si="51"/>
        <v/>
      </c>
      <c r="Y116" s="70" t="str">
        <f t="shared" si="51"/>
        <v/>
      </c>
      <c r="Z116" s="70" t="str">
        <f t="shared" si="51"/>
        <v/>
      </c>
      <c r="AA116" s="70" t="str">
        <f t="shared" si="51"/>
        <v/>
      </c>
      <c r="AB116" s="70" t="str">
        <f t="shared" si="51"/>
        <v/>
      </c>
      <c r="AC116" s="70" t="str">
        <f t="shared" si="51"/>
        <v/>
      </c>
      <c r="AD116" s="70" t="str">
        <f t="shared" si="51"/>
        <v/>
      </c>
      <c r="AE116" s="70" t="str">
        <f t="shared" si="51"/>
        <v/>
      </c>
      <c r="AF116" s="70" t="str">
        <f t="shared" si="51"/>
        <v/>
      </c>
      <c r="AG116" s="70" t="str">
        <f t="shared" si="51"/>
        <v/>
      </c>
      <c r="AH116" s="70" t="str">
        <f t="shared" si="51"/>
        <v/>
      </c>
      <c r="AI116" s="70" t="str">
        <f t="shared" si="51"/>
        <v/>
      </c>
      <c r="AJ116" s="70" t="str">
        <f t="shared" si="51"/>
        <v/>
      </c>
      <c r="AK116" s="70" t="str">
        <f t="shared" si="51"/>
        <v/>
      </c>
      <c r="AL116" s="70" t="str">
        <f t="shared" si="51"/>
        <v/>
      </c>
      <c r="AM116" s="70" t="str">
        <f t="shared" si="51"/>
        <v/>
      </c>
      <c r="AN116" s="70" t="str">
        <f t="shared" si="51"/>
        <v/>
      </c>
      <c r="AO116" s="70" t="str">
        <f t="shared" si="51"/>
        <v/>
      </c>
      <c r="AP116" s="70" t="str">
        <f t="shared" ref="AP116:BG116" si="52">IF(AP104,(((AP112*AP114*AP115)/AP121)*AP73)+AP106,"")</f>
        <v/>
      </c>
      <c r="AQ116" s="70" t="str">
        <f t="shared" si="52"/>
        <v/>
      </c>
      <c r="AR116" s="70" t="str">
        <f t="shared" si="52"/>
        <v/>
      </c>
      <c r="AS116" s="70" t="str">
        <f t="shared" si="52"/>
        <v/>
      </c>
      <c r="AT116" s="70" t="str">
        <f t="shared" si="52"/>
        <v/>
      </c>
      <c r="AU116" s="70" t="str">
        <f t="shared" si="52"/>
        <v/>
      </c>
      <c r="AV116" s="70" t="str">
        <f t="shared" si="52"/>
        <v/>
      </c>
      <c r="AW116" s="70" t="str">
        <f t="shared" si="52"/>
        <v/>
      </c>
      <c r="AX116" s="70" t="str">
        <f t="shared" si="52"/>
        <v/>
      </c>
      <c r="AY116" s="70" t="str">
        <f t="shared" si="52"/>
        <v/>
      </c>
      <c r="AZ116" s="70" t="str">
        <f t="shared" si="52"/>
        <v/>
      </c>
      <c r="BA116" s="70" t="str">
        <f t="shared" si="52"/>
        <v/>
      </c>
      <c r="BB116" s="70" t="str">
        <f t="shared" si="52"/>
        <v/>
      </c>
      <c r="BC116" s="70" t="str">
        <f t="shared" si="52"/>
        <v/>
      </c>
      <c r="BD116" s="70" t="str">
        <f t="shared" si="52"/>
        <v/>
      </c>
      <c r="BE116" s="70" t="str">
        <f t="shared" si="52"/>
        <v/>
      </c>
      <c r="BF116" s="70" t="str">
        <f t="shared" si="52"/>
        <v/>
      </c>
      <c r="BG116" s="70" t="str">
        <f t="shared" si="52"/>
        <v/>
      </c>
    </row>
    <row r="117" spans="5:59" x14ac:dyDescent="0.2"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</row>
    <row r="118" spans="5:59" x14ac:dyDescent="0.2">
      <c r="E118" s="60" t="s">
        <v>161</v>
      </c>
      <c r="G118" s="60" t="s">
        <v>41</v>
      </c>
      <c r="J118" s="60" t="b">
        <f t="shared" ref="J118:AO118" si="53">IF(J$104,IF(((J$76-J$106)*J$73)&gt;0,TRUE,FALSE),FALSE)</f>
        <v>1</v>
      </c>
      <c r="K118" s="60" t="b">
        <f t="shared" si="53"/>
        <v>0</v>
      </c>
      <c r="L118" s="60" t="b">
        <f t="shared" si="53"/>
        <v>0</v>
      </c>
      <c r="M118" s="60" t="b">
        <f t="shared" si="53"/>
        <v>0</v>
      </c>
      <c r="N118" s="60" t="b">
        <f t="shared" si="53"/>
        <v>0</v>
      </c>
      <c r="O118" s="60" t="b">
        <f t="shared" si="53"/>
        <v>0</v>
      </c>
      <c r="P118" s="60" t="b">
        <f t="shared" si="53"/>
        <v>0</v>
      </c>
      <c r="Q118" s="60" t="b">
        <f t="shared" si="53"/>
        <v>0</v>
      </c>
      <c r="R118" s="60" t="b">
        <f t="shared" si="53"/>
        <v>0</v>
      </c>
      <c r="S118" s="60" t="b">
        <f t="shared" si="53"/>
        <v>0</v>
      </c>
      <c r="T118" s="60" t="b">
        <f t="shared" si="53"/>
        <v>0</v>
      </c>
      <c r="U118" s="60" t="b">
        <f t="shared" si="53"/>
        <v>0</v>
      </c>
      <c r="V118" s="60" t="b">
        <f t="shared" si="53"/>
        <v>0</v>
      </c>
      <c r="W118" s="60" t="b">
        <f t="shared" si="53"/>
        <v>0</v>
      </c>
      <c r="X118" s="60" t="b">
        <f t="shared" si="53"/>
        <v>0</v>
      </c>
      <c r="Y118" s="60" t="b">
        <f t="shared" si="53"/>
        <v>0</v>
      </c>
      <c r="Z118" s="60" t="b">
        <f t="shared" si="53"/>
        <v>0</v>
      </c>
      <c r="AA118" s="60" t="b">
        <f t="shared" si="53"/>
        <v>0</v>
      </c>
      <c r="AB118" s="60" t="b">
        <f t="shared" si="53"/>
        <v>0</v>
      </c>
      <c r="AC118" s="60" t="b">
        <f t="shared" si="53"/>
        <v>0</v>
      </c>
      <c r="AD118" s="60" t="b">
        <f t="shared" si="53"/>
        <v>0</v>
      </c>
      <c r="AE118" s="60" t="b">
        <f t="shared" si="53"/>
        <v>0</v>
      </c>
      <c r="AF118" s="60" t="b">
        <f t="shared" si="53"/>
        <v>0</v>
      </c>
      <c r="AG118" s="60" t="b">
        <f t="shared" si="53"/>
        <v>0</v>
      </c>
      <c r="AH118" s="60" t="b">
        <f t="shared" si="53"/>
        <v>0</v>
      </c>
      <c r="AI118" s="60" t="b">
        <f t="shared" si="53"/>
        <v>0</v>
      </c>
      <c r="AJ118" s="60" t="b">
        <f t="shared" si="53"/>
        <v>0</v>
      </c>
      <c r="AK118" s="60" t="b">
        <f t="shared" si="53"/>
        <v>0</v>
      </c>
      <c r="AL118" s="60" t="b">
        <f t="shared" si="53"/>
        <v>0</v>
      </c>
      <c r="AM118" s="60" t="b">
        <f t="shared" si="53"/>
        <v>0</v>
      </c>
      <c r="AN118" s="60" t="b">
        <f t="shared" si="53"/>
        <v>0</v>
      </c>
      <c r="AO118" s="60" t="b">
        <f t="shared" si="53"/>
        <v>0</v>
      </c>
      <c r="AP118" s="60" t="b">
        <f t="shared" ref="AP118:BG118" si="54">IF(AP$104,IF(((AP$76-AP$106)*AP$73)&gt;0,TRUE,FALSE),FALSE)</f>
        <v>0</v>
      </c>
      <c r="AQ118" s="60" t="b">
        <f t="shared" si="54"/>
        <v>0</v>
      </c>
      <c r="AR118" s="60" t="b">
        <f t="shared" si="54"/>
        <v>0</v>
      </c>
      <c r="AS118" s="60" t="b">
        <f t="shared" si="54"/>
        <v>0</v>
      </c>
      <c r="AT118" s="60" t="b">
        <f t="shared" si="54"/>
        <v>0</v>
      </c>
      <c r="AU118" s="60" t="b">
        <f t="shared" si="54"/>
        <v>0</v>
      </c>
      <c r="AV118" s="60" t="b">
        <f t="shared" si="54"/>
        <v>0</v>
      </c>
      <c r="AW118" s="60" t="b">
        <f t="shared" si="54"/>
        <v>0</v>
      </c>
      <c r="AX118" s="60" t="b">
        <f t="shared" si="54"/>
        <v>0</v>
      </c>
      <c r="AY118" s="60" t="b">
        <f t="shared" si="54"/>
        <v>0</v>
      </c>
      <c r="AZ118" s="60" t="b">
        <f t="shared" si="54"/>
        <v>0</v>
      </c>
      <c r="BA118" s="60" t="b">
        <f t="shared" si="54"/>
        <v>0</v>
      </c>
      <c r="BB118" s="60" t="b">
        <f t="shared" si="54"/>
        <v>0</v>
      </c>
      <c r="BC118" s="60" t="b">
        <f t="shared" si="54"/>
        <v>0</v>
      </c>
      <c r="BD118" s="60" t="b">
        <f t="shared" si="54"/>
        <v>0</v>
      </c>
      <c r="BE118" s="60" t="b">
        <f t="shared" si="54"/>
        <v>0</v>
      </c>
      <c r="BF118" s="60" t="b">
        <f t="shared" si="54"/>
        <v>0</v>
      </c>
      <c r="BG118" s="60" t="b">
        <f t="shared" si="54"/>
        <v>0</v>
      </c>
    </row>
    <row r="119" spans="5:59" x14ac:dyDescent="0.2">
      <c r="E119" s="60" t="s">
        <v>162</v>
      </c>
      <c r="G119" s="60" t="s">
        <v>46</v>
      </c>
      <c r="J119" s="70">
        <f t="shared" ref="J119:AO119" si="55">IF(J73&gt;0,MIN(J76,J116),MAX(J76,J116))</f>
        <v>165.28824687192463</v>
      </c>
      <c r="K119" s="70">
        <f t="shared" si="55"/>
        <v>60</v>
      </c>
      <c r="L119" s="70">
        <f t="shared" si="55"/>
        <v>650</v>
      </c>
      <c r="M119" s="70">
        <f t="shared" si="55"/>
        <v>0.9</v>
      </c>
      <c r="N119" s="70">
        <f t="shared" si="55"/>
        <v>4.5</v>
      </c>
      <c r="O119" s="70">
        <f t="shared" si="55"/>
        <v>0</v>
      </c>
      <c r="P119" s="70">
        <f t="shared" si="55"/>
        <v>0</v>
      </c>
      <c r="Q119" s="70">
        <f t="shared" si="55"/>
        <v>0</v>
      </c>
      <c r="R119" s="70">
        <f t="shared" si="55"/>
        <v>0</v>
      </c>
      <c r="S119" s="70">
        <f t="shared" si="55"/>
        <v>0</v>
      </c>
      <c r="T119" s="70">
        <f t="shared" si="55"/>
        <v>0</v>
      </c>
      <c r="U119" s="70">
        <f t="shared" si="55"/>
        <v>0</v>
      </c>
      <c r="V119" s="70">
        <f t="shared" si="55"/>
        <v>0</v>
      </c>
      <c r="W119" s="70">
        <f t="shared" si="55"/>
        <v>0</v>
      </c>
      <c r="X119" s="70">
        <f t="shared" si="55"/>
        <v>0</v>
      </c>
      <c r="Y119" s="70">
        <f t="shared" si="55"/>
        <v>0</v>
      </c>
      <c r="Z119" s="70">
        <f t="shared" si="55"/>
        <v>0</v>
      </c>
      <c r="AA119" s="70">
        <f t="shared" si="55"/>
        <v>0</v>
      </c>
      <c r="AB119" s="70">
        <f t="shared" si="55"/>
        <v>0</v>
      </c>
      <c r="AC119" s="70">
        <f t="shared" si="55"/>
        <v>0</v>
      </c>
      <c r="AD119" s="70">
        <f t="shared" si="55"/>
        <v>0</v>
      </c>
      <c r="AE119" s="70">
        <f t="shared" si="55"/>
        <v>0</v>
      </c>
      <c r="AF119" s="70">
        <f t="shared" si="55"/>
        <v>0</v>
      </c>
      <c r="AG119" s="70">
        <f t="shared" si="55"/>
        <v>0</v>
      </c>
      <c r="AH119" s="70">
        <f t="shared" si="55"/>
        <v>0</v>
      </c>
      <c r="AI119" s="70">
        <f t="shared" si="55"/>
        <v>0</v>
      </c>
      <c r="AJ119" s="70">
        <f t="shared" si="55"/>
        <v>0</v>
      </c>
      <c r="AK119" s="70">
        <f t="shared" si="55"/>
        <v>0</v>
      </c>
      <c r="AL119" s="70">
        <f t="shared" si="55"/>
        <v>0</v>
      </c>
      <c r="AM119" s="70">
        <f t="shared" si="55"/>
        <v>0</v>
      </c>
      <c r="AN119" s="70">
        <f t="shared" si="55"/>
        <v>0</v>
      </c>
      <c r="AO119" s="70">
        <f t="shared" si="55"/>
        <v>0</v>
      </c>
      <c r="AP119" s="70">
        <f t="shared" ref="AP119:BG119" si="56">IF(AP73&gt;0,MIN(AP76,AP116),MAX(AP76,AP116))</f>
        <v>0</v>
      </c>
      <c r="AQ119" s="70">
        <f t="shared" si="56"/>
        <v>0</v>
      </c>
      <c r="AR119" s="70">
        <f t="shared" si="56"/>
        <v>0</v>
      </c>
      <c r="AS119" s="70">
        <f t="shared" si="56"/>
        <v>0</v>
      </c>
      <c r="AT119" s="70">
        <f t="shared" si="56"/>
        <v>0</v>
      </c>
      <c r="AU119" s="70">
        <f t="shared" si="56"/>
        <v>0</v>
      </c>
      <c r="AV119" s="70">
        <f t="shared" si="56"/>
        <v>0</v>
      </c>
      <c r="AW119" s="70">
        <f t="shared" si="56"/>
        <v>0</v>
      </c>
      <c r="AX119" s="70">
        <f t="shared" si="56"/>
        <v>0</v>
      </c>
      <c r="AY119" s="70">
        <f t="shared" si="56"/>
        <v>0</v>
      </c>
      <c r="AZ119" s="70">
        <f t="shared" si="56"/>
        <v>0</v>
      </c>
      <c r="BA119" s="70">
        <f t="shared" si="56"/>
        <v>0</v>
      </c>
      <c r="BB119" s="70">
        <f t="shared" si="56"/>
        <v>0</v>
      </c>
      <c r="BC119" s="70">
        <f t="shared" si="56"/>
        <v>0</v>
      </c>
      <c r="BD119" s="70">
        <f t="shared" si="56"/>
        <v>0</v>
      </c>
      <c r="BE119" s="70">
        <f t="shared" si="56"/>
        <v>0</v>
      </c>
      <c r="BF119" s="70">
        <f t="shared" si="56"/>
        <v>0</v>
      </c>
      <c r="BG119" s="70">
        <f t="shared" si="56"/>
        <v>0</v>
      </c>
    </row>
    <row r="120" spans="5:59" x14ac:dyDescent="0.2">
      <c r="E120" s="60" t="s">
        <v>163</v>
      </c>
      <c r="G120" s="60" t="s">
        <v>46</v>
      </c>
      <c r="J120" s="70">
        <f t="shared" ref="J120:AO120" si="57">ABS(J119-J106)*J118</f>
        <v>2.8117531280753667</v>
      </c>
      <c r="K120" s="70">
        <f t="shared" si="57"/>
        <v>0</v>
      </c>
      <c r="L120" s="70">
        <f t="shared" si="57"/>
        <v>0</v>
      </c>
      <c r="M120" s="70">
        <f t="shared" si="57"/>
        <v>0</v>
      </c>
      <c r="N120" s="70">
        <f t="shared" si="57"/>
        <v>0</v>
      </c>
      <c r="O120" s="70">
        <f t="shared" si="57"/>
        <v>0</v>
      </c>
      <c r="P120" s="70">
        <f t="shared" si="57"/>
        <v>0</v>
      </c>
      <c r="Q120" s="70">
        <f t="shared" si="57"/>
        <v>0</v>
      </c>
      <c r="R120" s="70">
        <f t="shared" si="57"/>
        <v>0</v>
      </c>
      <c r="S120" s="70">
        <f t="shared" si="57"/>
        <v>0</v>
      </c>
      <c r="T120" s="70">
        <f t="shared" si="57"/>
        <v>0</v>
      </c>
      <c r="U120" s="70">
        <f t="shared" si="57"/>
        <v>0</v>
      </c>
      <c r="V120" s="70">
        <f t="shared" si="57"/>
        <v>0</v>
      </c>
      <c r="W120" s="70">
        <f t="shared" si="57"/>
        <v>0</v>
      </c>
      <c r="X120" s="70">
        <f t="shared" si="57"/>
        <v>0</v>
      </c>
      <c r="Y120" s="70">
        <f t="shared" si="57"/>
        <v>0</v>
      </c>
      <c r="Z120" s="70">
        <f t="shared" si="57"/>
        <v>0</v>
      </c>
      <c r="AA120" s="70">
        <f t="shared" si="57"/>
        <v>0</v>
      </c>
      <c r="AB120" s="70">
        <f t="shared" si="57"/>
        <v>0</v>
      </c>
      <c r="AC120" s="70">
        <f t="shared" si="57"/>
        <v>0</v>
      </c>
      <c r="AD120" s="70">
        <f t="shared" si="57"/>
        <v>0</v>
      </c>
      <c r="AE120" s="70">
        <f t="shared" si="57"/>
        <v>0</v>
      </c>
      <c r="AF120" s="70">
        <f t="shared" si="57"/>
        <v>0</v>
      </c>
      <c r="AG120" s="70">
        <f t="shared" si="57"/>
        <v>0</v>
      </c>
      <c r="AH120" s="70">
        <f t="shared" si="57"/>
        <v>0</v>
      </c>
      <c r="AI120" s="70">
        <f t="shared" si="57"/>
        <v>0</v>
      </c>
      <c r="AJ120" s="70">
        <f t="shared" si="57"/>
        <v>0</v>
      </c>
      <c r="AK120" s="70">
        <f t="shared" si="57"/>
        <v>0</v>
      </c>
      <c r="AL120" s="70">
        <f t="shared" si="57"/>
        <v>0</v>
      </c>
      <c r="AM120" s="70">
        <f t="shared" si="57"/>
        <v>0</v>
      </c>
      <c r="AN120" s="70">
        <f t="shared" si="57"/>
        <v>0</v>
      </c>
      <c r="AO120" s="70">
        <f t="shared" si="57"/>
        <v>0</v>
      </c>
      <c r="AP120" s="70">
        <f t="shared" ref="AP120:BG120" si="58">ABS(AP119-AP106)*AP118</f>
        <v>0</v>
      </c>
      <c r="AQ120" s="70">
        <f t="shared" si="58"/>
        <v>0</v>
      </c>
      <c r="AR120" s="70">
        <f t="shared" si="58"/>
        <v>0</v>
      </c>
      <c r="AS120" s="70">
        <f t="shared" si="58"/>
        <v>0</v>
      </c>
      <c r="AT120" s="70">
        <f t="shared" si="58"/>
        <v>0</v>
      </c>
      <c r="AU120" s="70">
        <f t="shared" si="58"/>
        <v>0</v>
      </c>
      <c r="AV120" s="70">
        <f t="shared" si="58"/>
        <v>0</v>
      </c>
      <c r="AW120" s="70">
        <f t="shared" si="58"/>
        <v>0</v>
      </c>
      <c r="AX120" s="70">
        <f t="shared" si="58"/>
        <v>0</v>
      </c>
      <c r="AY120" s="70">
        <f t="shared" si="58"/>
        <v>0</v>
      </c>
      <c r="AZ120" s="70">
        <f t="shared" si="58"/>
        <v>0</v>
      </c>
      <c r="BA120" s="70">
        <f t="shared" si="58"/>
        <v>0</v>
      </c>
      <c r="BB120" s="70">
        <f t="shared" si="58"/>
        <v>0</v>
      </c>
      <c r="BC120" s="70">
        <f t="shared" si="58"/>
        <v>0</v>
      </c>
      <c r="BD120" s="70">
        <f t="shared" si="58"/>
        <v>0</v>
      </c>
      <c r="BE120" s="70">
        <f t="shared" si="58"/>
        <v>0</v>
      </c>
      <c r="BF120" s="70">
        <f t="shared" si="58"/>
        <v>0</v>
      </c>
      <c r="BG120" s="70">
        <f t="shared" si="58"/>
        <v>0</v>
      </c>
    </row>
    <row r="121" spans="5:59" x14ac:dyDescent="0.2">
      <c r="E121" s="71" t="str">
        <f>E48</f>
        <v>Enhanced outperformance rate</v>
      </c>
      <c r="G121" s="71" t="str">
        <f>G48</f>
        <v>£m/unit (2017-18 prices)</v>
      </c>
      <c r="J121" s="71">
        <f>J48</f>
        <v>0.28452</v>
      </c>
      <c r="K121" s="71">
        <f t="shared" ref="K121:BG121" si="59">K48</f>
        <v>0</v>
      </c>
      <c r="L121" s="71">
        <f t="shared" si="59"/>
        <v>0</v>
      </c>
      <c r="M121" s="71">
        <f t="shared" si="59"/>
        <v>0</v>
      </c>
      <c r="N121" s="71">
        <f t="shared" si="59"/>
        <v>0</v>
      </c>
      <c r="O121" s="71">
        <f t="shared" si="59"/>
        <v>0</v>
      </c>
      <c r="P121" s="71">
        <f t="shared" si="59"/>
        <v>0</v>
      </c>
      <c r="Q121" s="71">
        <f t="shared" si="59"/>
        <v>0</v>
      </c>
      <c r="R121" s="71">
        <f t="shared" si="59"/>
        <v>0</v>
      </c>
      <c r="S121" s="71">
        <f t="shared" si="59"/>
        <v>0</v>
      </c>
      <c r="T121" s="71">
        <f t="shared" si="59"/>
        <v>0</v>
      </c>
      <c r="U121" s="71">
        <f t="shared" si="59"/>
        <v>0</v>
      </c>
      <c r="V121" s="71">
        <f t="shared" si="59"/>
        <v>0</v>
      </c>
      <c r="W121" s="71">
        <f t="shared" si="59"/>
        <v>0</v>
      </c>
      <c r="X121" s="71">
        <f t="shared" si="59"/>
        <v>0</v>
      </c>
      <c r="Y121" s="71">
        <f t="shared" si="59"/>
        <v>0</v>
      </c>
      <c r="Z121" s="71">
        <f t="shared" si="59"/>
        <v>0</v>
      </c>
      <c r="AA121" s="71">
        <f t="shared" si="59"/>
        <v>0</v>
      </c>
      <c r="AB121" s="71">
        <f t="shared" si="59"/>
        <v>0</v>
      </c>
      <c r="AC121" s="71">
        <f t="shared" si="59"/>
        <v>0</v>
      </c>
      <c r="AD121" s="71">
        <f t="shared" si="59"/>
        <v>0</v>
      </c>
      <c r="AE121" s="71">
        <f t="shared" si="59"/>
        <v>0</v>
      </c>
      <c r="AF121" s="71">
        <f t="shared" si="59"/>
        <v>0</v>
      </c>
      <c r="AG121" s="71">
        <f t="shared" si="59"/>
        <v>0</v>
      </c>
      <c r="AH121" s="71">
        <f t="shared" si="59"/>
        <v>0</v>
      </c>
      <c r="AI121" s="71">
        <f t="shared" si="59"/>
        <v>0</v>
      </c>
      <c r="AJ121" s="71">
        <f t="shared" si="59"/>
        <v>0</v>
      </c>
      <c r="AK121" s="71">
        <f t="shared" si="59"/>
        <v>0</v>
      </c>
      <c r="AL121" s="71">
        <f t="shared" si="59"/>
        <v>0</v>
      </c>
      <c r="AM121" s="71">
        <f t="shared" si="59"/>
        <v>0</v>
      </c>
      <c r="AN121" s="71">
        <f t="shared" si="59"/>
        <v>0</v>
      </c>
      <c r="AO121" s="71">
        <f t="shared" si="59"/>
        <v>0</v>
      </c>
      <c r="AP121" s="71">
        <f t="shared" si="59"/>
        <v>0</v>
      </c>
      <c r="AQ121" s="71">
        <f t="shared" si="59"/>
        <v>0</v>
      </c>
      <c r="AR121" s="71">
        <f t="shared" si="59"/>
        <v>0</v>
      </c>
      <c r="AS121" s="71">
        <f t="shared" si="59"/>
        <v>0</v>
      </c>
      <c r="AT121" s="71">
        <f t="shared" si="59"/>
        <v>0</v>
      </c>
      <c r="AU121" s="71">
        <f t="shared" si="59"/>
        <v>0</v>
      </c>
      <c r="AV121" s="71">
        <f t="shared" si="59"/>
        <v>0</v>
      </c>
      <c r="AW121" s="71">
        <f t="shared" si="59"/>
        <v>0</v>
      </c>
      <c r="AX121" s="71">
        <f t="shared" si="59"/>
        <v>0</v>
      </c>
      <c r="AY121" s="71">
        <f t="shared" si="59"/>
        <v>0</v>
      </c>
      <c r="AZ121" s="71">
        <f t="shared" si="59"/>
        <v>0</v>
      </c>
      <c r="BA121" s="71">
        <f t="shared" si="59"/>
        <v>0</v>
      </c>
      <c r="BB121" s="71">
        <f t="shared" si="59"/>
        <v>0</v>
      </c>
      <c r="BC121" s="71">
        <f t="shared" si="59"/>
        <v>0</v>
      </c>
      <c r="BD121" s="71">
        <f t="shared" si="59"/>
        <v>0</v>
      </c>
      <c r="BE121" s="71">
        <f t="shared" si="59"/>
        <v>0</v>
      </c>
      <c r="BF121" s="71">
        <f t="shared" si="59"/>
        <v>0</v>
      </c>
      <c r="BG121" s="71">
        <f t="shared" si="59"/>
        <v>0</v>
      </c>
    </row>
    <row r="122" spans="5:59" x14ac:dyDescent="0.2">
      <c r="E122" s="60" t="s">
        <v>164</v>
      </c>
      <c r="G122" s="60" t="str">
        <f>inputs!$F$15</f>
        <v>£m (2017-18 prices)</v>
      </c>
      <c r="J122" s="65">
        <f t="shared" ref="J122:AO122" si="60">J120*J121</f>
        <v>0.80000000000000338</v>
      </c>
      <c r="K122" s="65">
        <f t="shared" si="60"/>
        <v>0</v>
      </c>
      <c r="L122" s="65">
        <f t="shared" si="60"/>
        <v>0</v>
      </c>
      <c r="M122" s="65">
        <f t="shared" si="60"/>
        <v>0</v>
      </c>
      <c r="N122" s="65">
        <f t="shared" si="60"/>
        <v>0</v>
      </c>
      <c r="O122" s="65">
        <f t="shared" si="60"/>
        <v>0</v>
      </c>
      <c r="P122" s="65">
        <f t="shared" si="60"/>
        <v>0</v>
      </c>
      <c r="Q122" s="65">
        <f t="shared" si="60"/>
        <v>0</v>
      </c>
      <c r="R122" s="65">
        <f t="shared" si="60"/>
        <v>0</v>
      </c>
      <c r="S122" s="65">
        <f t="shared" si="60"/>
        <v>0</v>
      </c>
      <c r="T122" s="65">
        <f t="shared" si="60"/>
        <v>0</v>
      </c>
      <c r="U122" s="65">
        <f t="shared" si="60"/>
        <v>0</v>
      </c>
      <c r="V122" s="65">
        <f t="shared" si="60"/>
        <v>0</v>
      </c>
      <c r="W122" s="65">
        <f t="shared" si="60"/>
        <v>0</v>
      </c>
      <c r="X122" s="65">
        <f t="shared" si="60"/>
        <v>0</v>
      </c>
      <c r="Y122" s="65">
        <f t="shared" si="60"/>
        <v>0</v>
      </c>
      <c r="Z122" s="65">
        <f t="shared" si="60"/>
        <v>0</v>
      </c>
      <c r="AA122" s="65">
        <f t="shared" si="60"/>
        <v>0</v>
      </c>
      <c r="AB122" s="65">
        <f t="shared" si="60"/>
        <v>0</v>
      </c>
      <c r="AC122" s="65">
        <f t="shared" si="60"/>
        <v>0</v>
      </c>
      <c r="AD122" s="65">
        <f t="shared" si="60"/>
        <v>0</v>
      </c>
      <c r="AE122" s="65">
        <f t="shared" si="60"/>
        <v>0</v>
      </c>
      <c r="AF122" s="65">
        <f t="shared" si="60"/>
        <v>0</v>
      </c>
      <c r="AG122" s="65">
        <f t="shared" si="60"/>
        <v>0</v>
      </c>
      <c r="AH122" s="65">
        <f t="shared" si="60"/>
        <v>0</v>
      </c>
      <c r="AI122" s="65">
        <f t="shared" si="60"/>
        <v>0</v>
      </c>
      <c r="AJ122" s="65">
        <f t="shared" si="60"/>
        <v>0</v>
      </c>
      <c r="AK122" s="65">
        <f t="shared" si="60"/>
        <v>0</v>
      </c>
      <c r="AL122" s="65">
        <f t="shared" si="60"/>
        <v>0</v>
      </c>
      <c r="AM122" s="65">
        <f t="shared" si="60"/>
        <v>0</v>
      </c>
      <c r="AN122" s="65">
        <f t="shared" si="60"/>
        <v>0</v>
      </c>
      <c r="AO122" s="65">
        <f t="shared" si="60"/>
        <v>0</v>
      </c>
      <c r="AP122" s="65">
        <f t="shared" ref="AP122:BG122" si="61">AP120*AP121</f>
        <v>0</v>
      </c>
      <c r="AQ122" s="65">
        <f t="shared" si="61"/>
        <v>0</v>
      </c>
      <c r="AR122" s="65">
        <f t="shared" si="61"/>
        <v>0</v>
      </c>
      <c r="AS122" s="65">
        <f t="shared" si="61"/>
        <v>0</v>
      </c>
      <c r="AT122" s="65">
        <f t="shared" si="61"/>
        <v>0</v>
      </c>
      <c r="AU122" s="65">
        <f t="shared" si="61"/>
        <v>0</v>
      </c>
      <c r="AV122" s="65">
        <f t="shared" si="61"/>
        <v>0</v>
      </c>
      <c r="AW122" s="65">
        <f t="shared" si="61"/>
        <v>0</v>
      </c>
      <c r="AX122" s="65">
        <f t="shared" si="61"/>
        <v>0</v>
      </c>
      <c r="AY122" s="65">
        <f t="shared" si="61"/>
        <v>0</v>
      </c>
      <c r="AZ122" s="65">
        <f t="shared" si="61"/>
        <v>0</v>
      </c>
      <c r="BA122" s="65">
        <f t="shared" si="61"/>
        <v>0</v>
      </c>
      <c r="BB122" s="65">
        <f t="shared" si="61"/>
        <v>0</v>
      </c>
      <c r="BC122" s="65">
        <f t="shared" si="61"/>
        <v>0</v>
      </c>
      <c r="BD122" s="65">
        <f t="shared" si="61"/>
        <v>0</v>
      </c>
      <c r="BE122" s="65">
        <f t="shared" si="61"/>
        <v>0</v>
      </c>
      <c r="BF122" s="65">
        <f t="shared" si="61"/>
        <v>0</v>
      </c>
      <c r="BG122" s="65">
        <f t="shared" si="61"/>
        <v>0</v>
      </c>
    </row>
    <row r="123" spans="5:59" x14ac:dyDescent="0.2"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</row>
    <row r="124" spans="5:59" x14ac:dyDescent="0.2">
      <c r="E124" s="60" t="s">
        <v>165</v>
      </c>
      <c r="G124" s="60" t="s">
        <v>41</v>
      </c>
      <c r="J124" s="60" t="b">
        <f t="shared" ref="J124:AO124" si="62">IF(J$104,IF(((J$76-J$107)*J$73)&lt;0,TRUE,FALSE),FALSE)</f>
        <v>0</v>
      </c>
      <c r="K124" s="60" t="b">
        <f t="shared" si="62"/>
        <v>0</v>
      </c>
      <c r="L124" s="60" t="b">
        <f t="shared" si="62"/>
        <v>0</v>
      </c>
      <c r="M124" s="60" t="b">
        <f t="shared" si="62"/>
        <v>0</v>
      </c>
      <c r="N124" s="60" t="b">
        <f t="shared" si="62"/>
        <v>0</v>
      </c>
      <c r="O124" s="60" t="b">
        <f t="shared" si="62"/>
        <v>0</v>
      </c>
      <c r="P124" s="60" t="b">
        <f t="shared" si="62"/>
        <v>0</v>
      </c>
      <c r="Q124" s="60" t="b">
        <f t="shared" si="62"/>
        <v>0</v>
      </c>
      <c r="R124" s="60" t="b">
        <f t="shared" si="62"/>
        <v>0</v>
      </c>
      <c r="S124" s="60" t="b">
        <f t="shared" si="62"/>
        <v>0</v>
      </c>
      <c r="T124" s="60" t="b">
        <f t="shared" si="62"/>
        <v>0</v>
      </c>
      <c r="U124" s="60" t="b">
        <f t="shared" si="62"/>
        <v>0</v>
      </c>
      <c r="V124" s="60" t="b">
        <f t="shared" si="62"/>
        <v>0</v>
      </c>
      <c r="W124" s="60" t="b">
        <f t="shared" si="62"/>
        <v>0</v>
      </c>
      <c r="X124" s="60" t="b">
        <f t="shared" si="62"/>
        <v>0</v>
      </c>
      <c r="Y124" s="60" t="b">
        <f t="shared" si="62"/>
        <v>0</v>
      </c>
      <c r="Z124" s="60" t="b">
        <f t="shared" si="62"/>
        <v>0</v>
      </c>
      <c r="AA124" s="60" t="b">
        <f t="shared" si="62"/>
        <v>0</v>
      </c>
      <c r="AB124" s="60" t="b">
        <f t="shared" si="62"/>
        <v>0</v>
      </c>
      <c r="AC124" s="60" t="b">
        <f t="shared" si="62"/>
        <v>0</v>
      </c>
      <c r="AD124" s="60" t="b">
        <f t="shared" si="62"/>
        <v>0</v>
      </c>
      <c r="AE124" s="60" t="b">
        <f t="shared" si="62"/>
        <v>0</v>
      </c>
      <c r="AF124" s="60" t="b">
        <f t="shared" si="62"/>
        <v>0</v>
      </c>
      <c r="AG124" s="60" t="b">
        <f t="shared" si="62"/>
        <v>0</v>
      </c>
      <c r="AH124" s="60" t="b">
        <f t="shared" si="62"/>
        <v>0</v>
      </c>
      <c r="AI124" s="60" t="b">
        <f t="shared" si="62"/>
        <v>0</v>
      </c>
      <c r="AJ124" s="60" t="b">
        <f t="shared" si="62"/>
        <v>0</v>
      </c>
      <c r="AK124" s="60" t="b">
        <f t="shared" si="62"/>
        <v>0</v>
      </c>
      <c r="AL124" s="60" t="b">
        <f t="shared" si="62"/>
        <v>0</v>
      </c>
      <c r="AM124" s="60" t="b">
        <f t="shared" si="62"/>
        <v>0</v>
      </c>
      <c r="AN124" s="60" t="b">
        <f t="shared" si="62"/>
        <v>0</v>
      </c>
      <c r="AO124" s="60" t="b">
        <f t="shared" si="62"/>
        <v>0</v>
      </c>
      <c r="AP124" s="60" t="b">
        <f t="shared" ref="AP124:BG124" si="63">IF(AP$104,IF(((AP$76-AP$107)*AP$73)&lt;0,TRUE,FALSE),FALSE)</f>
        <v>0</v>
      </c>
      <c r="AQ124" s="60" t="b">
        <f t="shared" si="63"/>
        <v>0</v>
      </c>
      <c r="AR124" s="60" t="b">
        <f t="shared" si="63"/>
        <v>0</v>
      </c>
      <c r="AS124" s="60" t="b">
        <f t="shared" si="63"/>
        <v>0</v>
      </c>
      <c r="AT124" s="60" t="b">
        <f t="shared" si="63"/>
        <v>0</v>
      </c>
      <c r="AU124" s="60" t="b">
        <f t="shared" si="63"/>
        <v>0</v>
      </c>
      <c r="AV124" s="60" t="b">
        <f t="shared" si="63"/>
        <v>0</v>
      </c>
      <c r="AW124" s="60" t="b">
        <f t="shared" si="63"/>
        <v>0</v>
      </c>
      <c r="AX124" s="60" t="b">
        <f t="shared" si="63"/>
        <v>0</v>
      </c>
      <c r="AY124" s="60" t="b">
        <f t="shared" si="63"/>
        <v>0</v>
      </c>
      <c r="AZ124" s="60" t="b">
        <f t="shared" si="63"/>
        <v>0</v>
      </c>
      <c r="BA124" s="60" t="b">
        <f t="shared" si="63"/>
        <v>0</v>
      </c>
      <c r="BB124" s="60" t="b">
        <f t="shared" si="63"/>
        <v>0</v>
      </c>
      <c r="BC124" s="60" t="b">
        <f t="shared" si="63"/>
        <v>0</v>
      </c>
      <c r="BD124" s="60" t="b">
        <f t="shared" si="63"/>
        <v>0</v>
      </c>
      <c r="BE124" s="60" t="b">
        <f t="shared" si="63"/>
        <v>0</v>
      </c>
      <c r="BF124" s="60" t="b">
        <f t="shared" si="63"/>
        <v>0</v>
      </c>
      <c r="BG124" s="60" t="b">
        <f t="shared" si="63"/>
        <v>0</v>
      </c>
    </row>
    <row r="125" spans="5:59" x14ac:dyDescent="0.2">
      <c r="E125" s="60" t="s">
        <v>166</v>
      </c>
      <c r="G125" s="60" t="s">
        <v>46</v>
      </c>
      <c r="J125" s="70">
        <f t="shared" ref="J125:AO125" si="64">IF(J73&gt;0,MAX(J76,J108),MIN(J76,J108))</f>
        <v>155</v>
      </c>
      <c r="K125" s="70">
        <f t="shared" si="64"/>
        <v>0</v>
      </c>
      <c r="L125" s="70">
        <f t="shared" si="64"/>
        <v>650</v>
      </c>
      <c r="M125" s="70">
        <f t="shared" si="64"/>
        <v>0.9</v>
      </c>
      <c r="N125" s="70">
        <f t="shared" si="64"/>
        <v>4.5</v>
      </c>
      <c r="O125" s="70">
        <f t="shared" si="64"/>
        <v>0</v>
      </c>
      <c r="P125" s="70">
        <f t="shared" si="64"/>
        <v>0</v>
      </c>
      <c r="Q125" s="70">
        <f t="shared" si="64"/>
        <v>0</v>
      </c>
      <c r="R125" s="70">
        <f t="shared" si="64"/>
        <v>0</v>
      </c>
      <c r="S125" s="70">
        <f t="shared" si="64"/>
        <v>0</v>
      </c>
      <c r="T125" s="70">
        <f t="shared" si="64"/>
        <v>0</v>
      </c>
      <c r="U125" s="70">
        <f t="shared" si="64"/>
        <v>0</v>
      </c>
      <c r="V125" s="70">
        <f t="shared" si="64"/>
        <v>0</v>
      </c>
      <c r="W125" s="70">
        <f t="shared" si="64"/>
        <v>0</v>
      </c>
      <c r="X125" s="70">
        <f t="shared" si="64"/>
        <v>0</v>
      </c>
      <c r="Y125" s="70">
        <f t="shared" si="64"/>
        <v>0</v>
      </c>
      <c r="Z125" s="70">
        <f t="shared" si="64"/>
        <v>0</v>
      </c>
      <c r="AA125" s="70">
        <f t="shared" si="64"/>
        <v>0</v>
      </c>
      <c r="AB125" s="70">
        <f t="shared" si="64"/>
        <v>0</v>
      </c>
      <c r="AC125" s="70">
        <f t="shared" si="64"/>
        <v>0</v>
      </c>
      <c r="AD125" s="70">
        <f t="shared" si="64"/>
        <v>0</v>
      </c>
      <c r="AE125" s="70">
        <f t="shared" si="64"/>
        <v>0</v>
      </c>
      <c r="AF125" s="70">
        <f t="shared" si="64"/>
        <v>0</v>
      </c>
      <c r="AG125" s="70">
        <f t="shared" si="64"/>
        <v>0</v>
      </c>
      <c r="AH125" s="70">
        <f t="shared" si="64"/>
        <v>0</v>
      </c>
      <c r="AI125" s="70">
        <f t="shared" si="64"/>
        <v>0</v>
      </c>
      <c r="AJ125" s="70">
        <f t="shared" si="64"/>
        <v>0</v>
      </c>
      <c r="AK125" s="70">
        <f t="shared" si="64"/>
        <v>0</v>
      </c>
      <c r="AL125" s="70">
        <f t="shared" si="64"/>
        <v>0</v>
      </c>
      <c r="AM125" s="70">
        <f t="shared" si="64"/>
        <v>0</v>
      </c>
      <c r="AN125" s="70">
        <f t="shared" si="64"/>
        <v>0</v>
      </c>
      <c r="AO125" s="70">
        <f t="shared" si="64"/>
        <v>0</v>
      </c>
      <c r="AP125" s="70">
        <f t="shared" ref="AP125:BG125" si="65">IF(AP73&gt;0,MAX(AP76,AP108),MIN(AP76,AP108))</f>
        <v>0</v>
      </c>
      <c r="AQ125" s="70">
        <f t="shared" si="65"/>
        <v>0</v>
      </c>
      <c r="AR125" s="70">
        <f t="shared" si="65"/>
        <v>0</v>
      </c>
      <c r="AS125" s="70">
        <f t="shared" si="65"/>
        <v>0</v>
      </c>
      <c r="AT125" s="70">
        <f t="shared" si="65"/>
        <v>0</v>
      </c>
      <c r="AU125" s="70">
        <f t="shared" si="65"/>
        <v>0</v>
      </c>
      <c r="AV125" s="70">
        <f t="shared" si="65"/>
        <v>0</v>
      </c>
      <c r="AW125" s="70">
        <f t="shared" si="65"/>
        <v>0</v>
      </c>
      <c r="AX125" s="70">
        <f t="shared" si="65"/>
        <v>0</v>
      </c>
      <c r="AY125" s="70">
        <f t="shared" si="65"/>
        <v>0</v>
      </c>
      <c r="AZ125" s="70">
        <f t="shared" si="65"/>
        <v>0</v>
      </c>
      <c r="BA125" s="70">
        <f t="shared" si="65"/>
        <v>0</v>
      </c>
      <c r="BB125" s="70">
        <f t="shared" si="65"/>
        <v>0</v>
      </c>
      <c r="BC125" s="70">
        <f t="shared" si="65"/>
        <v>0</v>
      </c>
      <c r="BD125" s="70">
        <f t="shared" si="65"/>
        <v>0</v>
      </c>
      <c r="BE125" s="70">
        <f t="shared" si="65"/>
        <v>0</v>
      </c>
      <c r="BF125" s="70">
        <f t="shared" si="65"/>
        <v>0</v>
      </c>
      <c r="BG125" s="70">
        <f t="shared" si="65"/>
        <v>0</v>
      </c>
    </row>
    <row r="126" spans="5:59" x14ac:dyDescent="0.2">
      <c r="E126" s="60" t="s">
        <v>167</v>
      </c>
      <c r="G126" s="60" t="s">
        <v>46</v>
      </c>
      <c r="J126" s="70">
        <f t="shared" ref="J126:AO126" si="66">ABS(J125-J107)*J124</f>
        <v>0</v>
      </c>
      <c r="K126" s="70">
        <f t="shared" si="66"/>
        <v>0</v>
      </c>
      <c r="L126" s="70">
        <f t="shared" si="66"/>
        <v>0</v>
      </c>
      <c r="M126" s="70">
        <f t="shared" si="66"/>
        <v>0</v>
      </c>
      <c r="N126" s="70">
        <f t="shared" si="66"/>
        <v>0</v>
      </c>
      <c r="O126" s="70">
        <f t="shared" si="66"/>
        <v>0</v>
      </c>
      <c r="P126" s="70">
        <f t="shared" si="66"/>
        <v>0</v>
      </c>
      <c r="Q126" s="70">
        <f t="shared" si="66"/>
        <v>0</v>
      </c>
      <c r="R126" s="70">
        <f t="shared" si="66"/>
        <v>0</v>
      </c>
      <c r="S126" s="70">
        <f t="shared" si="66"/>
        <v>0</v>
      </c>
      <c r="T126" s="70">
        <f t="shared" si="66"/>
        <v>0</v>
      </c>
      <c r="U126" s="70">
        <f t="shared" si="66"/>
        <v>0</v>
      </c>
      <c r="V126" s="70">
        <f t="shared" si="66"/>
        <v>0</v>
      </c>
      <c r="W126" s="70">
        <f t="shared" si="66"/>
        <v>0</v>
      </c>
      <c r="X126" s="70">
        <f t="shared" si="66"/>
        <v>0</v>
      </c>
      <c r="Y126" s="70">
        <f t="shared" si="66"/>
        <v>0</v>
      </c>
      <c r="Z126" s="70">
        <f t="shared" si="66"/>
        <v>0</v>
      </c>
      <c r="AA126" s="70">
        <f t="shared" si="66"/>
        <v>0</v>
      </c>
      <c r="AB126" s="70">
        <f t="shared" si="66"/>
        <v>0</v>
      </c>
      <c r="AC126" s="70">
        <f t="shared" si="66"/>
        <v>0</v>
      </c>
      <c r="AD126" s="70">
        <f t="shared" si="66"/>
        <v>0</v>
      </c>
      <c r="AE126" s="70">
        <f t="shared" si="66"/>
        <v>0</v>
      </c>
      <c r="AF126" s="70">
        <f t="shared" si="66"/>
        <v>0</v>
      </c>
      <c r="AG126" s="70">
        <f t="shared" si="66"/>
        <v>0</v>
      </c>
      <c r="AH126" s="70">
        <f t="shared" si="66"/>
        <v>0</v>
      </c>
      <c r="AI126" s="70">
        <f t="shared" si="66"/>
        <v>0</v>
      </c>
      <c r="AJ126" s="70">
        <f t="shared" si="66"/>
        <v>0</v>
      </c>
      <c r="AK126" s="70">
        <f t="shared" si="66"/>
        <v>0</v>
      </c>
      <c r="AL126" s="70">
        <f t="shared" si="66"/>
        <v>0</v>
      </c>
      <c r="AM126" s="70">
        <f t="shared" si="66"/>
        <v>0</v>
      </c>
      <c r="AN126" s="70">
        <f t="shared" si="66"/>
        <v>0</v>
      </c>
      <c r="AO126" s="70">
        <f t="shared" si="66"/>
        <v>0</v>
      </c>
      <c r="AP126" s="70">
        <f t="shared" ref="AP126:BG126" si="67">ABS(AP125-AP107)*AP124</f>
        <v>0</v>
      </c>
      <c r="AQ126" s="70">
        <f t="shared" si="67"/>
        <v>0</v>
      </c>
      <c r="AR126" s="70">
        <f t="shared" si="67"/>
        <v>0</v>
      </c>
      <c r="AS126" s="70">
        <f t="shared" si="67"/>
        <v>0</v>
      </c>
      <c r="AT126" s="70">
        <f t="shared" si="67"/>
        <v>0</v>
      </c>
      <c r="AU126" s="70">
        <f t="shared" si="67"/>
        <v>0</v>
      </c>
      <c r="AV126" s="70">
        <f t="shared" si="67"/>
        <v>0</v>
      </c>
      <c r="AW126" s="70">
        <f t="shared" si="67"/>
        <v>0</v>
      </c>
      <c r="AX126" s="70">
        <f t="shared" si="67"/>
        <v>0</v>
      </c>
      <c r="AY126" s="70">
        <f t="shared" si="67"/>
        <v>0</v>
      </c>
      <c r="AZ126" s="70">
        <f t="shared" si="67"/>
        <v>0</v>
      </c>
      <c r="BA126" s="70">
        <f t="shared" si="67"/>
        <v>0</v>
      </c>
      <c r="BB126" s="70">
        <f t="shared" si="67"/>
        <v>0</v>
      </c>
      <c r="BC126" s="70">
        <f t="shared" si="67"/>
        <v>0</v>
      </c>
      <c r="BD126" s="70">
        <f t="shared" si="67"/>
        <v>0</v>
      </c>
      <c r="BE126" s="70">
        <f t="shared" si="67"/>
        <v>0</v>
      </c>
      <c r="BF126" s="70">
        <f t="shared" si="67"/>
        <v>0</v>
      </c>
      <c r="BG126" s="70">
        <f t="shared" si="67"/>
        <v>0</v>
      </c>
    </row>
    <row r="127" spans="5:59" x14ac:dyDescent="0.2">
      <c r="E127" s="71" t="str">
        <f>E49</f>
        <v>Enhanced underperformance rate</v>
      </c>
      <c r="G127" s="71" t="str">
        <f>G49</f>
        <v>£m/unit (2017-18 prices)</v>
      </c>
      <c r="J127" s="71">
        <f>J49</f>
        <v>-0.34142331478273202</v>
      </c>
      <c r="K127" s="71">
        <f t="shared" ref="K127:BG127" si="68">K49</f>
        <v>0</v>
      </c>
      <c r="L127" s="71">
        <f t="shared" si="68"/>
        <v>0</v>
      </c>
      <c r="M127" s="71">
        <f t="shared" si="68"/>
        <v>0</v>
      </c>
      <c r="N127" s="71">
        <f t="shared" si="68"/>
        <v>0</v>
      </c>
      <c r="O127" s="71">
        <f t="shared" si="68"/>
        <v>0</v>
      </c>
      <c r="P127" s="71">
        <f t="shared" si="68"/>
        <v>0</v>
      </c>
      <c r="Q127" s="71">
        <f t="shared" si="68"/>
        <v>0</v>
      </c>
      <c r="R127" s="71">
        <f t="shared" si="68"/>
        <v>0</v>
      </c>
      <c r="S127" s="71">
        <f t="shared" si="68"/>
        <v>0</v>
      </c>
      <c r="T127" s="71">
        <f t="shared" si="68"/>
        <v>0</v>
      </c>
      <c r="U127" s="71">
        <f t="shared" si="68"/>
        <v>0</v>
      </c>
      <c r="V127" s="71">
        <f t="shared" si="68"/>
        <v>0</v>
      </c>
      <c r="W127" s="71">
        <f t="shared" si="68"/>
        <v>0</v>
      </c>
      <c r="X127" s="71">
        <f t="shared" si="68"/>
        <v>0</v>
      </c>
      <c r="Y127" s="71">
        <f t="shared" si="68"/>
        <v>0</v>
      </c>
      <c r="Z127" s="71">
        <f t="shared" si="68"/>
        <v>0</v>
      </c>
      <c r="AA127" s="71">
        <f t="shared" si="68"/>
        <v>0</v>
      </c>
      <c r="AB127" s="71">
        <f t="shared" si="68"/>
        <v>0</v>
      </c>
      <c r="AC127" s="71">
        <f t="shared" si="68"/>
        <v>0</v>
      </c>
      <c r="AD127" s="71">
        <f t="shared" si="68"/>
        <v>0</v>
      </c>
      <c r="AE127" s="71">
        <f t="shared" si="68"/>
        <v>0</v>
      </c>
      <c r="AF127" s="71">
        <f t="shared" si="68"/>
        <v>0</v>
      </c>
      <c r="AG127" s="71">
        <f t="shared" si="68"/>
        <v>0</v>
      </c>
      <c r="AH127" s="71">
        <f t="shared" si="68"/>
        <v>0</v>
      </c>
      <c r="AI127" s="71">
        <f t="shared" si="68"/>
        <v>0</v>
      </c>
      <c r="AJ127" s="71">
        <f t="shared" si="68"/>
        <v>0</v>
      </c>
      <c r="AK127" s="71">
        <f t="shared" si="68"/>
        <v>0</v>
      </c>
      <c r="AL127" s="71">
        <f t="shared" si="68"/>
        <v>0</v>
      </c>
      <c r="AM127" s="71">
        <f t="shared" si="68"/>
        <v>0</v>
      </c>
      <c r="AN127" s="71">
        <f t="shared" si="68"/>
        <v>0</v>
      </c>
      <c r="AO127" s="71">
        <f t="shared" si="68"/>
        <v>0</v>
      </c>
      <c r="AP127" s="71">
        <f t="shared" si="68"/>
        <v>0</v>
      </c>
      <c r="AQ127" s="71">
        <f t="shared" si="68"/>
        <v>0</v>
      </c>
      <c r="AR127" s="71">
        <f t="shared" si="68"/>
        <v>0</v>
      </c>
      <c r="AS127" s="71">
        <f t="shared" si="68"/>
        <v>0</v>
      </c>
      <c r="AT127" s="71">
        <f t="shared" si="68"/>
        <v>0</v>
      </c>
      <c r="AU127" s="71">
        <f t="shared" si="68"/>
        <v>0</v>
      </c>
      <c r="AV127" s="71">
        <f t="shared" si="68"/>
        <v>0</v>
      </c>
      <c r="AW127" s="71">
        <f t="shared" si="68"/>
        <v>0</v>
      </c>
      <c r="AX127" s="71">
        <f t="shared" si="68"/>
        <v>0</v>
      </c>
      <c r="AY127" s="71">
        <f t="shared" si="68"/>
        <v>0</v>
      </c>
      <c r="AZ127" s="71">
        <f t="shared" si="68"/>
        <v>0</v>
      </c>
      <c r="BA127" s="71">
        <f t="shared" si="68"/>
        <v>0</v>
      </c>
      <c r="BB127" s="71">
        <f t="shared" si="68"/>
        <v>0</v>
      </c>
      <c r="BC127" s="71">
        <f t="shared" si="68"/>
        <v>0</v>
      </c>
      <c r="BD127" s="71">
        <f t="shared" si="68"/>
        <v>0</v>
      </c>
      <c r="BE127" s="71">
        <f t="shared" si="68"/>
        <v>0</v>
      </c>
      <c r="BF127" s="71">
        <f t="shared" si="68"/>
        <v>0</v>
      </c>
      <c r="BG127" s="71">
        <f t="shared" si="68"/>
        <v>0</v>
      </c>
    </row>
    <row r="128" spans="5:59" x14ac:dyDescent="0.2">
      <c r="E128" s="60" t="s">
        <v>168</v>
      </c>
      <c r="G128" s="60" t="str">
        <f>inputs!$F$15</f>
        <v>£m (2017-18 prices)</v>
      </c>
      <c r="J128" s="65">
        <f t="shared" ref="J128:AO128" si="69">J126*J127</f>
        <v>0</v>
      </c>
      <c r="K128" s="65">
        <f t="shared" si="69"/>
        <v>0</v>
      </c>
      <c r="L128" s="65">
        <f t="shared" si="69"/>
        <v>0</v>
      </c>
      <c r="M128" s="65">
        <f t="shared" si="69"/>
        <v>0</v>
      </c>
      <c r="N128" s="65">
        <f t="shared" si="69"/>
        <v>0</v>
      </c>
      <c r="O128" s="65">
        <f t="shared" si="69"/>
        <v>0</v>
      </c>
      <c r="P128" s="65">
        <f t="shared" si="69"/>
        <v>0</v>
      </c>
      <c r="Q128" s="65">
        <f t="shared" si="69"/>
        <v>0</v>
      </c>
      <c r="R128" s="65">
        <f t="shared" si="69"/>
        <v>0</v>
      </c>
      <c r="S128" s="65">
        <f t="shared" si="69"/>
        <v>0</v>
      </c>
      <c r="T128" s="65">
        <f t="shared" si="69"/>
        <v>0</v>
      </c>
      <c r="U128" s="65">
        <f t="shared" si="69"/>
        <v>0</v>
      </c>
      <c r="V128" s="65">
        <f t="shared" si="69"/>
        <v>0</v>
      </c>
      <c r="W128" s="65">
        <f t="shared" si="69"/>
        <v>0</v>
      </c>
      <c r="X128" s="65">
        <f t="shared" si="69"/>
        <v>0</v>
      </c>
      <c r="Y128" s="65">
        <f t="shared" si="69"/>
        <v>0</v>
      </c>
      <c r="Z128" s="65">
        <f t="shared" si="69"/>
        <v>0</v>
      </c>
      <c r="AA128" s="65">
        <f t="shared" si="69"/>
        <v>0</v>
      </c>
      <c r="AB128" s="65">
        <f t="shared" si="69"/>
        <v>0</v>
      </c>
      <c r="AC128" s="65">
        <f t="shared" si="69"/>
        <v>0</v>
      </c>
      <c r="AD128" s="65">
        <f t="shared" si="69"/>
        <v>0</v>
      </c>
      <c r="AE128" s="65">
        <f t="shared" si="69"/>
        <v>0</v>
      </c>
      <c r="AF128" s="65">
        <f t="shared" si="69"/>
        <v>0</v>
      </c>
      <c r="AG128" s="65">
        <f t="shared" si="69"/>
        <v>0</v>
      </c>
      <c r="AH128" s="65">
        <f t="shared" si="69"/>
        <v>0</v>
      </c>
      <c r="AI128" s="65">
        <f t="shared" si="69"/>
        <v>0</v>
      </c>
      <c r="AJ128" s="65">
        <f t="shared" si="69"/>
        <v>0</v>
      </c>
      <c r="AK128" s="65">
        <f t="shared" si="69"/>
        <v>0</v>
      </c>
      <c r="AL128" s="65">
        <f t="shared" si="69"/>
        <v>0</v>
      </c>
      <c r="AM128" s="65">
        <f t="shared" si="69"/>
        <v>0</v>
      </c>
      <c r="AN128" s="65">
        <f t="shared" si="69"/>
        <v>0</v>
      </c>
      <c r="AO128" s="65">
        <f t="shared" si="69"/>
        <v>0</v>
      </c>
      <c r="AP128" s="65">
        <f t="shared" ref="AP128:BG128" si="70">AP126*AP127</f>
        <v>0</v>
      </c>
      <c r="AQ128" s="65">
        <f t="shared" si="70"/>
        <v>0</v>
      </c>
      <c r="AR128" s="65">
        <f t="shared" si="70"/>
        <v>0</v>
      </c>
      <c r="AS128" s="65">
        <f t="shared" si="70"/>
        <v>0</v>
      </c>
      <c r="AT128" s="65">
        <f t="shared" si="70"/>
        <v>0</v>
      </c>
      <c r="AU128" s="65">
        <f t="shared" si="70"/>
        <v>0</v>
      </c>
      <c r="AV128" s="65">
        <f t="shared" si="70"/>
        <v>0</v>
      </c>
      <c r="AW128" s="65">
        <f t="shared" si="70"/>
        <v>0</v>
      </c>
      <c r="AX128" s="65">
        <f t="shared" si="70"/>
        <v>0</v>
      </c>
      <c r="AY128" s="65">
        <f t="shared" si="70"/>
        <v>0</v>
      </c>
      <c r="AZ128" s="65">
        <f t="shared" si="70"/>
        <v>0</v>
      </c>
      <c r="BA128" s="65">
        <f t="shared" si="70"/>
        <v>0</v>
      </c>
      <c r="BB128" s="65">
        <f t="shared" si="70"/>
        <v>0</v>
      </c>
      <c r="BC128" s="65">
        <f t="shared" si="70"/>
        <v>0</v>
      </c>
      <c r="BD128" s="65">
        <f t="shared" si="70"/>
        <v>0</v>
      </c>
      <c r="BE128" s="65">
        <f t="shared" si="70"/>
        <v>0</v>
      </c>
      <c r="BF128" s="65">
        <f t="shared" si="70"/>
        <v>0</v>
      </c>
      <c r="BG128" s="65">
        <f t="shared" si="70"/>
        <v>0</v>
      </c>
    </row>
    <row r="129" spans="3:59" x14ac:dyDescent="0.2">
      <c r="G129" s="71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</row>
    <row r="130" spans="3:59" x14ac:dyDescent="0.2">
      <c r="D130" s="58" t="s">
        <v>169</v>
      </c>
      <c r="G130" s="71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</row>
    <row r="131" spans="3:59" x14ac:dyDescent="0.2">
      <c r="G131" s="71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</row>
    <row r="132" spans="3:59" x14ac:dyDescent="0.2">
      <c r="E132" s="60" t="s">
        <v>170</v>
      </c>
      <c r="G132" s="71" t="str">
        <f>inputs!$F$15</f>
        <v>£m (2017-18 prices)</v>
      </c>
      <c r="J132" s="65">
        <f>(IF(J12,J12,J92)+IF(J13,J13,J122))</f>
        <v>1.0702940000000041</v>
      </c>
      <c r="K132" s="65">
        <f t="shared" ref="K132:BG132" si="71">(IF(K12,K12,K92)+IF(K13,K13,K122))</f>
        <v>0</v>
      </c>
      <c r="L132" s="65">
        <f t="shared" si="71"/>
        <v>0.8</v>
      </c>
      <c r="M132" s="65">
        <f t="shared" si="71"/>
        <v>0</v>
      </c>
      <c r="N132" s="65">
        <f t="shared" si="71"/>
        <v>2</v>
      </c>
      <c r="O132" s="65">
        <f t="shared" si="71"/>
        <v>0</v>
      </c>
      <c r="P132" s="65">
        <f t="shared" si="71"/>
        <v>0</v>
      </c>
      <c r="Q132" s="65">
        <f t="shared" si="71"/>
        <v>0</v>
      </c>
      <c r="R132" s="65">
        <f t="shared" si="71"/>
        <v>0</v>
      </c>
      <c r="S132" s="65">
        <f t="shared" si="71"/>
        <v>0</v>
      </c>
      <c r="T132" s="65">
        <f t="shared" si="71"/>
        <v>0</v>
      </c>
      <c r="U132" s="65">
        <f t="shared" si="71"/>
        <v>0</v>
      </c>
      <c r="V132" s="65">
        <f t="shared" si="71"/>
        <v>0</v>
      </c>
      <c r="W132" s="65">
        <f t="shared" si="71"/>
        <v>0</v>
      </c>
      <c r="X132" s="65">
        <f t="shared" si="71"/>
        <v>0</v>
      </c>
      <c r="Y132" s="65">
        <f t="shared" si="71"/>
        <v>0</v>
      </c>
      <c r="Z132" s="65">
        <f t="shared" si="71"/>
        <v>0</v>
      </c>
      <c r="AA132" s="65">
        <f t="shared" si="71"/>
        <v>0</v>
      </c>
      <c r="AB132" s="65">
        <f t="shared" si="71"/>
        <v>0</v>
      </c>
      <c r="AC132" s="65">
        <f t="shared" si="71"/>
        <v>0</v>
      </c>
      <c r="AD132" s="65">
        <f t="shared" si="71"/>
        <v>0</v>
      </c>
      <c r="AE132" s="65">
        <f t="shared" si="71"/>
        <v>0</v>
      </c>
      <c r="AF132" s="65">
        <f t="shared" si="71"/>
        <v>0</v>
      </c>
      <c r="AG132" s="65">
        <f t="shared" si="71"/>
        <v>0</v>
      </c>
      <c r="AH132" s="65">
        <f t="shared" si="71"/>
        <v>0</v>
      </c>
      <c r="AI132" s="65">
        <f t="shared" si="71"/>
        <v>0</v>
      </c>
      <c r="AJ132" s="65">
        <f t="shared" si="71"/>
        <v>0</v>
      </c>
      <c r="AK132" s="65">
        <f t="shared" si="71"/>
        <v>0</v>
      </c>
      <c r="AL132" s="65">
        <f t="shared" si="71"/>
        <v>0</v>
      </c>
      <c r="AM132" s="65">
        <f t="shared" si="71"/>
        <v>0</v>
      </c>
      <c r="AN132" s="65">
        <f t="shared" si="71"/>
        <v>0</v>
      </c>
      <c r="AO132" s="65">
        <f t="shared" si="71"/>
        <v>0</v>
      </c>
      <c r="AP132" s="65">
        <f t="shared" si="71"/>
        <v>0</v>
      </c>
      <c r="AQ132" s="65">
        <f t="shared" si="71"/>
        <v>0</v>
      </c>
      <c r="AR132" s="65">
        <f t="shared" si="71"/>
        <v>0</v>
      </c>
      <c r="AS132" s="65">
        <f t="shared" si="71"/>
        <v>0</v>
      </c>
      <c r="AT132" s="65">
        <f t="shared" si="71"/>
        <v>0</v>
      </c>
      <c r="AU132" s="65">
        <f t="shared" si="71"/>
        <v>0</v>
      </c>
      <c r="AV132" s="65">
        <f t="shared" si="71"/>
        <v>0</v>
      </c>
      <c r="AW132" s="65">
        <f t="shared" si="71"/>
        <v>0</v>
      </c>
      <c r="AX132" s="65">
        <f t="shared" si="71"/>
        <v>0</v>
      </c>
      <c r="AY132" s="65">
        <f t="shared" si="71"/>
        <v>0</v>
      </c>
      <c r="AZ132" s="65">
        <f t="shared" si="71"/>
        <v>0</v>
      </c>
      <c r="BA132" s="65">
        <f t="shared" si="71"/>
        <v>0</v>
      </c>
      <c r="BB132" s="65">
        <f t="shared" si="71"/>
        <v>0</v>
      </c>
      <c r="BC132" s="65">
        <f t="shared" si="71"/>
        <v>0</v>
      </c>
      <c r="BD132" s="65">
        <f t="shared" si="71"/>
        <v>0</v>
      </c>
      <c r="BE132" s="65">
        <f t="shared" si="71"/>
        <v>0</v>
      </c>
      <c r="BF132" s="65">
        <f t="shared" si="71"/>
        <v>0</v>
      </c>
      <c r="BG132" s="65">
        <f t="shared" si="71"/>
        <v>0</v>
      </c>
    </row>
    <row r="133" spans="3:59" x14ac:dyDescent="0.2">
      <c r="E133" s="60" t="s">
        <v>171</v>
      </c>
      <c r="G133" s="71" t="str">
        <f>inputs!$F$15</f>
        <v>£m (2017-18 prices)</v>
      </c>
      <c r="J133" s="65">
        <f>(IF(J15,J15,J100)+IF(J16,J16,J128))</f>
        <v>0</v>
      </c>
      <c r="K133" s="65">
        <f t="shared" ref="K133:BG133" si="72">(IF(K15,K15,K100)+IF(K16,K16,K128))</f>
        <v>-27.5</v>
      </c>
      <c r="L133" s="65">
        <f t="shared" si="72"/>
        <v>0</v>
      </c>
      <c r="M133" s="65">
        <f t="shared" si="72"/>
        <v>-1.9999999999999996E-3</v>
      </c>
      <c r="N133" s="65">
        <f t="shared" si="72"/>
        <v>0</v>
      </c>
      <c r="O133" s="65">
        <f t="shared" si="72"/>
        <v>0</v>
      </c>
      <c r="P133" s="65">
        <f t="shared" si="72"/>
        <v>0</v>
      </c>
      <c r="Q133" s="65">
        <f t="shared" si="72"/>
        <v>0</v>
      </c>
      <c r="R133" s="65">
        <f t="shared" si="72"/>
        <v>0</v>
      </c>
      <c r="S133" s="65">
        <f t="shared" si="72"/>
        <v>0</v>
      </c>
      <c r="T133" s="65">
        <f t="shared" si="72"/>
        <v>0</v>
      </c>
      <c r="U133" s="65">
        <f t="shared" si="72"/>
        <v>0</v>
      </c>
      <c r="V133" s="65">
        <f t="shared" si="72"/>
        <v>0</v>
      </c>
      <c r="W133" s="65">
        <f t="shared" si="72"/>
        <v>0</v>
      </c>
      <c r="X133" s="65">
        <f t="shared" si="72"/>
        <v>0</v>
      </c>
      <c r="Y133" s="65">
        <f t="shared" si="72"/>
        <v>0</v>
      </c>
      <c r="Z133" s="65">
        <f t="shared" si="72"/>
        <v>0</v>
      </c>
      <c r="AA133" s="65">
        <f t="shared" si="72"/>
        <v>0</v>
      </c>
      <c r="AB133" s="65">
        <f t="shared" si="72"/>
        <v>0</v>
      </c>
      <c r="AC133" s="65">
        <f t="shared" si="72"/>
        <v>0</v>
      </c>
      <c r="AD133" s="65">
        <f t="shared" si="72"/>
        <v>0</v>
      </c>
      <c r="AE133" s="65">
        <f t="shared" si="72"/>
        <v>0</v>
      </c>
      <c r="AF133" s="65">
        <f t="shared" si="72"/>
        <v>0</v>
      </c>
      <c r="AG133" s="65">
        <f t="shared" si="72"/>
        <v>0</v>
      </c>
      <c r="AH133" s="65">
        <f t="shared" si="72"/>
        <v>0</v>
      </c>
      <c r="AI133" s="65">
        <f t="shared" si="72"/>
        <v>0</v>
      </c>
      <c r="AJ133" s="65">
        <f t="shared" si="72"/>
        <v>0</v>
      </c>
      <c r="AK133" s="65">
        <f t="shared" si="72"/>
        <v>0</v>
      </c>
      <c r="AL133" s="65">
        <f t="shared" si="72"/>
        <v>0</v>
      </c>
      <c r="AM133" s="65">
        <f t="shared" si="72"/>
        <v>0</v>
      </c>
      <c r="AN133" s="65">
        <f t="shared" si="72"/>
        <v>0</v>
      </c>
      <c r="AO133" s="65">
        <f t="shared" si="72"/>
        <v>0</v>
      </c>
      <c r="AP133" s="65">
        <f t="shared" si="72"/>
        <v>0</v>
      </c>
      <c r="AQ133" s="65">
        <f t="shared" si="72"/>
        <v>0</v>
      </c>
      <c r="AR133" s="65">
        <f t="shared" si="72"/>
        <v>0</v>
      </c>
      <c r="AS133" s="65">
        <f t="shared" si="72"/>
        <v>0</v>
      </c>
      <c r="AT133" s="65">
        <f t="shared" si="72"/>
        <v>0</v>
      </c>
      <c r="AU133" s="65">
        <f t="shared" si="72"/>
        <v>0</v>
      </c>
      <c r="AV133" s="65">
        <f t="shared" si="72"/>
        <v>0</v>
      </c>
      <c r="AW133" s="65">
        <f t="shared" si="72"/>
        <v>0</v>
      </c>
      <c r="AX133" s="65">
        <f t="shared" si="72"/>
        <v>0</v>
      </c>
      <c r="AY133" s="65">
        <f t="shared" si="72"/>
        <v>0</v>
      </c>
      <c r="AZ133" s="65">
        <f t="shared" si="72"/>
        <v>0</v>
      </c>
      <c r="BA133" s="65">
        <f t="shared" si="72"/>
        <v>0</v>
      </c>
      <c r="BB133" s="65">
        <f t="shared" si="72"/>
        <v>0</v>
      </c>
      <c r="BC133" s="65">
        <f t="shared" si="72"/>
        <v>0</v>
      </c>
      <c r="BD133" s="65">
        <f t="shared" si="72"/>
        <v>0</v>
      </c>
      <c r="BE133" s="65">
        <f t="shared" si="72"/>
        <v>0</v>
      </c>
      <c r="BF133" s="65">
        <f t="shared" si="72"/>
        <v>0</v>
      </c>
      <c r="BG133" s="65">
        <f t="shared" si="72"/>
        <v>0</v>
      </c>
    </row>
    <row r="134" spans="3:59" x14ac:dyDescent="0.2">
      <c r="E134" s="60" t="s">
        <v>172</v>
      </c>
      <c r="G134" s="71" t="str">
        <f>inputs!$F$15</f>
        <v>£m (2017-18 prices)</v>
      </c>
      <c r="J134" s="65">
        <f t="shared" ref="J134" si="73">SUM(J132:J133)</f>
        <v>1.0702940000000041</v>
      </c>
      <c r="K134" s="65">
        <f t="shared" ref="K134:BG134" si="74">SUM(K132:K133)</f>
        <v>-27.5</v>
      </c>
      <c r="L134" s="65">
        <f t="shared" si="74"/>
        <v>0.8</v>
      </c>
      <c r="M134" s="65">
        <f t="shared" si="74"/>
        <v>-1.9999999999999996E-3</v>
      </c>
      <c r="N134" s="65">
        <f t="shared" si="74"/>
        <v>2</v>
      </c>
      <c r="O134" s="65">
        <f t="shared" si="74"/>
        <v>0</v>
      </c>
      <c r="P134" s="65">
        <f t="shared" si="74"/>
        <v>0</v>
      </c>
      <c r="Q134" s="65">
        <f t="shared" si="74"/>
        <v>0</v>
      </c>
      <c r="R134" s="65">
        <f t="shared" si="74"/>
        <v>0</v>
      </c>
      <c r="S134" s="65">
        <f t="shared" si="74"/>
        <v>0</v>
      </c>
      <c r="T134" s="65">
        <f t="shared" si="74"/>
        <v>0</v>
      </c>
      <c r="U134" s="65">
        <f t="shared" si="74"/>
        <v>0</v>
      </c>
      <c r="V134" s="65">
        <f t="shared" si="74"/>
        <v>0</v>
      </c>
      <c r="W134" s="65">
        <f t="shared" si="74"/>
        <v>0</v>
      </c>
      <c r="X134" s="65">
        <f t="shared" si="74"/>
        <v>0</v>
      </c>
      <c r="Y134" s="65">
        <f t="shared" si="74"/>
        <v>0</v>
      </c>
      <c r="Z134" s="65">
        <f t="shared" si="74"/>
        <v>0</v>
      </c>
      <c r="AA134" s="65">
        <f t="shared" si="74"/>
        <v>0</v>
      </c>
      <c r="AB134" s="65">
        <f t="shared" si="74"/>
        <v>0</v>
      </c>
      <c r="AC134" s="65">
        <f t="shared" si="74"/>
        <v>0</v>
      </c>
      <c r="AD134" s="65">
        <f t="shared" si="74"/>
        <v>0</v>
      </c>
      <c r="AE134" s="65">
        <f t="shared" si="74"/>
        <v>0</v>
      </c>
      <c r="AF134" s="65">
        <f t="shared" si="74"/>
        <v>0</v>
      </c>
      <c r="AG134" s="65">
        <f t="shared" si="74"/>
        <v>0</v>
      </c>
      <c r="AH134" s="65">
        <f t="shared" si="74"/>
        <v>0</v>
      </c>
      <c r="AI134" s="65">
        <f t="shared" si="74"/>
        <v>0</v>
      </c>
      <c r="AJ134" s="65">
        <f t="shared" si="74"/>
        <v>0</v>
      </c>
      <c r="AK134" s="65">
        <f t="shared" si="74"/>
        <v>0</v>
      </c>
      <c r="AL134" s="65">
        <f t="shared" si="74"/>
        <v>0</v>
      </c>
      <c r="AM134" s="65">
        <f t="shared" si="74"/>
        <v>0</v>
      </c>
      <c r="AN134" s="65">
        <f t="shared" si="74"/>
        <v>0</v>
      </c>
      <c r="AO134" s="65">
        <f t="shared" si="74"/>
        <v>0</v>
      </c>
      <c r="AP134" s="65">
        <f t="shared" si="74"/>
        <v>0</v>
      </c>
      <c r="AQ134" s="65">
        <f t="shared" si="74"/>
        <v>0</v>
      </c>
      <c r="AR134" s="65">
        <f t="shared" si="74"/>
        <v>0</v>
      </c>
      <c r="AS134" s="65">
        <f t="shared" si="74"/>
        <v>0</v>
      </c>
      <c r="AT134" s="65">
        <f t="shared" si="74"/>
        <v>0</v>
      </c>
      <c r="AU134" s="65">
        <f t="shared" si="74"/>
        <v>0</v>
      </c>
      <c r="AV134" s="65">
        <f t="shared" si="74"/>
        <v>0</v>
      </c>
      <c r="AW134" s="65">
        <f t="shared" si="74"/>
        <v>0</v>
      </c>
      <c r="AX134" s="65">
        <f t="shared" si="74"/>
        <v>0</v>
      </c>
      <c r="AY134" s="65">
        <f t="shared" si="74"/>
        <v>0</v>
      </c>
      <c r="AZ134" s="65">
        <f t="shared" si="74"/>
        <v>0</v>
      </c>
      <c r="BA134" s="65">
        <f t="shared" si="74"/>
        <v>0</v>
      </c>
      <c r="BB134" s="65">
        <f t="shared" si="74"/>
        <v>0</v>
      </c>
      <c r="BC134" s="65">
        <f t="shared" si="74"/>
        <v>0</v>
      </c>
      <c r="BD134" s="65">
        <f t="shared" si="74"/>
        <v>0</v>
      </c>
      <c r="BE134" s="65">
        <f t="shared" si="74"/>
        <v>0</v>
      </c>
      <c r="BF134" s="65">
        <f t="shared" si="74"/>
        <v>0</v>
      </c>
      <c r="BG134" s="65">
        <f t="shared" si="74"/>
        <v>0</v>
      </c>
    </row>
    <row r="135" spans="3:59" x14ac:dyDescent="0.2">
      <c r="G135" s="71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</row>
    <row r="136" spans="3:59" x14ac:dyDescent="0.2">
      <c r="D136" s="58" t="s">
        <v>173</v>
      </c>
      <c r="G136" s="71"/>
    </row>
    <row r="137" spans="3:59" x14ac:dyDescent="0.2">
      <c r="G137" s="71"/>
    </row>
    <row r="138" spans="3:59" x14ac:dyDescent="0.2">
      <c r="E138" s="60" t="str">
        <f>E57</f>
        <v>In-period payments?</v>
      </c>
      <c r="G138" s="60" t="str">
        <f>G57</f>
        <v>True or False</v>
      </c>
      <c r="J138" s="60" t="b">
        <f t="shared" ref="J138:AO138" si="75">J57</f>
        <v>1</v>
      </c>
      <c r="K138" s="60" t="b">
        <f t="shared" si="75"/>
        <v>1</v>
      </c>
      <c r="L138" s="60" t="b">
        <f t="shared" si="75"/>
        <v>0</v>
      </c>
      <c r="M138" s="60" t="b">
        <f t="shared" si="75"/>
        <v>0</v>
      </c>
      <c r="N138" s="60" t="b">
        <f t="shared" si="75"/>
        <v>1</v>
      </c>
      <c r="O138" s="60">
        <f t="shared" si="75"/>
        <v>0</v>
      </c>
      <c r="P138" s="60">
        <f t="shared" si="75"/>
        <v>0</v>
      </c>
      <c r="Q138" s="60">
        <f t="shared" si="75"/>
        <v>0</v>
      </c>
      <c r="R138" s="60">
        <f t="shared" si="75"/>
        <v>0</v>
      </c>
      <c r="S138" s="60">
        <f t="shared" si="75"/>
        <v>0</v>
      </c>
      <c r="T138" s="60">
        <f t="shared" si="75"/>
        <v>0</v>
      </c>
      <c r="U138" s="60">
        <f t="shared" si="75"/>
        <v>0</v>
      </c>
      <c r="V138" s="60">
        <f t="shared" si="75"/>
        <v>0</v>
      </c>
      <c r="W138" s="60">
        <f t="shared" si="75"/>
        <v>0</v>
      </c>
      <c r="X138" s="60">
        <f t="shared" si="75"/>
        <v>0</v>
      </c>
      <c r="Y138" s="60">
        <f t="shared" si="75"/>
        <v>0</v>
      </c>
      <c r="Z138" s="60">
        <f t="shared" si="75"/>
        <v>0</v>
      </c>
      <c r="AA138" s="60">
        <f t="shared" si="75"/>
        <v>0</v>
      </c>
      <c r="AB138" s="60">
        <f t="shared" si="75"/>
        <v>0</v>
      </c>
      <c r="AC138" s="60">
        <f t="shared" si="75"/>
        <v>0</v>
      </c>
      <c r="AD138" s="60">
        <f t="shared" si="75"/>
        <v>0</v>
      </c>
      <c r="AE138" s="60">
        <f t="shared" si="75"/>
        <v>0</v>
      </c>
      <c r="AF138" s="60">
        <f t="shared" si="75"/>
        <v>0</v>
      </c>
      <c r="AG138" s="60">
        <f t="shared" si="75"/>
        <v>0</v>
      </c>
      <c r="AH138" s="60">
        <f t="shared" si="75"/>
        <v>0</v>
      </c>
      <c r="AI138" s="60">
        <f t="shared" si="75"/>
        <v>0</v>
      </c>
      <c r="AJ138" s="60">
        <f t="shared" si="75"/>
        <v>0</v>
      </c>
      <c r="AK138" s="60">
        <f t="shared" si="75"/>
        <v>0</v>
      </c>
      <c r="AL138" s="60">
        <f t="shared" si="75"/>
        <v>0</v>
      </c>
      <c r="AM138" s="60">
        <f t="shared" si="75"/>
        <v>0</v>
      </c>
      <c r="AN138" s="60">
        <f t="shared" si="75"/>
        <v>0</v>
      </c>
      <c r="AO138" s="60">
        <f t="shared" si="75"/>
        <v>0</v>
      </c>
      <c r="AP138" s="60">
        <f t="shared" ref="AP138:BG138" si="76">AP57</f>
        <v>0</v>
      </c>
      <c r="AQ138" s="60">
        <f t="shared" si="76"/>
        <v>0</v>
      </c>
      <c r="AR138" s="60">
        <f t="shared" si="76"/>
        <v>0</v>
      </c>
      <c r="AS138" s="60">
        <f t="shared" si="76"/>
        <v>0</v>
      </c>
      <c r="AT138" s="60">
        <f t="shared" si="76"/>
        <v>0</v>
      </c>
      <c r="AU138" s="60">
        <f t="shared" si="76"/>
        <v>0</v>
      </c>
      <c r="AV138" s="60">
        <f t="shared" si="76"/>
        <v>0</v>
      </c>
      <c r="AW138" s="60">
        <f t="shared" si="76"/>
        <v>0</v>
      </c>
      <c r="AX138" s="60">
        <f t="shared" si="76"/>
        <v>0</v>
      </c>
      <c r="AY138" s="60">
        <f t="shared" si="76"/>
        <v>0</v>
      </c>
      <c r="AZ138" s="60">
        <f t="shared" si="76"/>
        <v>0</v>
      </c>
      <c r="BA138" s="60">
        <f t="shared" si="76"/>
        <v>0</v>
      </c>
      <c r="BB138" s="60">
        <f t="shared" si="76"/>
        <v>0</v>
      </c>
      <c r="BC138" s="60">
        <f t="shared" si="76"/>
        <v>0</v>
      </c>
      <c r="BD138" s="60">
        <f t="shared" si="76"/>
        <v>0</v>
      </c>
      <c r="BE138" s="60">
        <f t="shared" si="76"/>
        <v>0</v>
      </c>
      <c r="BF138" s="60">
        <f t="shared" si="76"/>
        <v>0</v>
      </c>
      <c r="BG138" s="60">
        <f t="shared" si="76"/>
        <v>0</v>
      </c>
    </row>
    <row r="139" spans="3:59" x14ac:dyDescent="0.2">
      <c r="G139" s="71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</row>
    <row r="140" spans="3:59" x14ac:dyDescent="0.2">
      <c r="E140" s="60" t="s">
        <v>174</v>
      </c>
      <c r="G140" s="71" t="str">
        <f>inputs!$F$15</f>
        <v>£m (2017-18 prices)</v>
      </c>
      <c r="J140" s="65">
        <f t="shared" ref="J140:AO140" si="77">IF(J$138,J132,0)</f>
        <v>1.0702940000000041</v>
      </c>
      <c r="K140" s="65">
        <f t="shared" si="77"/>
        <v>0</v>
      </c>
      <c r="L140" s="65">
        <f t="shared" si="77"/>
        <v>0</v>
      </c>
      <c r="M140" s="65">
        <f t="shared" si="77"/>
        <v>0</v>
      </c>
      <c r="N140" s="65">
        <f t="shared" si="77"/>
        <v>2</v>
      </c>
      <c r="O140" s="65">
        <f t="shared" si="77"/>
        <v>0</v>
      </c>
      <c r="P140" s="65">
        <f t="shared" si="77"/>
        <v>0</v>
      </c>
      <c r="Q140" s="65">
        <f t="shared" si="77"/>
        <v>0</v>
      </c>
      <c r="R140" s="65">
        <f t="shared" si="77"/>
        <v>0</v>
      </c>
      <c r="S140" s="65">
        <f t="shared" si="77"/>
        <v>0</v>
      </c>
      <c r="T140" s="65">
        <f t="shared" si="77"/>
        <v>0</v>
      </c>
      <c r="U140" s="65">
        <f t="shared" si="77"/>
        <v>0</v>
      </c>
      <c r="V140" s="65">
        <f t="shared" si="77"/>
        <v>0</v>
      </c>
      <c r="W140" s="65">
        <f t="shared" si="77"/>
        <v>0</v>
      </c>
      <c r="X140" s="65">
        <f t="shared" si="77"/>
        <v>0</v>
      </c>
      <c r="Y140" s="65">
        <f t="shared" si="77"/>
        <v>0</v>
      </c>
      <c r="Z140" s="65">
        <f t="shared" si="77"/>
        <v>0</v>
      </c>
      <c r="AA140" s="65">
        <f t="shared" si="77"/>
        <v>0</v>
      </c>
      <c r="AB140" s="65">
        <f t="shared" si="77"/>
        <v>0</v>
      </c>
      <c r="AC140" s="65">
        <f t="shared" si="77"/>
        <v>0</v>
      </c>
      <c r="AD140" s="65">
        <f t="shared" si="77"/>
        <v>0</v>
      </c>
      <c r="AE140" s="65">
        <f t="shared" si="77"/>
        <v>0</v>
      </c>
      <c r="AF140" s="65">
        <f t="shared" si="77"/>
        <v>0</v>
      </c>
      <c r="AG140" s="65">
        <f t="shared" si="77"/>
        <v>0</v>
      </c>
      <c r="AH140" s="65">
        <f t="shared" si="77"/>
        <v>0</v>
      </c>
      <c r="AI140" s="65">
        <f t="shared" si="77"/>
        <v>0</v>
      </c>
      <c r="AJ140" s="65">
        <f t="shared" si="77"/>
        <v>0</v>
      </c>
      <c r="AK140" s="65">
        <f t="shared" si="77"/>
        <v>0</v>
      </c>
      <c r="AL140" s="65">
        <f t="shared" si="77"/>
        <v>0</v>
      </c>
      <c r="AM140" s="65">
        <f t="shared" si="77"/>
        <v>0</v>
      </c>
      <c r="AN140" s="65">
        <f t="shared" si="77"/>
        <v>0</v>
      </c>
      <c r="AO140" s="65">
        <f t="shared" si="77"/>
        <v>0</v>
      </c>
      <c r="AP140" s="65">
        <f t="shared" ref="AP140:BG140" si="78">IF(AP$138,AP132,0)</f>
        <v>0</v>
      </c>
      <c r="AQ140" s="65">
        <f t="shared" si="78"/>
        <v>0</v>
      </c>
      <c r="AR140" s="65">
        <f t="shared" si="78"/>
        <v>0</v>
      </c>
      <c r="AS140" s="65">
        <f t="shared" si="78"/>
        <v>0</v>
      </c>
      <c r="AT140" s="65">
        <f t="shared" si="78"/>
        <v>0</v>
      </c>
      <c r="AU140" s="65">
        <f t="shared" si="78"/>
        <v>0</v>
      </c>
      <c r="AV140" s="65">
        <f t="shared" si="78"/>
        <v>0</v>
      </c>
      <c r="AW140" s="65">
        <f t="shared" si="78"/>
        <v>0</v>
      </c>
      <c r="AX140" s="65">
        <f t="shared" si="78"/>
        <v>0</v>
      </c>
      <c r="AY140" s="65">
        <f t="shared" si="78"/>
        <v>0</v>
      </c>
      <c r="AZ140" s="65">
        <f t="shared" si="78"/>
        <v>0</v>
      </c>
      <c r="BA140" s="65">
        <f t="shared" si="78"/>
        <v>0</v>
      </c>
      <c r="BB140" s="65">
        <f t="shared" si="78"/>
        <v>0</v>
      </c>
      <c r="BC140" s="65">
        <f t="shared" si="78"/>
        <v>0</v>
      </c>
      <c r="BD140" s="65">
        <f t="shared" si="78"/>
        <v>0</v>
      </c>
      <c r="BE140" s="65">
        <f t="shared" si="78"/>
        <v>0</v>
      </c>
      <c r="BF140" s="65">
        <f t="shared" si="78"/>
        <v>0</v>
      </c>
      <c r="BG140" s="65">
        <f t="shared" si="78"/>
        <v>0</v>
      </c>
    </row>
    <row r="141" spans="3:59" x14ac:dyDescent="0.2">
      <c r="E141" s="60" t="s">
        <v>175</v>
      </c>
      <c r="G141" s="71" t="str">
        <f>inputs!$F$15</f>
        <v>£m (2017-18 prices)</v>
      </c>
      <c r="J141" s="65">
        <f t="shared" ref="J141:AO141" si="79">IF(J$138,J133,0)</f>
        <v>0</v>
      </c>
      <c r="K141" s="65">
        <f t="shared" si="79"/>
        <v>-27.5</v>
      </c>
      <c r="L141" s="65">
        <f t="shared" si="79"/>
        <v>0</v>
      </c>
      <c r="M141" s="65">
        <f t="shared" si="79"/>
        <v>0</v>
      </c>
      <c r="N141" s="65">
        <f t="shared" si="79"/>
        <v>0</v>
      </c>
      <c r="O141" s="65">
        <f t="shared" si="79"/>
        <v>0</v>
      </c>
      <c r="P141" s="65">
        <f t="shared" si="79"/>
        <v>0</v>
      </c>
      <c r="Q141" s="65">
        <f t="shared" si="79"/>
        <v>0</v>
      </c>
      <c r="R141" s="65">
        <f t="shared" si="79"/>
        <v>0</v>
      </c>
      <c r="S141" s="65">
        <f t="shared" si="79"/>
        <v>0</v>
      </c>
      <c r="T141" s="65">
        <f t="shared" si="79"/>
        <v>0</v>
      </c>
      <c r="U141" s="65">
        <f t="shared" si="79"/>
        <v>0</v>
      </c>
      <c r="V141" s="65">
        <f t="shared" si="79"/>
        <v>0</v>
      </c>
      <c r="W141" s="65">
        <f t="shared" si="79"/>
        <v>0</v>
      </c>
      <c r="X141" s="65">
        <f t="shared" si="79"/>
        <v>0</v>
      </c>
      <c r="Y141" s="65">
        <f t="shared" si="79"/>
        <v>0</v>
      </c>
      <c r="Z141" s="65">
        <f t="shared" si="79"/>
        <v>0</v>
      </c>
      <c r="AA141" s="65">
        <f t="shared" si="79"/>
        <v>0</v>
      </c>
      <c r="AB141" s="65">
        <f t="shared" si="79"/>
        <v>0</v>
      </c>
      <c r="AC141" s="65">
        <f t="shared" si="79"/>
        <v>0</v>
      </c>
      <c r="AD141" s="65">
        <f t="shared" si="79"/>
        <v>0</v>
      </c>
      <c r="AE141" s="65">
        <f t="shared" si="79"/>
        <v>0</v>
      </c>
      <c r="AF141" s="65">
        <f t="shared" si="79"/>
        <v>0</v>
      </c>
      <c r="AG141" s="65">
        <f t="shared" si="79"/>
        <v>0</v>
      </c>
      <c r="AH141" s="65">
        <f t="shared" si="79"/>
        <v>0</v>
      </c>
      <c r="AI141" s="65">
        <f t="shared" si="79"/>
        <v>0</v>
      </c>
      <c r="AJ141" s="65">
        <f t="shared" si="79"/>
        <v>0</v>
      </c>
      <c r="AK141" s="65">
        <f t="shared" si="79"/>
        <v>0</v>
      </c>
      <c r="AL141" s="65">
        <f t="shared" si="79"/>
        <v>0</v>
      </c>
      <c r="AM141" s="65">
        <f t="shared" si="79"/>
        <v>0</v>
      </c>
      <c r="AN141" s="65">
        <f t="shared" si="79"/>
        <v>0</v>
      </c>
      <c r="AO141" s="65">
        <f t="shared" si="79"/>
        <v>0</v>
      </c>
      <c r="AP141" s="65">
        <f t="shared" ref="AP141:BG141" si="80">IF(AP$138,AP133,0)</f>
        <v>0</v>
      </c>
      <c r="AQ141" s="65">
        <f t="shared" si="80"/>
        <v>0</v>
      </c>
      <c r="AR141" s="65">
        <f t="shared" si="80"/>
        <v>0</v>
      </c>
      <c r="AS141" s="65">
        <f t="shared" si="80"/>
        <v>0</v>
      </c>
      <c r="AT141" s="65">
        <f t="shared" si="80"/>
        <v>0</v>
      </c>
      <c r="AU141" s="65">
        <f t="shared" si="80"/>
        <v>0</v>
      </c>
      <c r="AV141" s="65">
        <f t="shared" si="80"/>
        <v>0</v>
      </c>
      <c r="AW141" s="65">
        <f t="shared" si="80"/>
        <v>0</v>
      </c>
      <c r="AX141" s="65">
        <f t="shared" si="80"/>
        <v>0</v>
      </c>
      <c r="AY141" s="65">
        <f t="shared" si="80"/>
        <v>0</v>
      </c>
      <c r="AZ141" s="65">
        <f t="shared" si="80"/>
        <v>0</v>
      </c>
      <c r="BA141" s="65">
        <f t="shared" si="80"/>
        <v>0</v>
      </c>
      <c r="BB141" s="65">
        <f t="shared" si="80"/>
        <v>0</v>
      </c>
      <c r="BC141" s="65">
        <f t="shared" si="80"/>
        <v>0</v>
      </c>
      <c r="BD141" s="65">
        <f t="shared" si="80"/>
        <v>0</v>
      </c>
      <c r="BE141" s="65">
        <f t="shared" si="80"/>
        <v>0</v>
      </c>
      <c r="BF141" s="65">
        <f t="shared" si="80"/>
        <v>0</v>
      </c>
      <c r="BG141" s="65">
        <f t="shared" si="80"/>
        <v>0</v>
      </c>
    </row>
    <row r="142" spans="3:59" x14ac:dyDescent="0.2"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</row>
    <row r="143" spans="3:59" x14ac:dyDescent="0.2">
      <c r="D143" s="58" t="s">
        <v>176</v>
      </c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</row>
    <row r="144" spans="3:59" x14ac:dyDescent="0.2">
      <c r="C144" s="58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</row>
    <row r="145" spans="2:59" x14ac:dyDescent="0.2">
      <c r="E145" s="60" t="s">
        <v>141</v>
      </c>
      <c r="G145" s="65" t="str">
        <f>G59</f>
        <v>Revenue or RCV</v>
      </c>
      <c r="J145" s="65" t="str">
        <f t="shared" ref="J145:AO145" si="81">J59</f>
        <v>Revenue</v>
      </c>
      <c r="K145" s="65" t="str">
        <f t="shared" si="81"/>
        <v>Revenue</v>
      </c>
      <c r="L145" s="65" t="str">
        <f t="shared" si="81"/>
        <v>Revenue</v>
      </c>
      <c r="M145" s="65" t="str">
        <f t="shared" si="81"/>
        <v>RCV</v>
      </c>
      <c r="N145" s="65" t="str">
        <f t="shared" si="81"/>
        <v>Revenue</v>
      </c>
      <c r="O145" s="65">
        <f t="shared" si="81"/>
        <v>0</v>
      </c>
      <c r="P145" s="65">
        <f t="shared" si="81"/>
        <v>0</v>
      </c>
      <c r="Q145" s="65">
        <f t="shared" si="81"/>
        <v>0</v>
      </c>
      <c r="R145" s="65">
        <f t="shared" si="81"/>
        <v>0</v>
      </c>
      <c r="S145" s="65">
        <f t="shared" si="81"/>
        <v>0</v>
      </c>
      <c r="T145" s="65">
        <f t="shared" si="81"/>
        <v>0</v>
      </c>
      <c r="U145" s="65">
        <f t="shared" si="81"/>
        <v>0</v>
      </c>
      <c r="V145" s="65">
        <f t="shared" si="81"/>
        <v>0</v>
      </c>
      <c r="W145" s="65">
        <f t="shared" si="81"/>
        <v>0</v>
      </c>
      <c r="X145" s="65">
        <f t="shared" si="81"/>
        <v>0</v>
      </c>
      <c r="Y145" s="65">
        <f t="shared" si="81"/>
        <v>0</v>
      </c>
      <c r="Z145" s="65">
        <f t="shared" si="81"/>
        <v>0</v>
      </c>
      <c r="AA145" s="65">
        <f t="shared" si="81"/>
        <v>0</v>
      </c>
      <c r="AB145" s="65">
        <f t="shared" si="81"/>
        <v>0</v>
      </c>
      <c r="AC145" s="65">
        <f t="shared" si="81"/>
        <v>0</v>
      </c>
      <c r="AD145" s="65">
        <f t="shared" si="81"/>
        <v>0</v>
      </c>
      <c r="AE145" s="65">
        <f t="shared" si="81"/>
        <v>0</v>
      </c>
      <c r="AF145" s="65">
        <f t="shared" si="81"/>
        <v>0</v>
      </c>
      <c r="AG145" s="65">
        <f t="shared" si="81"/>
        <v>0</v>
      </c>
      <c r="AH145" s="65">
        <f t="shared" si="81"/>
        <v>0</v>
      </c>
      <c r="AI145" s="65">
        <f t="shared" si="81"/>
        <v>0</v>
      </c>
      <c r="AJ145" s="65">
        <f t="shared" si="81"/>
        <v>0</v>
      </c>
      <c r="AK145" s="65">
        <f t="shared" si="81"/>
        <v>0</v>
      </c>
      <c r="AL145" s="65">
        <f t="shared" si="81"/>
        <v>0</v>
      </c>
      <c r="AM145" s="65">
        <f t="shared" si="81"/>
        <v>0</v>
      </c>
      <c r="AN145" s="65">
        <f t="shared" si="81"/>
        <v>0</v>
      </c>
      <c r="AO145" s="65">
        <f t="shared" si="81"/>
        <v>0</v>
      </c>
      <c r="AP145" s="65">
        <f t="shared" ref="AP145:BG145" si="82">AP59</f>
        <v>0</v>
      </c>
      <c r="AQ145" s="65">
        <f t="shared" si="82"/>
        <v>0</v>
      </c>
      <c r="AR145" s="65">
        <f t="shared" si="82"/>
        <v>0</v>
      </c>
      <c r="AS145" s="65">
        <f t="shared" si="82"/>
        <v>0</v>
      </c>
      <c r="AT145" s="65">
        <f t="shared" si="82"/>
        <v>0</v>
      </c>
      <c r="AU145" s="65">
        <f t="shared" si="82"/>
        <v>0</v>
      </c>
      <c r="AV145" s="65">
        <f t="shared" si="82"/>
        <v>0</v>
      </c>
      <c r="AW145" s="65">
        <f t="shared" si="82"/>
        <v>0</v>
      </c>
      <c r="AX145" s="65">
        <f t="shared" si="82"/>
        <v>0</v>
      </c>
      <c r="AY145" s="65">
        <f t="shared" si="82"/>
        <v>0</v>
      </c>
      <c r="AZ145" s="65">
        <f t="shared" si="82"/>
        <v>0</v>
      </c>
      <c r="BA145" s="65">
        <f t="shared" si="82"/>
        <v>0</v>
      </c>
      <c r="BB145" s="65">
        <f t="shared" si="82"/>
        <v>0</v>
      </c>
      <c r="BC145" s="65">
        <f t="shared" si="82"/>
        <v>0</v>
      </c>
      <c r="BD145" s="65">
        <f t="shared" si="82"/>
        <v>0</v>
      </c>
      <c r="BE145" s="65">
        <f t="shared" si="82"/>
        <v>0</v>
      </c>
      <c r="BF145" s="65">
        <f t="shared" si="82"/>
        <v>0</v>
      </c>
      <c r="BG145" s="65">
        <f t="shared" si="82"/>
        <v>0</v>
      </c>
    </row>
    <row r="146" spans="2:59" x14ac:dyDescent="0.2"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</row>
    <row r="147" spans="2:59" x14ac:dyDescent="0.2">
      <c r="B147" s="69"/>
      <c r="D147" s="58" t="s">
        <v>144</v>
      </c>
    </row>
    <row r="148" spans="2:59" x14ac:dyDescent="0.2">
      <c r="B148" s="69"/>
      <c r="D148" s="58"/>
    </row>
    <row r="149" spans="2:59" x14ac:dyDescent="0.2">
      <c r="E149" s="25" t="s">
        <v>32</v>
      </c>
      <c r="F149" s="25"/>
      <c r="G149" s="67" t="str">
        <f t="shared" ref="G149:G155" si="83">G62</f>
        <v>Percentage</v>
      </c>
      <c r="H149" s="25"/>
      <c r="I149" s="25"/>
      <c r="J149" s="67">
        <f t="shared" ref="J149:AO149" si="84">J62</f>
        <v>0.39</v>
      </c>
      <c r="K149" s="67">
        <f t="shared" si="84"/>
        <v>0.39</v>
      </c>
      <c r="L149" s="67">
        <f t="shared" si="84"/>
        <v>0.5</v>
      </c>
      <c r="M149" s="67">
        <f t="shared" si="84"/>
        <v>0.5</v>
      </c>
      <c r="N149" s="67">
        <f t="shared" si="84"/>
        <v>0</v>
      </c>
      <c r="O149" s="67">
        <f t="shared" si="84"/>
        <v>0</v>
      </c>
      <c r="P149" s="67">
        <f t="shared" si="84"/>
        <v>0</v>
      </c>
      <c r="Q149" s="67">
        <f t="shared" si="84"/>
        <v>0</v>
      </c>
      <c r="R149" s="67">
        <f t="shared" si="84"/>
        <v>0</v>
      </c>
      <c r="S149" s="67">
        <f t="shared" si="84"/>
        <v>0</v>
      </c>
      <c r="T149" s="67">
        <f t="shared" si="84"/>
        <v>0</v>
      </c>
      <c r="U149" s="67">
        <f t="shared" si="84"/>
        <v>0</v>
      </c>
      <c r="V149" s="67">
        <f t="shared" si="84"/>
        <v>0</v>
      </c>
      <c r="W149" s="67">
        <f t="shared" si="84"/>
        <v>0</v>
      </c>
      <c r="X149" s="67">
        <f t="shared" si="84"/>
        <v>0</v>
      </c>
      <c r="Y149" s="67">
        <f t="shared" si="84"/>
        <v>0</v>
      </c>
      <c r="Z149" s="67">
        <f t="shared" si="84"/>
        <v>0</v>
      </c>
      <c r="AA149" s="67">
        <f t="shared" si="84"/>
        <v>0</v>
      </c>
      <c r="AB149" s="67">
        <f t="shared" si="84"/>
        <v>0</v>
      </c>
      <c r="AC149" s="67">
        <f t="shared" si="84"/>
        <v>0</v>
      </c>
      <c r="AD149" s="67">
        <f t="shared" si="84"/>
        <v>0</v>
      </c>
      <c r="AE149" s="67">
        <f t="shared" si="84"/>
        <v>0</v>
      </c>
      <c r="AF149" s="67">
        <f t="shared" si="84"/>
        <v>0</v>
      </c>
      <c r="AG149" s="67">
        <f t="shared" si="84"/>
        <v>0</v>
      </c>
      <c r="AH149" s="67">
        <f t="shared" si="84"/>
        <v>0</v>
      </c>
      <c r="AI149" s="67">
        <f t="shared" si="84"/>
        <v>0</v>
      </c>
      <c r="AJ149" s="67">
        <f t="shared" si="84"/>
        <v>0</v>
      </c>
      <c r="AK149" s="67">
        <f t="shared" si="84"/>
        <v>0</v>
      </c>
      <c r="AL149" s="67">
        <f t="shared" si="84"/>
        <v>0</v>
      </c>
      <c r="AM149" s="67">
        <f t="shared" si="84"/>
        <v>0</v>
      </c>
      <c r="AN149" s="67">
        <f t="shared" si="84"/>
        <v>0</v>
      </c>
      <c r="AO149" s="67">
        <f t="shared" si="84"/>
        <v>0</v>
      </c>
      <c r="AP149" s="67">
        <f t="shared" ref="AP149:BG149" si="85">AP62</f>
        <v>0</v>
      </c>
      <c r="AQ149" s="67">
        <f t="shared" si="85"/>
        <v>0</v>
      </c>
      <c r="AR149" s="67">
        <f t="shared" si="85"/>
        <v>0</v>
      </c>
      <c r="AS149" s="67">
        <f t="shared" si="85"/>
        <v>0</v>
      </c>
      <c r="AT149" s="67">
        <f t="shared" si="85"/>
        <v>0</v>
      </c>
      <c r="AU149" s="67">
        <f t="shared" si="85"/>
        <v>0</v>
      </c>
      <c r="AV149" s="67">
        <f t="shared" si="85"/>
        <v>0</v>
      </c>
      <c r="AW149" s="67">
        <f t="shared" si="85"/>
        <v>0</v>
      </c>
      <c r="AX149" s="67">
        <f t="shared" si="85"/>
        <v>0</v>
      </c>
      <c r="AY149" s="67">
        <f t="shared" si="85"/>
        <v>0</v>
      </c>
      <c r="AZ149" s="67">
        <f t="shared" si="85"/>
        <v>0</v>
      </c>
      <c r="BA149" s="67">
        <f t="shared" si="85"/>
        <v>0</v>
      </c>
      <c r="BB149" s="67">
        <f t="shared" si="85"/>
        <v>0</v>
      </c>
      <c r="BC149" s="67">
        <f t="shared" si="85"/>
        <v>0</v>
      </c>
      <c r="BD149" s="67">
        <f t="shared" si="85"/>
        <v>0</v>
      </c>
      <c r="BE149" s="67">
        <f t="shared" si="85"/>
        <v>0</v>
      </c>
      <c r="BF149" s="67">
        <f t="shared" si="85"/>
        <v>0</v>
      </c>
      <c r="BG149" s="67">
        <f t="shared" si="85"/>
        <v>0</v>
      </c>
    </row>
    <row r="150" spans="2:59" x14ac:dyDescent="0.2">
      <c r="E150" s="25" t="s">
        <v>33</v>
      </c>
      <c r="F150" s="25"/>
      <c r="G150" s="67" t="str">
        <f t="shared" si="83"/>
        <v>Percentage</v>
      </c>
      <c r="H150" s="25"/>
      <c r="I150" s="25"/>
      <c r="J150" s="67">
        <f t="shared" ref="J150:AO150" si="86">J63</f>
        <v>0.61</v>
      </c>
      <c r="K150" s="67">
        <f t="shared" si="86"/>
        <v>0.61</v>
      </c>
      <c r="L150" s="67">
        <f t="shared" si="86"/>
        <v>0.5</v>
      </c>
      <c r="M150" s="67">
        <f t="shared" si="86"/>
        <v>0.5</v>
      </c>
      <c r="N150" s="67">
        <f t="shared" si="86"/>
        <v>0</v>
      </c>
      <c r="O150" s="67">
        <f t="shared" si="86"/>
        <v>0</v>
      </c>
      <c r="P150" s="67">
        <f t="shared" si="86"/>
        <v>0</v>
      </c>
      <c r="Q150" s="67">
        <f t="shared" si="86"/>
        <v>0</v>
      </c>
      <c r="R150" s="67">
        <f t="shared" si="86"/>
        <v>0</v>
      </c>
      <c r="S150" s="67">
        <f t="shared" si="86"/>
        <v>0</v>
      </c>
      <c r="T150" s="67">
        <f t="shared" si="86"/>
        <v>0</v>
      </c>
      <c r="U150" s="67">
        <f t="shared" si="86"/>
        <v>0</v>
      </c>
      <c r="V150" s="67">
        <f t="shared" si="86"/>
        <v>0</v>
      </c>
      <c r="W150" s="67">
        <f t="shared" si="86"/>
        <v>0</v>
      </c>
      <c r="X150" s="67">
        <f t="shared" si="86"/>
        <v>0</v>
      </c>
      <c r="Y150" s="67">
        <f t="shared" si="86"/>
        <v>0</v>
      </c>
      <c r="Z150" s="67">
        <f t="shared" si="86"/>
        <v>0</v>
      </c>
      <c r="AA150" s="67">
        <f t="shared" si="86"/>
        <v>0</v>
      </c>
      <c r="AB150" s="67">
        <f t="shared" si="86"/>
        <v>0</v>
      </c>
      <c r="AC150" s="67">
        <f t="shared" si="86"/>
        <v>0</v>
      </c>
      <c r="AD150" s="67">
        <f t="shared" si="86"/>
        <v>0</v>
      </c>
      <c r="AE150" s="67">
        <f t="shared" si="86"/>
        <v>0</v>
      </c>
      <c r="AF150" s="67">
        <f t="shared" si="86"/>
        <v>0</v>
      </c>
      <c r="AG150" s="67">
        <f t="shared" si="86"/>
        <v>0</v>
      </c>
      <c r="AH150" s="67">
        <f t="shared" si="86"/>
        <v>0</v>
      </c>
      <c r="AI150" s="67">
        <f t="shared" si="86"/>
        <v>0</v>
      </c>
      <c r="AJ150" s="67">
        <f t="shared" si="86"/>
        <v>0</v>
      </c>
      <c r="AK150" s="67">
        <f t="shared" si="86"/>
        <v>0</v>
      </c>
      <c r="AL150" s="67">
        <f t="shared" si="86"/>
        <v>0</v>
      </c>
      <c r="AM150" s="67">
        <f t="shared" si="86"/>
        <v>0</v>
      </c>
      <c r="AN150" s="67">
        <f t="shared" si="86"/>
        <v>0</v>
      </c>
      <c r="AO150" s="67">
        <f t="shared" si="86"/>
        <v>0</v>
      </c>
      <c r="AP150" s="67">
        <f t="shared" ref="AP150:BG150" si="87">AP63</f>
        <v>0</v>
      </c>
      <c r="AQ150" s="67">
        <f t="shared" si="87"/>
        <v>0</v>
      </c>
      <c r="AR150" s="67">
        <f t="shared" si="87"/>
        <v>0</v>
      </c>
      <c r="AS150" s="67">
        <f t="shared" si="87"/>
        <v>0</v>
      </c>
      <c r="AT150" s="67">
        <f t="shared" si="87"/>
        <v>0</v>
      </c>
      <c r="AU150" s="67">
        <f t="shared" si="87"/>
        <v>0</v>
      </c>
      <c r="AV150" s="67">
        <f t="shared" si="87"/>
        <v>0</v>
      </c>
      <c r="AW150" s="67">
        <f t="shared" si="87"/>
        <v>0</v>
      </c>
      <c r="AX150" s="67">
        <f t="shared" si="87"/>
        <v>0</v>
      </c>
      <c r="AY150" s="67">
        <f t="shared" si="87"/>
        <v>0</v>
      </c>
      <c r="AZ150" s="67">
        <f t="shared" si="87"/>
        <v>0</v>
      </c>
      <c r="BA150" s="67">
        <f t="shared" si="87"/>
        <v>0</v>
      </c>
      <c r="BB150" s="67">
        <f t="shared" si="87"/>
        <v>0</v>
      </c>
      <c r="BC150" s="67">
        <f t="shared" si="87"/>
        <v>0</v>
      </c>
      <c r="BD150" s="67">
        <f t="shared" si="87"/>
        <v>0</v>
      </c>
      <c r="BE150" s="67">
        <f t="shared" si="87"/>
        <v>0</v>
      </c>
      <c r="BF150" s="67">
        <f t="shared" si="87"/>
        <v>0</v>
      </c>
      <c r="BG150" s="67">
        <f t="shared" si="87"/>
        <v>0</v>
      </c>
    </row>
    <row r="151" spans="2:59" x14ac:dyDescent="0.2">
      <c r="E151" s="25" t="s">
        <v>34</v>
      </c>
      <c r="F151" s="25"/>
      <c r="G151" s="67" t="str">
        <f t="shared" si="83"/>
        <v>Percentage</v>
      </c>
      <c r="H151" s="25"/>
      <c r="I151" s="25"/>
      <c r="J151" s="67">
        <f t="shared" ref="J151:AO151" si="88">J64</f>
        <v>0</v>
      </c>
      <c r="K151" s="67">
        <f t="shared" si="88"/>
        <v>0</v>
      </c>
      <c r="L151" s="67">
        <f t="shared" si="88"/>
        <v>0</v>
      </c>
      <c r="M151" s="67">
        <f t="shared" si="88"/>
        <v>0</v>
      </c>
      <c r="N151" s="67">
        <f t="shared" si="88"/>
        <v>0</v>
      </c>
      <c r="O151" s="67">
        <f t="shared" si="88"/>
        <v>0</v>
      </c>
      <c r="P151" s="67">
        <f t="shared" si="88"/>
        <v>0</v>
      </c>
      <c r="Q151" s="67">
        <f t="shared" si="88"/>
        <v>0</v>
      </c>
      <c r="R151" s="67">
        <f t="shared" si="88"/>
        <v>0</v>
      </c>
      <c r="S151" s="67">
        <f t="shared" si="88"/>
        <v>0</v>
      </c>
      <c r="T151" s="67">
        <f t="shared" si="88"/>
        <v>0</v>
      </c>
      <c r="U151" s="67">
        <f t="shared" si="88"/>
        <v>0</v>
      </c>
      <c r="V151" s="67">
        <f t="shared" si="88"/>
        <v>0</v>
      </c>
      <c r="W151" s="67">
        <f t="shared" si="88"/>
        <v>0</v>
      </c>
      <c r="X151" s="67">
        <f t="shared" si="88"/>
        <v>0</v>
      </c>
      <c r="Y151" s="67">
        <f t="shared" si="88"/>
        <v>0</v>
      </c>
      <c r="Z151" s="67">
        <f t="shared" si="88"/>
        <v>0</v>
      </c>
      <c r="AA151" s="67">
        <f t="shared" si="88"/>
        <v>0</v>
      </c>
      <c r="AB151" s="67">
        <f t="shared" si="88"/>
        <v>0</v>
      </c>
      <c r="AC151" s="67">
        <f t="shared" si="88"/>
        <v>0</v>
      </c>
      <c r="AD151" s="67">
        <f t="shared" si="88"/>
        <v>0</v>
      </c>
      <c r="AE151" s="67">
        <f t="shared" si="88"/>
        <v>0</v>
      </c>
      <c r="AF151" s="67">
        <f t="shared" si="88"/>
        <v>0</v>
      </c>
      <c r="AG151" s="67">
        <f t="shared" si="88"/>
        <v>0</v>
      </c>
      <c r="AH151" s="67">
        <f t="shared" si="88"/>
        <v>0</v>
      </c>
      <c r="AI151" s="67">
        <f t="shared" si="88"/>
        <v>0</v>
      </c>
      <c r="AJ151" s="67">
        <f t="shared" si="88"/>
        <v>0</v>
      </c>
      <c r="AK151" s="67">
        <f t="shared" si="88"/>
        <v>0</v>
      </c>
      <c r="AL151" s="67">
        <f t="shared" si="88"/>
        <v>0</v>
      </c>
      <c r="AM151" s="67">
        <f t="shared" si="88"/>
        <v>0</v>
      </c>
      <c r="AN151" s="67">
        <f t="shared" si="88"/>
        <v>0</v>
      </c>
      <c r="AO151" s="67">
        <f t="shared" si="88"/>
        <v>0</v>
      </c>
      <c r="AP151" s="67">
        <f t="shared" ref="AP151:BG151" si="89">AP64</f>
        <v>0</v>
      </c>
      <c r="AQ151" s="67">
        <f t="shared" si="89"/>
        <v>0</v>
      </c>
      <c r="AR151" s="67">
        <f t="shared" si="89"/>
        <v>0</v>
      </c>
      <c r="AS151" s="67">
        <f t="shared" si="89"/>
        <v>0</v>
      </c>
      <c r="AT151" s="67">
        <f t="shared" si="89"/>
        <v>0</v>
      </c>
      <c r="AU151" s="67">
        <f t="shared" si="89"/>
        <v>0</v>
      </c>
      <c r="AV151" s="67">
        <f t="shared" si="89"/>
        <v>0</v>
      </c>
      <c r="AW151" s="67">
        <f t="shared" si="89"/>
        <v>0</v>
      </c>
      <c r="AX151" s="67">
        <f t="shared" si="89"/>
        <v>0</v>
      </c>
      <c r="AY151" s="67">
        <f t="shared" si="89"/>
        <v>0</v>
      </c>
      <c r="AZ151" s="67">
        <f t="shared" si="89"/>
        <v>0</v>
      </c>
      <c r="BA151" s="67">
        <f t="shared" si="89"/>
        <v>0</v>
      </c>
      <c r="BB151" s="67">
        <f t="shared" si="89"/>
        <v>0</v>
      </c>
      <c r="BC151" s="67">
        <f t="shared" si="89"/>
        <v>0</v>
      </c>
      <c r="BD151" s="67">
        <f t="shared" si="89"/>
        <v>0</v>
      </c>
      <c r="BE151" s="67">
        <f t="shared" si="89"/>
        <v>0</v>
      </c>
      <c r="BF151" s="67">
        <f t="shared" si="89"/>
        <v>0</v>
      </c>
      <c r="BG151" s="67">
        <f t="shared" si="89"/>
        <v>0</v>
      </c>
    </row>
    <row r="152" spans="2:59" x14ac:dyDescent="0.2">
      <c r="E152" s="25" t="s">
        <v>35</v>
      </c>
      <c r="F152" s="25"/>
      <c r="G152" s="67" t="str">
        <f t="shared" si="83"/>
        <v>Percentage</v>
      </c>
      <c r="H152" s="25"/>
      <c r="I152" s="25"/>
      <c r="J152" s="67">
        <f t="shared" ref="J152:AO152" si="90">J65</f>
        <v>0</v>
      </c>
      <c r="K152" s="67">
        <f t="shared" si="90"/>
        <v>0</v>
      </c>
      <c r="L152" s="67">
        <f t="shared" si="90"/>
        <v>0</v>
      </c>
      <c r="M152" s="67">
        <f t="shared" si="90"/>
        <v>0</v>
      </c>
      <c r="N152" s="67">
        <f t="shared" si="90"/>
        <v>0</v>
      </c>
      <c r="O152" s="67">
        <f t="shared" si="90"/>
        <v>0</v>
      </c>
      <c r="P152" s="67">
        <f t="shared" si="90"/>
        <v>0</v>
      </c>
      <c r="Q152" s="67">
        <f t="shared" si="90"/>
        <v>0</v>
      </c>
      <c r="R152" s="67">
        <f t="shared" si="90"/>
        <v>0</v>
      </c>
      <c r="S152" s="67">
        <f t="shared" si="90"/>
        <v>0</v>
      </c>
      <c r="T152" s="67">
        <f t="shared" si="90"/>
        <v>0</v>
      </c>
      <c r="U152" s="67">
        <f t="shared" si="90"/>
        <v>0</v>
      </c>
      <c r="V152" s="67">
        <f t="shared" si="90"/>
        <v>0</v>
      </c>
      <c r="W152" s="67">
        <f t="shared" si="90"/>
        <v>0</v>
      </c>
      <c r="X152" s="67">
        <f t="shared" si="90"/>
        <v>0</v>
      </c>
      <c r="Y152" s="67">
        <f t="shared" si="90"/>
        <v>0</v>
      </c>
      <c r="Z152" s="67">
        <f t="shared" si="90"/>
        <v>0</v>
      </c>
      <c r="AA152" s="67">
        <f t="shared" si="90"/>
        <v>0</v>
      </c>
      <c r="AB152" s="67">
        <f t="shared" si="90"/>
        <v>0</v>
      </c>
      <c r="AC152" s="67">
        <f t="shared" si="90"/>
        <v>0</v>
      </c>
      <c r="AD152" s="67">
        <f t="shared" si="90"/>
        <v>0</v>
      </c>
      <c r="AE152" s="67">
        <f t="shared" si="90"/>
        <v>0</v>
      </c>
      <c r="AF152" s="67">
        <f t="shared" si="90"/>
        <v>0</v>
      </c>
      <c r="AG152" s="67">
        <f t="shared" si="90"/>
        <v>0</v>
      </c>
      <c r="AH152" s="67">
        <f t="shared" si="90"/>
        <v>0</v>
      </c>
      <c r="AI152" s="67">
        <f t="shared" si="90"/>
        <v>0</v>
      </c>
      <c r="AJ152" s="67">
        <f t="shared" si="90"/>
        <v>0</v>
      </c>
      <c r="AK152" s="67">
        <f t="shared" si="90"/>
        <v>0</v>
      </c>
      <c r="AL152" s="67">
        <f t="shared" si="90"/>
        <v>0</v>
      </c>
      <c r="AM152" s="67">
        <f t="shared" si="90"/>
        <v>0</v>
      </c>
      <c r="AN152" s="67">
        <f t="shared" si="90"/>
        <v>0</v>
      </c>
      <c r="AO152" s="67">
        <f t="shared" si="90"/>
        <v>0</v>
      </c>
      <c r="AP152" s="67">
        <f t="shared" ref="AP152:BG152" si="91">AP65</f>
        <v>0</v>
      </c>
      <c r="AQ152" s="67">
        <f t="shared" si="91"/>
        <v>0</v>
      </c>
      <c r="AR152" s="67">
        <f t="shared" si="91"/>
        <v>0</v>
      </c>
      <c r="AS152" s="67">
        <f t="shared" si="91"/>
        <v>0</v>
      </c>
      <c r="AT152" s="67">
        <f t="shared" si="91"/>
        <v>0</v>
      </c>
      <c r="AU152" s="67">
        <f t="shared" si="91"/>
        <v>0</v>
      </c>
      <c r="AV152" s="67">
        <f t="shared" si="91"/>
        <v>0</v>
      </c>
      <c r="AW152" s="67">
        <f t="shared" si="91"/>
        <v>0</v>
      </c>
      <c r="AX152" s="67">
        <f t="shared" si="91"/>
        <v>0</v>
      </c>
      <c r="AY152" s="67">
        <f t="shared" si="91"/>
        <v>0</v>
      </c>
      <c r="AZ152" s="67">
        <f t="shared" si="91"/>
        <v>0</v>
      </c>
      <c r="BA152" s="67">
        <f t="shared" si="91"/>
        <v>0</v>
      </c>
      <c r="BB152" s="67">
        <f t="shared" si="91"/>
        <v>0</v>
      </c>
      <c r="BC152" s="67">
        <f t="shared" si="91"/>
        <v>0</v>
      </c>
      <c r="BD152" s="67">
        <f t="shared" si="91"/>
        <v>0</v>
      </c>
      <c r="BE152" s="67">
        <f t="shared" si="91"/>
        <v>0</v>
      </c>
      <c r="BF152" s="67">
        <f t="shared" si="91"/>
        <v>0</v>
      </c>
      <c r="BG152" s="67">
        <f t="shared" si="91"/>
        <v>0</v>
      </c>
    </row>
    <row r="153" spans="2:59" x14ac:dyDescent="0.2">
      <c r="E153" s="25" t="s">
        <v>36</v>
      </c>
      <c r="F153" s="25"/>
      <c r="G153" s="67" t="str">
        <f t="shared" si="83"/>
        <v>Percentage</v>
      </c>
      <c r="H153" s="25"/>
      <c r="I153" s="25"/>
      <c r="J153" s="67">
        <f t="shared" ref="J153:AO153" si="92">J66</f>
        <v>0</v>
      </c>
      <c r="K153" s="67">
        <f t="shared" si="92"/>
        <v>0</v>
      </c>
      <c r="L153" s="67">
        <f t="shared" si="92"/>
        <v>0</v>
      </c>
      <c r="M153" s="67">
        <f t="shared" si="92"/>
        <v>0</v>
      </c>
      <c r="N153" s="67">
        <f t="shared" si="92"/>
        <v>1</v>
      </c>
      <c r="O153" s="67">
        <f t="shared" si="92"/>
        <v>0</v>
      </c>
      <c r="P153" s="67">
        <f t="shared" si="92"/>
        <v>0</v>
      </c>
      <c r="Q153" s="67">
        <f t="shared" si="92"/>
        <v>0</v>
      </c>
      <c r="R153" s="67">
        <f t="shared" si="92"/>
        <v>0</v>
      </c>
      <c r="S153" s="67">
        <f t="shared" si="92"/>
        <v>0</v>
      </c>
      <c r="T153" s="67">
        <f t="shared" si="92"/>
        <v>0</v>
      </c>
      <c r="U153" s="67">
        <f t="shared" si="92"/>
        <v>0</v>
      </c>
      <c r="V153" s="67">
        <f t="shared" si="92"/>
        <v>0</v>
      </c>
      <c r="W153" s="67">
        <f t="shared" si="92"/>
        <v>0</v>
      </c>
      <c r="X153" s="67">
        <f t="shared" si="92"/>
        <v>0</v>
      </c>
      <c r="Y153" s="67">
        <f t="shared" si="92"/>
        <v>0</v>
      </c>
      <c r="Z153" s="67">
        <f t="shared" si="92"/>
        <v>0</v>
      </c>
      <c r="AA153" s="67">
        <f t="shared" si="92"/>
        <v>0</v>
      </c>
      <c r="AB153" s="67">
        <f t="shared" si="92"/>
        <v>0</v>
      </c>
      <c r="AC153" s="67">
        <f t="shared" si="92"/>
        <v>0</v>
      </c>
      <c r="AD153" s="67">
        <f t="shared" si="92"/>
        <v>0</v>
      </c>
      <c r="AE153" s="67">
        <f t="shared" si="92"/>
        <v>0</v>
      </c>
      <c r="AF153" s="67">
        <f t="shared" si="92"/>
        <v>0</v>
      </c>
      <c r="AG153" s="67">
        <f t="shared" si="92"/>
        <v>0</v>
      </c>
      <c r="AH153" s="67">
        <f t="shared" si="92"/>
        <v>0</v>
      </c>
      <c r="AI153" s="67">
        <f t="shared" si="92"/>
        <v>0</v>
      </c>
      <c r="AJ153" s="67">
        <f t="shared" si="92"/>
        <v>0</v>
      </c>
      <c r="AK153" s="67">
        <f t="shared" si="92"/>
        <v>0</v>
      </c>
      <c r="AL153" s="67">
        <f t="shared" si="92"/>
        <v>0</v>
      </c>
      <c r="AM153" s="67">
        <f t="shared" si="92"/>
        <v>0</v>
      </c>
      <c r="AN153" s="67">
        <f t="shared" si="92"/>
        <v>0</v>
      </c>
      <c r="AO153" s="67">
        <f t="shared" si="92"/>
        <v>0</v>
      </c>
      <c r="AP153" s="67">
        <f t="shared" ref="AP153:BG153" si="93">AP66</f>
        <v>0</v>
      </c>
      <c r="AQ153" s="67">
        <f t="shared" si="93"/>
        <v>0</v>
      </c>
      <c r="AR153" s="67">
        <f t="shared" si="93"/>
        <v>0</v>
      </c>
      <c r="AS153" s="67">
        <f t="shared" si="93"/>
        <v>0</v>
      </c>
      <c r="AT153" s="67">
        <f t="shared" si="93"/>
        <v>0</v>
      </c>
      <c r="AU153" s="67">
        <f t="shared" si="93"/>
        <v>0</v>
      </c>
      <c r="AV153" s="67">
        <f t="shared" si="93"/>
        <v>0</v>
      </c>
      <c r="AW153" s="67">
        <f t="shared" si="93"/>
        <v>0</v>
      </c>
      <c r="AX153" s="67">
        <f t="shared" si="93"/>
        <v>0</v>
      </c>
      <c r="AY153" s="67">
        <f t="shared" si="93"/>
        <v>0</v>
      </c>
      <c r="AZ153" s="67">
        <f t="shared" si="93"/>
        <v>0</v>
      </c>
      <c r="BA153" s="67">
        <f t="shared" si="93"/>
        <v>0</v>
      </c>
      <c r="BB153" s="67">
        <f t="shared" si="93"/>
        <v>0</v>
      </c>
      <c r="BC153" s="67">
        <f t="shared" si="93"/>
        <v>0</v>
      </c>
      <c r="BD153" s="67">
        <f t="shared" si="93"/>
        <v>0</v>
      </c>
      <c r="BE153" s="67">
        <f t="shared" si="93"/>
        <v>0</v>
      </c>
      <c r="BF153" s="67">
        <f t="shared" si="93"/>
        <v>0</v>
      </c>
      <c r="BG153" s="67">
        <f t="shared" si="93"/>
        <v>0</v>
      </c>
    </row>
    <row r="154" spans="2:59" x14ac:dyDescent="0.2">
      <c r="E154" s="25" t="s">
        <v>37</v>
      </c>
      <c r="F154" s="25"/>
      <c r="G154" s="67" t="str">
        <f t="shared" si="83"/>
        <v>Percentage</v>
      </c>
      <c r="H154" s="25"/>
      <c r="I154" s="25"/>
      <c r="J154" s="67">
        <f t="shared" ref="J154:AO154" si="94">J67</f>
        <v>0</v>
      </c>
      <c r="K154" s="67">
        <f t="shared" si="94"/>
        <v>0</v>
      </c>
      <c r="L154" s="67">
        <f t="shared" si="94"/>
        <v>0</v>
      </c>
      <c r="M154" s="67">
        <f t="shared" si="94"/>
        <v>0</v>
      </c>
      <c r="N154" s="67">
        <f t="shared" si="94"/>
        <v>0</v>
      </c>
      <c r="O154" s="67">
        <f t="shared" si="94"/>
        <v>0</v>
      </c>
      <c r="P154" s="67">
        <f t="shared" si="94"/>
        <v>0</v>
      </c>
      <c r="Q154" s="67">
        <f t="shared" si="94"/>
        <v>0</v>
      </c>
      <c r="R154" s="67">
        <f t="shared" si="94"/>
        <v>0</v>
      </c>
      <c r="S154" s="67">
        <f t="shared" si="94"/>
        <v>0</v>
      </c>
      <c r="T154" s="67">
        <f t="shared" si="94"/>
        <v>0</v>
      </c>
      <c r="U154" s="67">
        <f t="shared" si="94"/>
        <v>0</v>
      </c>
      <c r="V154" s="67">
        <f t="shared" si="94"/>
        <v>0</v>
      </c>
      <c r="W154" s="67">
        <f t="shared" si="94"/>
        <v>0</v>
      </c>
      <c r="X154" s="67">
        <f t="shared" si="94"/>
        <v>0</v>
      </c>
      <c r="Y154" s="67">
        <f t="shared" si="94"/>
        <v>0</v>
      </c>
      <c r="Z154" s="67">
        <f t="shared" si="94"/>
        <v>0</v>
      </c>
      <c r="AA154" s="67">
        <f t="shared" si="94"/>
        <v>0</v>
      </c>
      <c r="AB154" s="67">
        <f t="shared" si="94"/>
        <v>0</v>
      </c>
      <c r="AC154" s="67">
        <f t="shared" si="94"/>
        <v>0</v>
      </c>
      <c r="AD154" s="67">
        <f t="shared" si="94"/>
        <v>0</v>
      </c>
      <c r="AE154" s="67">
        <f t="shared" si="94"/>
        <v>0</v>
      </c>
      <c r="AF154" s="67">
        <f t="shared" si="94"/>
        <v>0</v>
      </c>
      <c r="AG154" s="67">
        <f t="shared" si="94"/>
        <v>0</v>
      </c>
      <c r="AH154" s="67">
        <f t="shared" si="94"/>
        <v>0</v>
      </c>
      <c r="AI154" s="67">
        <f t="shared" si="94"/>
        <v>0</v>
      </c>
      <c r="AJ154" s="67">
        <f t="shared" si="94"/>
        <v>0</v>
      </c>
      <c r="AK154" s="67">
        <f t="shared" si="94"/>
        <v>0</v>
      </c>
      <c r="AL154" s="67">
        <f t="shared" si="94"/>
        <v>0</v>
      </c>
      <c r="AM154" s="67">
        <f t="shared" si="94"/>
        <v>0</v>
      </c>
      <c r="AN154" s="67">
        <f t="shared" si="94"/>
        <v>0</v>
      </c>
      <c r="AO154" s="67">
        <f t="shared" si="94"/>
        <v>0</v>
      </c>
      <c r="AP154" s="67">
        <f t="shared" ref="AP154:BG154" si="95">AP67</f>
        <v>0</v>
      </c>
      <c r="AQ154" s="67">
        <f t="shared" si="95"/>
        <v>0</v>
      </c>
      <c r="AR154" s="67">
        <f t="shared" si="95"/>
        <v>0</v>
      </c>
      <c r="AS154" s="67">
        <f t="shared" si="95"/>
        <v>0</v>
      </c>
      <c r="AT154" s="67">
        <f t="shared" si="95"/>
        <v>0</v>
      </c>
      <c r="AU154" s="67">
        <f t="shared" si="95"/>
        <v>0</v>
      </c>
      <c r="AV154" s="67">
        <f t="shared" si="95"/>
        <v>0</v>
      </c>
      <c r="AW154" s="67">
        <f t="shared" si="95"/>
        <v>0</v>
      </c>
      <c r="AX154" s="67">
        <f t="shared" si="95"/>
        <v>0</v>
      </c>
      <c r="AY154" s="67">
        <f t="shared" si="95"/>
        <v>0</v>
      </c>
      <c r="AZ154" s="67">
        <f t="shared" si="95"/>
        <v>0</v>
      </c>
      <c r="BA154" s="67">
        <f t="shared" si="95"/>
        <v>0</v>
      </c>
      <c r="BB154" s="67">
        <f t="shared" si="95"/>
        <v>0</v>
      </c>
      <c r="BC154" s="67">
        <f t="shared" si="95"/>
        <v>0</v>
      </c>
      <c r="BD154" s="67">
        <f t="shared" si="95"/>
        <v>0</v>
      </c>
      <c r="BE154" s="67">
        <f t="shared" si="95"/>
        <v>0</v>
      </c>
      <c r="BF154" s="67">
        <f t="shared" si="95"/>
        <v>0</v>
      </c>
      <c r="BG154" s="67">
        <f t="shared" si="95"/>
        <v>0</v>
      </c>
    </row>
    <row r="155" spans="2:59" x14ac:dyDescent="0.2">
      <c r="E155" s="25" t="s">
        <v>38</v>
      </c>
      <c r="F155" s="25"/>
      <c r="G155" s="67" t="str">
        <f t="shared" si="83"/>
        <v>Percentage</v>
      </c>
      <c r="H155" s="25"/>
      <c r="I155" s="25"/>
      <c r="J155" s="67">
        <f t="shared" ref="J155:AO155" si="96">J68</f>
        <v>0</v>
      </c>
      <c r="K155" s="67">
        <f t="shared" si="96"/>
        <v>0</v>
      </c>
      <c r="L155" s="67">
        <f t="shared" si="96"/>
        <v>0</v>
      </c>
      <c r="M155" s="67">
        <f t="shared" si="96"/>
        <v>0</v>
      </c>
      <c r="N155" s="67">
        <f t="shared" si="96"/>
        <v>0</v>
      </c>
      <c r="O155" s="67">
        <f t="shared" si="96"/>
        <v>0</v>
      </c>
      <c r="P155" s="67">
        <f t="shared" si="96"/>
        <v>0</v>
      </c>
      <c r="Q155" s="67">
        <f t="shared" si="96"/>
        <v>0</v>
      </c>
      <c r="R155" s="67">
        <f t="shared" si="96"/>
        <v>0</v>
      </c>
      <c r="S155" s="67">
        <f t="shared" si="96"/>
        <v>0</v>
      </c>
      <c r="T155" s="67">
        <f t="shared" si="96"/>
        <v>0</v>
      </c>
      <c r="U155" s="67">
        <f t="shared" si="96"/>
        <v>0</v>
      </c>
      <c r="V155" s="67">
        <f t="shared" si="96"/>
        <v>0</v>
      </c>
      <c r="W155" s="67">
        <f t="shared" si="96"/>
        <v>0</v>
      </c>
      <c r="X155" s="67">
        <f t="shared" si="96"/>
        <v>0</v>
      </c>
      <c r="Y155" s="67">
        <f t="shared" si="96"/>
        <v>0</v>
      </c>
      <c r="Z155" s="67">
        <f t="shared" si="96"/>
        <v>0</v>
      </c>
      <c r="AA155" s="67">
        <f t="shared" si="96"/>
        <v>0</v>
      </c>
      <c r="AB155" s="67">
        <f t="shared" si="96"/>
        <v>0</v>
      </c>
      <c r="AC155" s="67">
        <f t="shared" si="96"/>
        <v>0</v>
      </c>
      <c r="AD155" s="67">
        <f t="shared" si="96"/>
        <v>0</v>
      </c>
      <c r="AE155" s="67">
        <f t="shared" si="96"/>
        <v>0</v>
      </c>
      <c r="AF155" s="67">
        <f t="shared" si="96"/>
        <v>0</v>
      </c>
      <c r="AG155" s="67">
        <f t="shared" si="96"/>
        <v>0</v>
      </c>
      <c r="AH155" s="67">
        <f t="shared" si="96"/>
        <v>0</v>
      </c>
      <c r="AI155" s="67">
        <f t="shared" si="96"/>
        <v>0</v>
      </c>
      <c r="AJ155" s="67">
        <f t="shared" si="96"/>
        <v>0</v>
      </c>
      <c r="AK155" s="67">
        <f t="shared" si="96"/>
        <v>0</v>
      </c>
      <c r="AL155" s="67">
        <f t="shared" si="96"/>
        <v>0</v>
      </c>
      <c r="AM155" s="67">
        <f t="shared" si="96"/>
        <v>0</v>
      </c>
      <c r="AN155" s="67">
        <f t="shared" si="96"/>
        <v>0</v>
      </c>
      <c r="AO155" s="67">
        <f t="shared" si="96"/>
        <v>0</v>
      </c>
      <c r="AP155" s="67">
        <f t="shared" ref="AP155:BG155" si="97">AP68</f>
        <v>0</v>
      </c>
      <c r="AQ155" s="67">
        <f t="shared" si="97"/>
        <v>0</v>
      </c>
      <c r="AR155" s="67">
        <f t="shared" si="97"/>
        <v>0</v>
      </c>
      <c r="AS155" s="67">
        <f t="shared" si="97"/>
        <v>0</v>
      </c>
      <c r="AT155" s="67">
        <f t="shared" si="97"/>
        <v>0</v>
      </c>
      <c r="AU155" s="67">
        <f t="shared" si="97"/>
        <v>0</v>
      </c>
      <c r="AV155" s="67">
        <f t="shared" si="97"/>
        <v>0</v>
      </c>
      <c r="AW155" s="67">
        <f t="shared" si="97"/>
        <v>0</v>
      </c>
      <c r="AX155" s="67">
        <f t="shared" si="97"/>
        <v>0</v>
      </c>
      <c r="AY155" s="67">
        <f t="shared" si="97"/>
        <v>0</v>
      </c>
      <c r="AZ155" s="67">
        <f t="shared" si="97"/>
        <v>0</v>
      </c>
      <c r="BA155" s="67">
        <f t="shared" si="97"/>
        <v>0</v>
      </c>
      <c r="BB155" s="67">
        <f t="shared" si="97"/>
        <v>0</v>
      </c>
      <c r="BC155" s="67">
        <f t="shared" si="97"/>
        <v>0</v>
      </c>
      <c r="BD155" s="67">
        <f t="shared" si="97"/>
        <v>0</v>
      </c>
      <c r="BE155" s="67">
        <f t="shared" si="97"/>
        <v>0</v>
      </c>
      <c r="BF155" s="67">
        <f t="shared" si="97"/>
        <v>0</v>
      </c>
      <c r="BG155" s="67">
        <f t="shared" si="97"/>
        <v>0</v>
      </c>
    </row>
    <row r="157" spans="2:59" x14ac:dyDescent="0.2">
      <c r="C157" s="69" t="s">
        <v>177</v>
      </c>
    </row>
    <row r="159" spans="2:59" x14ac:dyDescent="0.2">
      <c r="D159" s="58" t="s">
        <v>178</v>
      </c>
      <c r="F159" s="58"/>
      <c r="G159" s="58"/>
    </row>
    <row r="160" spans="2:59" x14ac:dyDescent="0.2">
      <c r="E160" s="25" t="s">
        <v>32</v>
      </c>
      <c r="F160" s="25"/>
      <c r="G160" s="71" t="str">
        <f>inputs!$F$15</f>
        <v>£m (2017-18 prices)</v>
      </c>
      <c r="H160" s="65">
        <f>SUM(J160:BG160)</f>
        <v>0.81741466000000162</v>
      </c>
      <c r="I160" s="65"/>
      <c r="J160" s="65">
        <f>J$132*J149</f>
        <v>0.4174146600000016</v>
      </c>
      <c r="K160" s="65">
        <f t="shared" ref="K160:AO160" si="98">K$132*K149</f>
        <v>0</v>
      </c>
      <c r="L160" s="65">
        <f t="shared" si="98"/>
        <v>0.4</v>
      </c>
      <c r="M160" s="65">
        <f t="shared" si="98"/>
        <v>0</v>
      </c>
      <c r="N160" s="65">
        <f t="shared" si="98"/>
        <v>0</v>
      </c>
      <c r="O160" s="65">
        <f t="shared" si="98"/>
        <v>0</v>
      </c>
      <c r="P160" s="65">
        <f t="shared" si="98"/>
        <v>0</v>
      </c>
      <c r="Q160" s="65">
        <f t="shared" si="98"/>
        <v>0</v>
      </c>
      <c r="R160" s="65">
        <f t="shared" si="98"/>
        <v>0</v>
      </c>
      <c r="S160" s="65">
        <f t="shared" si="98"/>
        <v>0</v>
      </c>
      <c r="T160" s="65">
        <f t="shared" si="98"/>
        <v>0</v>
      </c>
      <c r="U160" s="65">
        <f t="shared" si="98"/>
        <v>0</v>
      </c>
      <c r="V160" s="65">
        <f t="shared" si="98"/>
        <v>0</v>
      </c>
      <c r="W160" s="65">
        <f t="shared" si="98"/>
        <v>0</v>
      </c>
      <c r="X160" s="65">
        <f t="shared" si="98"/>
        <v>0</v>
      </c>
      <c r="Y160" s="65">
        <f t="shared" si="98"/>
        <v>0</v>
      </c>
      <c r="Z160" s="65">
        <f t="shared" si="98"/>
        <v>0</v>
      </c>
      <c r="AA160" s="65">
        <f t="shared" si="98"/>
        <v>0</v>
      </c>
      <c r="AB160" s="65">
        <f t="shared" si="98"/>
        <v>0</v>
      </c>
      <c r="AC160" s="65">
        <f t="shared" si="98"/>
        <v>0</v>
      </c>
      <c r="AD160" s="65">
        <f t="shared" si="98"/>
        <v>0</v>
      </c>
      <c r="AE160" s="65">
        <f t="shared" si="98"/>
        <v>0</v>
      </c>
      <c r="AF160" s="65">
        <f t="shared" si="98"/>
        <v>0</v>
      </c>
      <c r="AG160" s="65">
        <f t="shared" si="98"/>
        <v>0</v>
      </c>
      <c r="AH160" s="65">
        <f t="shared" si="98"/>
        <v>0</v>
      </c>
      <c r="AI160" s="65">
        <f t="shared" si="98"/>
        <v>0</v>
      </c>
      <c r="AJ160" s="65">
        <f t="shared" si="98"/>
        <v>0</v>
      </c>
      <c r="AK160" s="65">
        <f t="shared" si="98"/>
        <v>0</v>
      </c>
      <c r="AL160" s="65">
        <f t="shared" si="98"/>
        <v>0</v>
      </c>
      <c r="AM160" s="65">
        <f t="shared" si="98"/>
        <v>0</v>
      </c>
      <c r="AN160" s="65">
        <f t="shared" si="98"/>
        <v>0</v>
      </c>
      <c r="AO160" s="65">
        <f t="shared" si="98"/>
        <v>0</v>
      </c>
      <c r="AP160" s="65">
        <f t="shared" ref="AP160:BG160" si="99">AP$132*AP149</f>
        <v>0</v>
      </c>
      <c r="AQ160" s="65">
        <f t="shared" si="99"/>
        <v>0</v>
      </c>
      <c r="AR160" s="65">
        <f t="shared" si="99"/>
        <v>0</v>
      </c>
      <c r="AS160" s="65">
        <f t="shared" si="99"/>
        <v>0</v>
      </c>
      <c r="AT160" s="65">
        <f t="shared" si="99"/>
        <v>0</v>
      </c>
      <c r="AU160" s="65">
        <f t="shared" si="99"/>
        <v>0</v>
      </c>
      <c r="AV160" s="65">
        <f t="shared" si="99"/>
        <v>0</v>
      </c>
      <c r="AW160" s="65">
        <f t="shared" si="99"/>
        <v>0</v>
      </c>
      <c r="AX160" s="65">
        <f t="shared" si="99"/>
        <v>0</v>
      </c>
      <c r="AY160" s="65">
        <f t="shared" si="99"/>
        <v>0</v>
      </c>
      <c r="AZ160" s="65">
        <f t="shared" si="99"/>
        <v>0</v>
      </c>
      <c r="BA160" s="65">
        <f t="shared" si="99"/>
        <v>0</v>
      </c>
      <c r="BB160" s="65">
        <f t="shared" si="99"/>
        <v>0</v>
      </c>
      <c r="BC160" s="65">
        <f t="shared" si="99"/>
        <v>0</v>
      </c>
      <c r="BD160" s="65">
        <f t="shared" si="99"/>
        <v>0</v>
      </c>
      <c r="BE160" s="65">
        <f t="shared" si="99"/>
        <v>0</v>
      </c>
      <c r="BF160" s="65">
        <f t="shared" si="99"/>
        <v>0</v>
      </c>
      <c r="BG160" s="65">
        <f t="shared" si="99"/>
        <v>0</v>
      </c>
    </row>
    <row r="161" spans="4:59" x14ac:dyDescent="0.2">
      <c r="E161" s="25" t="s">
        <v>33</v>
      </c>
      <c r="F161" s="25"/>
      <c r="G161" s="71" t="str">
        <f>inputs!$F$15</f>
        <v>£m (2017-18 prices)</v>
      </c>
      <c r="H161" s="65">
        <f t="shared" ref="H161:H166" si="100">SUM(J161:BG161)</f>
        <v>1.0528793400000025</v>
      </c>
      <c r="I161" s="65"/>
      <c r="J161" s="65">
        <f t="shared" ref="J161:AO161" si="101">J$132*J150</f>
        <v>0.65287934000000247</v>
      </c>
      <c r="K161" s="65">
        <f t="shared" si="101"/>
        <v>0</v>
      </c>
      <c r="L161" s="65">
        <f t="shared" si="101"/>
        <v>0.4</v>
      </c>
      <c r="M161" s="65">
        <f t="shared" si="101"/>
        <v>0</v>
      </c>
      <c r="N161" s="65">
        <f t="shared" si="101"/>
        <v>0</v>
      </c>
      <c r="O161" s="65">
        <f t="shared" si="101"/>
        <v>0</v>
      </c>
      <c r="P161" s="65">
        <f t="shared" si="101"/>
        <v>0</v>
      </c>
      <c r="Q161" s="65">
        <f t="shared" si="101"/>
        <v>0</v>
      </c>
      <c r="R161" s="65">
        <f t="shared" si="101"/>
        <v>0</v>
      </c>
      <c r="S161" s="65">
        <f t="shared" si="101"/>
        <v>0</v>
      </c>
      <c r="T161" s="65">
        <f t="shared" si="101"/>
        <v>0</v>
      </c>
      <c r="U161" s="65">
        <f t="shared" si="101"/>
        <v>0</v>
      </c>
      <c r="V161" s="65">
        <f t="shared" si="101"/>
        <v>0</v>
      </c>
      <c r="W161" s="65">
        <f t="shared" si="101"/>
        <v>0</v>
      </c>
      <c r="X161" s="65">
        <f t="shared" si="101"/>
        <v>0</v>
      </c>
      <c r="Y161" s="65">
        <f t="shared" si="101"/>
        <v>0</v>
      </c>
      <c r="Z161" s="65">
        <f t="shared" si="101"/>
        <v>0</v>
      </c>
      <c r="AA161" s="65">
        <f t="shared" si="101"/>
        <v>0</v>
      </c>
      <c r="AB161" s="65">
        <f t="shared" si="101"/>
        <v>0</v>
      </c>
      <c r="AC161" s="65">
        <f t="shared" si="101"/>
        <v>0</v>
      </c>
      <c r="AD161" s="65">
        <f t="shared" si="101"/>
        <v>0</v>
      </c>
      <c r="AE161" s="65">
        <f t="shared" si="101"/>
        <v>0</v>
      </c>
      <c r="AF161" s="65">
        <f t="shared" si="101"/>
        <v>0</v>
      </c>
      <c r="AG161" s="65">
        <f t="shared" si="101"/>
        <v>0</v>
      </c>
      <c r="AH161" s="65">
        <f t="shared" si="101"/>
        <v>0</v>
      </c>
      <c r="AI161" s="65">
        <f t="shared" si="101"/>
        <v>0</v>
      </c>
      <c r="AJ161" s="65">
        <f t="shared" si="101"/>
        <v>0</v>
      </c>
      <c r="AK161" s="65">
        <f t="shared" si="101"/>
        <v>0</v>
      </c>
      <c r="AL161" s="65">
        <f t="shared" si="101"/>
        <v>0</v>
      </c>
      <c r="AM161" s="65">
        <f t="shared" si="101"/>
        <v>0</v>
      </c>
      <c r="AN161" s="65">
        <f t="shared" si="101"/>
        <v>0</v>
      </c>
      <c r="AO161" s="65">
        <f t="shared" si="101"/>
        <v>0</v>
      </c>
      <c r="AP161" s="65">
        <f t="shared" ref="AP161:BG161" si="102">AP$132*AP150</f>
        <v>0</v>
      </c>
      <c r="AQ161" s="65">
        <f t="shared" si="102"/>
        <v>0</v>
      </c>
      <c r="AR161" s="65">
        <f t="shared" si="102"/>
        <v>0</v>
      </c>
      <c r="AS161" s="65">
        <f t="shared" si="102"/>
        <v>0</v>
      </c>
      <c r="AT161" s="65">
        <f t="shared" si="102"/>
        <v>0</v>
      </c>
      <c r="AU161" s="65">
        <f t="shared" si="102"/>
        <v>0</v>
      </c>
      <c r="AV161" s="65">
        <f t="shared" si="102"/>
        <v>0</v>
      </c>
      <c r="AW161" s="65">
        <f t="shared" si="102"/>
        <v>0</v>
      </c>
      <c r="AX161" s="65">
        <f t="shared" si="102"/>
        <v>0</v>
      </c>
      <c r="AY161" s="65">
        <f t="shared" si="102"/>
        <v>0</v>
      </c>
      <c r="AZ161" s="65">
        <f t="shared" si="102"/>
        <v>0</v>
      </c>
      <c r="BA161" s="65">
        <f t="shared" si="102"/>
        <v>0</v>
      </c>
      <c r="BB161" s="65">
        <f t="shared" si="102"/>
        <v>0</v>
      </c>
      <c r="BC161" s="65">
        <f t="shared" si="102"/>
        <v>0</v>
      </c>
      <c r="BD161" s="65">
        <f t="shared" si="102"/>
        <v>0</v>
      </c>
      <c r="BE161" s="65">
        <f t="shared" si="102"/>
        <v>0</v>
      </c>
      <c r="BF161" s="65">
        <f t="shared" si="102"/>
        <v>0</v>
      </c>
      <c r="BG161" s="65">
        <f t="shared" si="102"/>
        <v>0</v>
      </c>
    </row>
    <row r="162" spans="4:59" x14ac:dyDescent="0.2">
      <c r="E162" s="25" t="s">
        <v>34</v>
      </c>
      <c r="F162" s="25"/>
      <c r="G162" s="71" t="str">
        <f>inputs!$F$15</f>
        <v>£m (2017-18 prices)</v>
      </c>
      <c r="H162" s="65">
        <f t="shared" si="100"/>
        <v>0</v>
      </c>
      <c r="I162" s="65"/>
      <c r="J162" s="65">
        <f t="shared" ref="J162:AO162" si="103">J$132*J151</f>
        <v>0</v>
      </c>
      <c r="K162" s="65">
        <f t="shared" si="103"/>
        <v>0</v>
      </c>
      <c r="L162" s="65">
        <f t="shared" si="103"/>
        <v>0</v>
      </c>
      <c r="M162" s="65">
        <f t="shared" si="103"/>
        <v>0</v>
      </c>
      <c r="N162" s="65">
        <f t="shared" si="103"/>
        <v>0</v>
      </c>
      <c r="O162" s="65">
        <f t="shared" si="103"/>
        <v>0</v>
      </c>
      <c r="P162" s="65">
        <f t="shared" si="103"/>
        <v>0</v>
      </c>
      <c r="Q162" s="65">
        <f t="shared" si="103"/>
        <v>0</v>
      </c>
      <c r="R162" s="65">
        <f t="shared" si="103"/>
        <v>0</v>
      </c>
      <c r="S162" s="65">
        <f t="shared" si="103"/>
        <v>0</v>
      </c>
      <c r="T162" s="65">
        <f t="shared" si="103"/>
        <v>0</v>
      </c>
      <c r="U162" s="65">
        <f t="shared" si="103"/>
        <v>0</v>
      </c>
      <c r="V162" s="65">
        <f t="shared" si="103"/>
        <v>0</v>
      </c>
      <c r="W162" s="65">
        <f t="shared" si="103"/>
        <v>0</v>
      </c>
      <c r="X162" s="65">
        <f t="shared" si="103"/>
        <v>0</v>
      </c>
      <c r="Y162" s="65">
        <f t="shared" si="103"/>
        <v>0</v>
      </c>
      <c r="Z162" s="65">
        <f t="shared" si="103"/>
        <v>0</v>
      </c>
      <c r="AA162" s="65">
        <f t="shared" si="103"/>
        <v>0</v>
      </c>
      <c r="AB162" s="65">
        <f t="shared" si="103"/>
        <v>0</v>
      </c>
      <c r="AC162" s="65">
        <f t="shared" si="103"/>
        <v>0</v>
      </c>
      <c r="AD162" s="65">
        <f t="shared" si="103"/>
        <v>0</v>
      </c>
      <c r="AE162" s="65">
        <f t="shared" si="103"/>
        <v>0</v>
      </c>
      <c r="AF162" s="65">
        <f t="shared" si="103"/>
        <v>0</v>
      </c>
      <c r="AG162" s="65">
        <f t="shared" si="103"/>
        <v>0</v>
      </c>
      <c r="AH162" s="65">
        <f t="shared" si="103"/>
        <v>0</v>
      </c>
      <c r="AI162" s="65">
        <f t="shared" si="103"/>
        <v>0</v>
      </c>
      <c r="AJ162" s="65">
        <f t="shared" si="103"/>
        <v>0</v>
      </c>
      <c r="AK162" s="65">
        <f t="shared" si="103"/>
        <v>0</v>
      </c>
      <c r="AL162" s="65">
        <f t="shared" si="103"/>
        <v>0</v>
      </c>
      <c r="AM162" s="65">
        <f t="shared" si="103"/>
        <v>0</v>
      </c>
      <c r="AN162" s="65">
        <f t="shared" si="103"/>
        <v>0</v>
      </c>
      <c r="AO162" s="65">
        <f t="shared" si="103"/>
        <v>0</v>
      </c>
      <c r="AP162" s="65">
        <f t="shared" ref="AP162:BG162" si="104">AP$132*AP151</f>
        <v>0</v>
      </c>
      <c r="AQ162" s="65">
        <f t="shared" si="104"/>
        <v>0</v>
      </c>
      <c r="AR162" s="65">
        <f t="shared" si="104"/>
        <v>0</v>
      </c>
      <c r="AS162" s="65">
        <f t="shared" si="104"/>
        <v>0</v>
      </c>
      <c r="AT162" s="65">
        <f t="shared" si="104"/>
        <v>0</v>
      </c>
      <c r="AU162" s="65">
        <f t="shared" si="104"/>
        <v>0</v>
      </c>
      <c r="AV162" s="65">
        <f t="shared" si="104"/>
        <v>0</v>
      </c>
      <c r="AW162" s="65">
        <f t="shared" si="104"/>
        <v>0</v>
      </c>
      <c r="AX162" s="65">
        <f t="shared" si="104"/>
        <v>0</v>
      </c>
      <c r="AY162" s="65">
        <f t="shared" si="104"/>
        <v>0</v>
      </c>
      <c r="AZ162" s="65">
        <f t="shared" si="104"/>
        <v>0</v>
      </c>
      <c r="BA162" s="65">
        <f t="shared" si="104"/>
        <v>0</v>
      </c>
      <c r="BB162" s="65">
        <f t="shared" si="104"/>
        <v>0</v>
      </c>
      <c r="BC162" s="65">
        <f t="shared" si="104"/>
        <v>0</v>
      </c>
      <c r="BD162" s="65">
        <f t="shared" si="104"/>
        <v>0</v>
      </c>
      <c r="BE162" s="65">
        <f t="shared" si="104"/>
        <v>0</v>
      </c>
      <c r="BF162" s="65">
        <f t="shared" si="104"/>
        <v>0</v>
      </c>
      <c r="BG162" s="65">
        <f t="shared" si="104"/>
        <v>0</v>
      </c>
    </row>
    <row r="163" spans="4:59" x14ac:dyDescent="0.2">
      <c r="E163" s="25" t="s">
        <v>35</v>
      </c>
      <c r="F163" s="25"/>
      <c r="G163" s="71" t="str">
        <f>inputs!$F$15</f>
        <v>£m (2017-18 prices)</v>
      </c>
      <c r="H163" s="65">
        <f t="shared" si="100"/>
        <v>0</v>
      </c>
      <c r="I163" s="65"/>
      <c r="J163" s="65">
        <f t="shared" ref="J163:AO163" si="105">J$132*J152</f>
        <v>0</v>
      </c>
      <c r="K163" s="65">
        <f t="shared" si="105"/>
        <v>0</v>
      </c>
      <c r="L163" s="65">
        <f t="shared" si="105"/>
        <v>0</v>
      </c>
      <c r="M163" s="65">
        <f t="shared" si="105"/>
        <v>0</v>
      </c>
      <c r="N163" s="65">
        <f t="shared" si="105"/>
        <v>0</v>
      </c>
      <c r="O163" s="65">
        <f t="shared" si="105"/>
        <v>0</v>
      </c>
      <c r="P163" s="65">
        <f t="shared" si="105"/>
        <v>0</v>
      </c>
      <c r="Q163" s="65">
        <f t="shared" si="105"/>
        <v>0</v>
      </c>
      <c r="R163" s="65">
        <f t="shared" si="105"/>
        <v>0</v>
      </c>
      <c r="S163" s="65">
        <f t="shared" si="105"/>
        <v>0</v>
      </c>
      <c r="T163" s="65">
        <f t="shared" si="105"/>
        <v>0</v>
      </c>
      <c r="U163" s="65">
        <f t="shared" si="105"/>
        <v>0</v>
      </c>
      <c r="V163" s="65">
        <f t="shared" si="105"/>
        <v>0</v>
      </c>
      <c r="W163" s="65">
        <f t="shared" si="105"/>
        <v>0</v>
      </c>
      <c r="X163" s="65">
        <f t="shared" si="105"/>
        <v>0</v>
      </c>
      <c r="Y163" s="65">
        <f t="shared" si="105"/>
        <v>0</v>
      </c>
      <c r="Z163" s="65">
        <f t="shared" si="105"/>
        <v>0</v>
      </c>
      <c r="AA163" s="65">
        <f t="shared" si="105"/>
        <v>0</v>
      </c>
      <c r="AB163" s="65">
        <f t="shared" si="105"/>
        <v>0</v>
      </c>
      <c r="AC163" s="65">
        <f t="shared" si="105"/>
        <v>0</v>
      </c>
      <c r="AD163" s="65">
        <f t="shared" si="105"/>
        <v>0</v>
      </c>
      <c r="AE163" s="65">
        <f t="shared" si="105"/>
        <v>0</v>
      </c>
      <c r="AF163" s="65">
        <f t="shared" si="105"/>
        <v>0</v>
      </c>
      <c r="AG163" s="65">
        <f t="shared" si="105"/>
        <v>0</v>
      </c>
      <c r="AH163" s="65">
        <f t="shared" si="105"/>
        <v>0</v>
      </c>
      <c r="AI163" s="65">
        <f t="shared" si="105"/>
        <v>0</v>
      </c>
      <c r="AJ163" s="65">
        <f t="shared" si="105"/>
        <v>0</v>
      </c>
      <c r="AK163" s="65">
        <f t="shared" si="105"/>
        <v>0</v>
      </c>
      <c r="AL163" s="65">
        <f t="shared" si="105"/>
        <v>0</v>
      </c>
      <c r="AM163" s="65">
        <f t="shared" si="105"/>
        <v>0</v>
      </c>
      <c r="AN163" s="65">
        <f t="shared" si="105"/>
        <v>0</v>
      </c>
      <c r="AO163" s="65">
        <f t="shared" si="105"/>
        <v>0</v>
      </c>
      <c r="AP163" s="65">
        <f t="shared" ref="AP163:BG163" si="106">AP$132*AP152</f>
        <v>0</v>
      </c>
      <c r="AQ163" s="65">
        <f t="shared" si="106"/>
        <v>0</v>
      </c>
      <c r="AR163" s="65">
        <f t="shared" si="106"/>
        <v>0</v>
      </c>
      <c r="AS163" s="65">
        <f t="shared" si="106"/>
        <v>0</v>
      </c>
      <c r="AT163" s="65">
        <f t="shared" si="106"/>
        <v>0</v>
      </c>
      <c r="AU163" s="65">
        <f t="shared" si="106"/>
        <v>0</v>
      </c>
      <c r="AV163" s="65">
        <f t="shared" si="106"/>
        <v>0</v>
      </c>
      <c r="AW163" s="65">
        <f t="shared" si="106"/>
        <v>0</v>
      </c>
      <c r="AX163" s="65">
        <f t="shared" si="106"/>
        <v>0</v>
      </c>
      <c r="AY163" s="65">
        <f t="shared" si="106"/>
        <v>0</v>
      </c>
      <c r="AZ163" s="65">
        <f t="shared" si="106"/>
        <v>0</v>
      </c>
      <c r="BA163" s="65">
        <f t="shared" si="106"/>
        <v>0</v>
      </c>
      <c r="BB163" s="65">
        <f t="shared" si="106"/>
        <v>0</v>
      </c>
      <c r="BC163" s="65">
        <f t="shared" si="106"/>
        <v>0</v>
      </c>
      <c r="BD163" s="65">
        <f t="shared" si="106"/>
        <v>0</v>
      </c>
      <c r="BE163" s="65">
        <f t="shared" si="106"/>
        <v>0</v>
      </c>
      <c r="BF163" s="65">
        <f t="shared" si="106"/>
        <v>0</v>
      </c>
      <c r="BG163" s="65">
        <f t="shared" si="106"/>
        <v>0</v>
      </c>
    </row>
    <row r="164" spans="4:59" x14ac:dyDescent="0.2">
      <c r="E164" s="25" t="s">
        <v>36</v>
      </c>
      <c r="F164" s="25"/>
      <c r="G164" s="71" t="str">
        <f>inputs!$F$15</f>
        <v>£m (2017-18 prices)</v>
      </c>
      <c r="H164" s="65">
        <f t="shared" si="100"/>
        <v>2</v>
      </c>
      <c r="I164" s="65"/>
      <c r="J164" s="65">
        <f t="shared" ref="J164:AO164" si="107">J$132*J153</f>
        <v>0</v>
      </c>
      <c r="K164" s="65">
        <f t="shared" si="107"/>
        <v>0</v>
      </c>
      <c r="L164" s="65">
        <f t="shared" si="107"/>
        <v>0</v>
      </c>
      <c r="M164" s="65">
        <f t="shared" si="107"/>
        <v>0</v>
      </c>
      <c r="N164" s="65">
        <f t="shared" si="107"/>
        <v>2</v>
      </c>
      <c r="O164" s="65">
        <f t="shared" si="107"/>
        <v>0</v>
      </c>
      <c r="P164" s="65">
        <f t="shared" si="107"/>
        <v>0</v>
      </c>
      <c r="Q164" s="65">
        <f t="shared" si="107"/>
        <v>0</v>
      </c>
      <c r="R164" s="65">
        <f t="shared" si="107"/>
        <v>0</v>
      </c>
      <c r="S164" s="65">
        <f t="shared" si="107"/>
        <v>0</v>
      </c>
      <c r="T164" s="65">
        <f t="shared" si="107"/>
        <v>0</v>
      </c>
      <c r="U164" s="65">
        <f t="shared" si="107"/>
        <v>0</v>
      </c>
      <c r="V164" s="65">
        <f t="shared" si="107"/>
        <v>0</v>
      </c>
      <c r="W164" s="65">
        <f t="shared" si="107"/>
        <v>0</v>
      </c>
      <c r="X164" s="65">
        <f t="shared" si="107"/>
        <v>0</v>
      </c>
      <c r="Y164" s="65">
        <f t="shared" si="107"/>
        <v>0</v>
      </c>
      <c r="Z164" s="65">
        <f t="shared" si="107"/>
        <v>0</v>
      </c>
      <c r="AA164" s="65">
        <f t="shared" si="107"/>
        <v>0</v>
      </c>
      <c r="AB164" s="65">
        <f t="shared" si="107"/>
        <v>0</v>
      </c>
      <c r="AC164" s="65">
        <f t="shared" si="107"/>
        <v>0</v>
      </c>
      <c r="AD164" s="65">
        <f t="shared" si="107"/>
        <v>0</v>
      </c>
      <c r="AE164" s="65">
        <f t="shared" si="107"/>
        <v>0</v>
      </c>
      <c r="AF164" s="65">
        <f t="shared" si="107"/>
        <v>0</v>
      </c>
      <c r="AG164" s="65">
        <f t="shared" si="107"/>
        <v>0</v>
      </c>
      <c r="AH164" s="65">
        <f t="shared" si="107"/>
        <v>0</v>
      </c>
      <c r="AI164" s="65">
        <f t="shared" si="107"/>
        <v>0</v>
      </c>
      <c r="AJ164" s="65">
        <f t="shared" si="107"/>
        <v>0</v>
      </c>
      <c r="AK164" s="65">
        <f t="shared" si="107"/>
        <v>0</v>
      </c>
      <c r="AL164" s="65">
        <f t="shared" si="107"/>
        <v>0</v>
      </c>
      <c r="AM164" s="65">
        <f t="shared" si="107"/>
        <v>0</v>
      </c>
      <c r="AN164" s="65">
        <f t="shared" si="107"/>
        <v>0</v>
      </c>
      <c r="AO164" s="65">
        <f t="shared" si="107"/>
        <v>0</v>
      </c>
      <c r="AP164" s="65">
        <f t="shared" ref="AP164:BG164" si="108">AP$132*AP153</f>
        <v>0</v>
      </c>
      <c r="AQ164" s="65">
        <f t="shared" si="108"/>
        <v>0</v>
      </c>
      <c r="AR164" s="65">
        <f t="shared" si="108"/>
        <v>0</v>
      </c>
      <c r="AS164" s="65">
        <f t="shared" si="108"/>
        <v>0</v>
      </c>
      <c r="AT164" s="65">
        <f t="shared" si="108"/>
        <v>0</v>
      </c>
      <c r="AU164" s="65">
        <f t="shared" si="108"/>
        <v>0</v>
      </c>
      <c r="AV164" s="65">
        <f t="shared" si="108"/>
        <v>0</v>
      </c>
      <c r="AW164" s="65">
        <f t="shared" si="108"/>
        <v>0</v>
      </c>
      <c r="AX164" s="65">
        <f t="shared" si="108"/>
        <v>0</v>
      </c>
      <c r="AY164" s="65">
        <f t="shared" si="108"/>
        <v>0</v>
      </c>
      <c r="AZ164" s="65">
        <f t="shared" si="108"/>
        <v>0</v>
      </c>
      <c r="BA164" s="65">
        <f t="shared" si="108"/>
        <v>0</v>
      </c>
      <c r="BB164" s="65">
        <f t="shared" si="108"/>
        <v>0</v>
      </c>
      <c r="BC164" s="65">
        <f t="shared" si="108"/>
        <v>0</v>
      </c>
      <c r="BD164" s="65">
        <f t="shared" si="108"/>
        <v>0</v>
      </c>
      <c r="BE164" s="65">
        <f t="shared" si="108"/>
        <v>0</v>
      </c>
      <c r="BF164" s="65">
        <f t="shared" si="108"/>
        <v>0</v>
      </c>
      <c r="BG164" s="65">
        <f t="shared" si="108"/>
        <v>0</v>
      </c>
    </row>
    <row r="165" spans="4:59" x14ac:dyDescent="0.2">
      <c r="E165" s="25" t="s">
        <v>37</v>
      </c>
      <c r="F165" s="25"/>
      <c r="G165" s="71" t="str">
        <f>inputs!$F$15</f>
        <v>£m (2017-18 prices)</v>
      </c>
      <c r="H165" s="65">
        <f t="shared" si="100"/>
        <v>0</v>
      </c>
      <c r="I165" s="65"/>
      <c r="J165" s="65">
        <f t="shared" ref="J165:AO165" si="109">J$132*J154</f>
        <v>0</v>
      </c>
      <c r="K165" s="65">
        <f t="shared" si="109"/>
        <v>0</v>
      </c>
      <c r="L165" s="65">
        <f t="shared" si="109"/>
        <v>0</v>
      </c>
      <c r="M165" s="65">
        <f t="shared" si="109"/>
        <v>0</v>
      </c>
      <c r="N165" s="65">
        <f t="shared" si="109"/>
        <v>0</v>
      </c>
      <c r="O165" s="65">
        <f t="shared" si="109"/>
        <v>0</v>
      </c>
      <c r="P165" s="65">
        <f t="shared" si="109"/>
        <v>0</v>
      </c>
      <c r="Q165" s="65">
        <f t="shared" si="109"/>
        <v>0</v>
      </c>
      <c r="R165" s="65">
        <f t="shared" si="109"/>
        <v>0</v>
      </c>
      <c r="S165" s="65">
        <f t="shared" si="109"/>
        <v>0</v>
      </c>
      <c r="T165" s="65">
        <f t="shared" si="109"/>
        <v>0</v>
      </c>
      <c r="U165" s="65">
        <f t="shared" si="109"/>
        <v>0</v>
      </c>
      <c r="V165" s="65">
        <f t="shared" si="109"/>
        <v>0</v>
      </c>
      <c r="W165" s="65">
        <f t="shared" si="109"/>
        <v>0</v>
      </c>
      <c r="X165" s="65">
        <f t="shared" si="109"/>
        <v>0</v>
      </c>
      <c r="Y165" s="65">
        <f t="shared" si="109"/>
        <v>0</v>
      </c>
      <c r="Z165" s="65">
        <f t="shared" si="109"/>
        <v>0</v>
      </c>
      <c r="AA165" s="65">
        <f t="shared" si="109"/>
        <v>0</v>
      </c>
      <c r="AB165" s="65">
        <f t="shared" si="109"/>
        <v>0</v>
      </c>
      <c r="AC165" s="65">
        <f t="shared" si="109"/>
        <v>0</v>
      </c>
      <c r="AD165" s="65">
        <f t="shared" si="109"/>
        <v>0</v>
      </c>
      <c r="AE165" s="65">
        <f t="shared" si="109"/>
        <v>0</v>
      </c>
      <c r="AF165" s="65">
        <f t="shared" si="109"/>
        <v>0</v>
      </c>
      <c r="AG165" s="65">
        <f t="shared" si="109"/>
        <v>0</v>
      </c>
      <c r="AH165" s="65">
        <f t="shared" si="109"/>
        <v>0</v>
      </c>
      <c r="AI165" s="65">
        <f t="shared" si="109"/>
        <v>0</v>
      </c>
      <c r="AJ165" s="65">
        <f t="shared" si="109"/>
        <v>0</v>
      </c>
      <c r="AK165" s="65">
        <f t="shared" si="109"/>
        <v>0</v>
      </c>
      <c r="AL165" s="65">
        <f t="shared" si="109"/>
        <v>0</v>
      </c>
      <c r="AM165" s="65">
        <f t="shared" si="109"/>
        <v>0</v>
      </c>
      <c r="AN165" s="65">
        <f t="shared" si="109"/>
        <v>0</v>
      </c>
      <c r="AO165" s="65">
        <f t="shared" si="109"/>
        <v>0</v>
      </c>
      <c r="AP165" s="65">
        <f t="shared" ref="AP165:BG165" si="110">AP$132*AP154</f>
        <v>0</v>
      </c>
      <c r="AQ165" s="65">
        <f t="shared" si="110"/>
        <v>0</v>
      </c>
      <c r="AR165" s="65">
        <f t="shared" si="110"/>
        <v>0</v>
      </c>
      <c r="AS165" s="65">
        <f t="shared" si="110"/>
        <v>0</v>
      </c>
      <c r="AT165" s="65">
        <f t="shared" si="110"/>
        <v>0</v>
      </c>
      <c r="AU165" s="65">
        <f t="shared" si="110"/>
        <v>0</v>
      </c>
      <c r="AV165" s="65">
        <f t="shared" si="110"/>
        <v>0</v>
      </c>
      <c r="AW165" s="65">
        <f t="shared" si="110"/>
        <v>0</v>
      </c>
      <c r="AX165" s="65">
        <f t="shared" si="110"/>
        <v>0</v>
      </c>
      <c r="AY165" s="65">
        <f t="shared" si="110"/>
        <v>0</v>
      </c>
      <c r="AZ165" s="65">
        <f t="shared" si="110"/>
        <v>0</v>
      </c>
      <c r="BA165" s="65">
        <f t="shared" si="110"/>
        <v>0</v>
      </c>
      <c r="BB165" s="65">
        <f t="shared" si="110"/>
        <v>0</v>
      </c>
      <c r="BC165" s="65">
        <f t="shared" si="110"/>
        <v>0</v>
      </c>
      <c r="BD165" s="65">
        <f t="shared" si="110"/>
        <v>0</v>
      </c>
      <c r="BE165" s="65">
        <f t="shared" si="110"/>
        <v>0</v>
      </c>
      <c r="BF165" s="65">
        <f t="shared" si="110"/>
        <v>0</v>
      </c>
      <c r="BG165" s="65">
        <f t="shared" si="110"/>
        <v>0</v>
      </c>
    </row>
    <row r="166" spans="4:59" x14ac:dyDescent="0.2">
      <c r="E166" s="25" t="s">
        <v>38</v>
      </c>
      <c r="F166" s="25"/>
      <c r="G166" s="71" t="str">
        <f>inputs!$F$15</f>
        <v>£m (2017-18 prices)</v>
      </c>
      <c r="H166" s="65">
        <f t="shared" si="100"/>
        <v>0</v>
      </c>
      <c r="I166" s="65"/>
      <c r="J166" s="65">
        <f t="shared" ref="J166:AO166" si="111">J$132*J155</f>
        <v>0</v>
      </c>
      <c r="K166" s="65">
        <f t="shared" si="111"/>
        <v>0</v>
      </c>
      <c r="L166" s="65">
        <f t="shared" si="111"/>
        <v>0</v>
      </c>
      <c r="M166" s="65">
        <f t="shared" si="111"/>
        <v>0</v>
      </c>
      <c r="N166" s="65">
        <f t="shared" si="111"/>
        <v>0</v>
      </c>
      <c r="O166" s="65">
        <f t="shared" si="111"/>
        <v>0</v>
      </c>
      <c r="P166" s="65">
        <f t="shared" si="111"/>
        <v>0</v>
      </c>
      <c r="Q166" s="65">
        <f t="shared" si="111"/>
        <v>0</v>
      </c>
      <c r="R166" s="65">
        <f t="shared" si="111"/>
        <v>0</v>
      </c>
      <c r="S166" s="65">
        <f t="shared" si="111"/>
        <v>0</v>
      </c>
      <c r="T166" s="65">
        <f t="shared" si="111"/>
        <v>0</v>
      </c>
      <c r="U166" s="65">
        <f t="shared" si="111"/>
        <v>0</v>
      </c>
      <c r="V166" s="65">
        <f t="shared" si="111"/>
        <v>0</v>
      </c>
      <c r="W166" s="65">
        <f t="shared" si="111"/>
        <v>0</v>
      </c>
      <c r="X166" s="65">
        <f t="shared" si="111"/>
        <v>0</v>
      </c>
      <c r="Y166" s="65">
        <f t="shared" si="111"/>
        <v>0</v>
      </c>
      <c r="Z166" s="65">
        <f t="shared" si="111"/>
        <v>0</v>
      </c>
      <c r="AA166" s="65">
        <f t="shared" si="111"/>
        <v>0</v>
      </c>
      <c r="AB166" s="65">
        <f t="shared" si="111"/>
        <v>0</v>
      </c>
      <c r="AC166" s="65">
        <f t="shared" si="111"/>
        <v>0</v>
      </c>
      <c r="AD166" s="65">
        <f t="shared" si="111"/>
        <v>0</v>
      </c>
      <c r="AE166" s="65">
        <f t="shared" si="111"/>
        <v>0</v>
      </c>
      <c r="AF166" s="65">
        <f t="shared" si="111"/>
        <v>0</v>
      </c>
      <c r="AG166" s="65">
        <f t="shared" si="111"/>
        <v>0</v>
      </c>
      <c r="AH166" s="65">
        <f t="shared" si="111"/>
        <v>0</v>
      </c>
      <c r="AI166" s="65">
        <f t="shared" si="111"/>
        <v>0</v>
      </c>
      <c r="AJ166" s="65">
        <f t="shared" si="111"/>
        <v>0</v>
      </c>
      <c r="AK166" s="65">
        <f t="shared" si="111"/>
        <v>0</v>
      </c>
      <c r="AL166" s="65">
        <f t="shared" si="111"/>
        <v>0</v>
      </c>
      <c r="AM166" s="65">
        <f t="shared" si="111"/>
        <v>0</v>
      </c>
      <c r="AN166" s="65">
        <f t="shared" si="111"/>
        <v>0</v>
      </c>
      <c r="AO166" s="65">
        <f t="shared" si="111"/>
        <v>0</v>
      </c>
      <c r="AP166" s="65">
        <f t="shared" ref="AP166:BG166" si="112">AP$132*AP155</f>
        <v>0</v>
      </c>
      <c r="AQ166" s="65">
        <f t="shared" si="112"/>
        <v>0</v>
      </c>
      <c r="AR166" s="65">
        <f t="shared" si="112"/>
        <v>0</v>
      </c>
      <c r="AS166" s="65">
        <f t="shared" si="112"/>
        <v>0</v>
      </c>
      <c r="AT166" s="65">
        <f t="shared" si="112"/>
        <v>0</v>
      </c>
      <c r="AU166" s="65">
        <f t="shared" si="112"/>
        <v>0</v>
      </c>
      <c r="AV166" s="65">
        <f t="shared" si="112"/>
        <v>0</v>
      </c>
      <c r="AW166" s="65">
        <f t="shared" si="112"/>
        <v>0</v>
      </c>
      <c r="AX166" s="65">
        <f t="shared" si="112"/>
        <v>0</v>
      </c>
      <c r="AY166" s="65">
        <f t="shared" si="112"/>
        <v>0</v>
      </c>
      <c r="AZ166" s="65">
        <f t="shared" si="112"/>
        <v>0</v>
      </c>
      <c r="BA166" s="65">
        <f t="shared" si="112"/>
        <v>0</v>
      </c>
      <c r="BB166" s="65">
        <f t="shared" si="112"/>
        <v>0</v>
      </c>
      <c r="BC166" s="65">
        <f t="shared" si="112"/>
        <v>0</v>
      </c>
      <c r="BD166" s="65">
        <f t="shared" si="112"/>
        <v>0</v>
      </c>
      <c r="BE166" s="65">
        <f t="shared" si="112"/>
        <v>0</v>
      </c>
      <c r="BF166" s="65">
        <f t="shared" si="112"/>
        <v>0</v>
      </c>
      <c r="BG166" s="65">
        <f t="shared" si="112"/>
        <v>0</v>
      </c>
    </row>
    <row r="168" spans="4:59" x14ac:dyDescent="0.2">
      <c r="D168" s="58" t="s">
        <v>179</v>
      </c>
      <c r="F168" s="58"/>
      <c r="G168" s="58"/>
    </row>
    <row r="169" spans="4:59" x14ac:dyDescent="0.2">
      <c r="E169" s="25" t="s">
        <v>32</v>
      </c>
      <c r="F169" s="25"/>
      <c r="G169" s="71" t="str">
        <f>inputs!$F$15</f>
        <v>£m (2017-18 prices)</v>
      </c>
      <c r="H169" s="65">
        <f>SUM(J169:BG169)</f>
        <v>-10.725999999999999</v>
      </c>
      <c r="I169" s="65"/>
      <c r="J169" s="65">
        <f t="shared" ref="J169:AO169" si="113">J$133*J149</f>
        <v>0</v>
      </c>
      <c r="K169" s="65">
        <f t="shared" si="113"/>
        <v>-10.725</v>
      </c>
      <c r="L169" s="65">
        <f t="shared" si="113"/>
        <v>0</v>
      </c>
      <c r="M169" s="65">
        <f t="shared" si="113"/>
        <v>-9.999999999999998E-4</v>
      </c>
      <c r="N169" s="65">
        <f t="shared" si="113"/>
        <v>0</v>
      </c>
      <c r="O169" s="65">
        <f t="shared" si="113"/>
        <v>0</v>
      </c>
      <c r="P169" s="65">
        <f t="shared" si="113"/>
        <v>0</v>
      </c>
      <c r="Q169" s="65">
        <f t="shared" si="113"/>
        <v>0</v>
      </c>
      <c r="R169" s="65">
        <f t="shared" si="113"/>
        <v>0</v>
      </c>
      <c r="S169" s="65">
        <f t="shared" si="113"/>
        <v>0</v>
      </c>
      <c r="T169" s="65">
        <f t="shared" si="113"/>
        <v>0</v>
      </c>
      <c r="U169" s="65">
        <f t="shared" si="113"/>
        <v>0</v>
      </c>
      <c r="V169" s="65">
        <f t="shared" si="113"/>
        <v>0</v>
      </c>
      <c r="W169" s="65">
        <f t="shared" si="113"/>
        <v>0</v>
      </c>
      <c r="X169" s="65">
        <f t="shared" si="113"/>
        <v>0</v>
      </c>
      <c r="Y169" s="65">
        <f t="shared" si="113"/>
        <v>0</v>
      </c>
      <c r="Z169" s="65">
        <f t="shared" si="113"/>
        <v>0</v>
      </c>
      <c r="AA169" s="65">
        <f t="shared" si="113"/>
        <v>0</v>
      </c>
      <c r="AB169" s="65">
        <f t="shared" si="113"/>
        <v>0</v>
      </c>
      <c r="AC169" s="65">
        <f t="shared" si="113"/>
        <v>0</v>
      </c>
      <c r="AD169" s="65">
        <f t="shared" si="113"/>
        <v>0</v>
      </c>
      <c r="AE169" s="65">
        <f t="shared" si="113"/>
        <v>0</v>
      </c>
      <c r="AF169" s="65">
        <f t="shared" si="113"/>
        <v>0</v>
      </c>
      <c r="AG169" s="65">
        <f t="shared" si="113"/>
        <v>0</v>
      </c>
      <c r="AH169" s="65">
        <f t="shared" si="113"/>
        <v>0</v>
      </c>
      <c r="AI169" s="65">
        <f t="shared" si="113"/>
        <v>0</v>
      </c>
      <c r="AJ169" s="65">
        <f t="shared" si="113"/>
        <v>0</v>
      </c>
      <c r="AK169" s="65">
        <f t="shared" si="113"/>
        <v>0</v>
      </c>
      <c r="AL169" s="65">
        <f t="shared" si="113"/>
        <v>0</v>
      </c>
      <c r="AM169" s="65">
        <f t="shared" si="113"/>
        <v>0</v>
      </c>
      <c r="AN169" s="65">
        <f t="shared" si="113"/>
        <v>0</v>
      </c>
      <c r="AO169" s="65">
        <f t="shared" si="113"/>
        <v>0</v>
      </c>
      <c r="AP169" s="65">
        <f t="shared" ref="AP169:BG169" si="114">AP$133*AP149</f>
        <v>0</v>
      </c>
      <c r="AQ169" s="65">
        <f t="shared" si="114"/>
        <v>0</v>
      </c>
      <c r="AR169" s="65">
        <f t="shared" si="114"/>
        <v>0</v>
      </c>
      <c r="AS169" s="65">
        <f t="shared" si="114"/>
        <v>0</v>
      </c>
      <c r="AT169" s="65">
        <f t="shared" si="114"/>
        <v>0</v>
      </c>
      <c r="AU169" s="65">
        <f t="shared" si="114"/>
        <v>0</v>
      </c>
      <c r="AV169" s="65">
        <f t="shared" si="114"/>
        <v>0</v>
      </c>
      <c r="AW169" s="65">
        <f t="shared" si="114"/>
        <v>0</v>
      </c>
      <c r="AX169" s="65">
        <f t="shared" si="114"/>
        <v>0</v>
      </c>
      <c r="AY169" s="65">
        <f t="shared" si="114"/>
        <v>0</v>
      </c>
      <c r="AZ169" s="65">
        <f t="shared" si="114"/>
        <v>0</v>
      </c>
      <c r="BA169" s="65">
        <f t="shared" si="114"/>
        <v>0</v>
      </c>
      <c r="BB169" s="65">
        <f t="shared" si="114"/>
        <v>0</v>
      </c>
      <c r="BC169" s="65">
        <f t="shared" si="114"/>
        <v>0</v>
      </c>
      <c r="BD169" s="65">
        <f t="shared" si="114"/>
        <v>0</v>
      </c>
      <c r="BE169" s="65">
        <f t="shared" si="114"/>
        <v>0</v>
      </c>
      <c r="BF169" s="65">
        <f t="shared" si="114"/>
        <v>0</v>
      </c>
      <c r="BG169" s="65">
        <f t="shared" si="114"/>
        <v>0</v>
      </c>
    </row>
    <row r="170" spans="4:59" x14ac:dyDescent="0.2">
      <c r="E170" s="25" t="s">
        <v>33</v>
      </c>
      <c r="F170" s="25"/>
      <c r="G170" s="71" t="str">
        <f>inputs!$F$15</f>
        <v>£m (2017-18 prices)</v>
      </c>
      <c r="H170" s="65">
        <f t="shared" ref="H170:H175" si="115">SUM(J170:BG170)</f>
        <v>-16.776</v>
      </c>
      <c r="I170" s="65"/>
      <c r="J170" s="65">
        <f t="shared" ref="J170:AO170" si="116">J$133*J150</f>
        <v>0</v>
      </c>
      <c r="K170" s="65">
        <f t="shared" si="116"/>
        <v>-16.774999999999999</v>
      </c>
      <c r="L170" s="65">
        <f t="shared" si="116"/>
        <v>0</v>
      </c>
      <c r="M170" s="65">
        <f t="shared" si="116"/>
        <v>-9.999999999999998E-4</v>
      </c>
      <c r="N170" s="65">
        <f t="shared" si="116"/>
        <v>0</v>
      </c>
      <c r="O170" s="65">
        <f t="shared" si="116"/>
        <v>0</v>
      </c>
      <c r="P170" s="65">
        <f t="shared" si="116"/>
        <v>0</v>
      </c>
      <c r="Q170" s="65">
        <f t="shared" si="116"/>
        <v>0</v>
      </c>
      <c r="R170" s="65">
        <f t="shared" si="116"/>
        <v>0</v>
      </c>
      <c r="S170" s="65">
        <f t="shared" si="116"/>
        <v>0</v>
      </c>
      <c r="T170" s="65">
        <f t="shared" si="116"/>
        <v>0</v>
      </c>
      <c r="U170" s="65">
        <f t="shared" si="116"/>
        <v>0</v>
      </c>
      <c r="V170" s="65">
        <f t="shared" si="116"/>
        <v>0</v>
      </c>
      <c r="W170" s="65">
        <f t="shared" si="116"/>
        <v>0</v>
      </c>
      <c r="X170" s="65">
        <f t="shared" si="116"/>
        <v>0</v>
      </c>
      <c r="Y170" s="65">
        <f t="shared" si="116"/>
        <v>0</v>
      </c>
      <c r="Z170" s="65">
        <f t="shared" si="116"/>
        <v>0</v>
      </c>
      <c r="AA170" s="65">
        <f t="shared" si="116"/>
        <v>0</v>
      </c>
      <c r="AB170" s="65">
        <f t="shared" si="116"/>
        <v>0</v>
      </c>
      <c r="AC170" s="65">
        <f t="shared" si="116"/>
        <v>0</v>
      </c>
      <c r="AD170" s="65">
        <f t="shared" si="116"/>
        <v>0</v>
      </c>
      <c r="AE170" s="65">
        <f t="shared" si="116"/>
        <v>0</v>
      </c>
      <c r="AF170" s="65">
        <f t="shared" si="116"/>
        <v>0</v>
      </c>
      <c r="AG170" s="65">
        <f t="shared" si="116"/>
        <v>0</v>
      </c>
      <c r="AH170" s="65">
        <f t="shared" si="116"/>
        <v>0</v>
      </c>
      <c r="AI170" s="65">
        <f t="shared" si="116"/>
        <v>0</v>
      </c>
      <c r="AJ170" s="65">
        <f t="shared" si="116"/>
        <v>0</v>
      </c>
      <c r="AK170" s="65">
        <f t="shared" si="116"/>
        <v>0</v>
      </c>
      <c r="AL170" s="65">
        <f t="shared" si="116"/>
        <v>0</v>
      </c>
      <c r="AM170" s="65">
        <f t="shared" si="116"/>
        <v>0</v>
      </c>
      <c r="AN170" s="65">
        <f t="shared" si="116"/>
        <v>0</v>
      </c>
      <c r="AO170" s="65">
        <f t="shared" si="116"/>
        <v>0</v>
      </c>
      <c r="AP170" s="65">
        <f t="shared" ref="AP170:BG170" si="117">AP$133*AP150</f>
        <v>0</v>
      </c>
      <c r="AQ170" s="65">
        <f t="shared" si="117"/>
        <v>0</v>
      </c>
      <c r="AR170" s="65">
        <f t="shared" si="117"/>
        <v>0</v>
      </c>
      <c r="AS170" s="65">
        <f t="shared" si="117"/>
        <v>0</v>
      </c>
      <c r="AT170" s="65">
        <f t="shared" si="117"/>
        <v>0</v>
      </c>
      <c r="AU170" s="65">
        <f t="shared" si="117"/>
        <v>0</v>
      </c>
      <c r="AV170" s="65">
        <f t="shared" si="117"/>
        <v>0</v>
      </c>
      <c r="AW170" s="65">
        <f t="shared" si="117"/>
        <v>0</v>
      </c>
      <c r="AX170" s="65">
        <f t="shared" si="117"/>
        <v>0</v>
      </c>
      <c r="AY170" s="65">
        <f t="shared" si="117"/>
        <v>0</v>
      </c>
      <c r="AZ170" s="65">
        <f t="shared" si="117"/>
        <v>0</v>
      </c>
      <c r="BA170" s="65">
        <f t="shared" si="117"/>
        <v>0</v>
      </c>
      <c r="BB170" s="65">
        <f t="shared" si="117"/>
        <v>0</v>
      </c>
      <c r="BC170" s="65">
        <f t="shared" si="117"/>
        <v>0</v>
      </c>
      <c r="BD170" s="65">
        <f t="shared" si="117"/>
        <v>0</v>
      </c>
      <c r="BE170" s="65">
        <f t="shared" si="117"/>
        <v>0</v>
      </c>
      <c r="BF170" s="65">
        <f t="shared" si="117"/>
        <v>0</v>
      </c>
      <c r="BG170" s="65">
        <f t="shared" si="117"/>
        <v>0</v>
      </c>
    </row>
    <row r="171" spans="4:59" x14ac:dyDescent="0.2">
      <c r="E171" s="25" t="s">
        <v>34</v>
      </c>
      <c r="F171" s="25"/>
      <c r="G171" s="71" t="str">
        <f>inputs!$F$15</f>
        <v>£m (2017-18 prices)</v>
      </c>
      <c r="H171" s="65">
        <f t="shared" si="115"/>
        <v>0</v>
      </c>
      <c r="I171" s="65"/>
      <c r="J171" s="65">
        <f t="shared" ref="J171:AO171" si="118">J$133*J151</f>
        <v>0</v>
      </c>
      <c r="K171" s="65">
        <f t="shared" si="118"/>
        <v>0</v>
      </c>
      <c r="L171" s="65">
        <f t="shared" si="118"/>
        <v>0</v>
      </c>
      <c r="M171" s="65">
        <f t="shared" si="118"/>
        <v>0</v>
      </c>
      <c r="N171" s="65">
        <f t="shared" si="118"/>
        <v>0</v>
      </c>
      <c r="O171" s="65">
        <f t="shared" si="118"/>
        <v>0</v>
      </c>
      <c r="P171" s="65">
        <f t="shared" si="118"/>
        <v>0</v>
      </c>
      <c r="Q171" s="65">
        <f t="shared" si="118"/>
        <v>0</v>
      </c>
      <c r="R171" s="65">
        <f t="shared" si="118"/>
        <v>0</v>
      </c>
      <c r="S171" s="65">
        <f t="shared" si="118"/>
        <v>0</v>
      </c>
      <c r="T171" s="65">
        <f t="shared" si="118"/>
        <v>0</v>
      </c>
      <c r="U171" s="65">
        <f t="shared" si="118"/>
        <v>0</v>
      </c>
      <c r="V171" s="65">
        <f t="shared" si="118"/>
        <v>0</v>
      </c>
      <c r="W171" s="65">
        <f t="shared" si="118"/>
        <v>0</v>
      </c>
      <c r="X171" s="65">
        <f t="shared" si="118"/>
        <v>0</v>
      </c>
      <c r="Y171" s="65">
        <f t="shared" si="118"/>
        <v>0</v>
      </c>
      <c r="Z171" s="65">
        <f t="shared" si="118"/>
        <v>0</v>
      </c>
      <c r="AA171" s="65">
        <f t="shared" si="118"/>
        <v>0</v>
      </c>
      <c r="AB171" s="65">
        <f t="shared" si="118"/>
        <v>0</v>
      </c>
      <c r="AC171" s="65">
        <f t="shared" si="118"/>
        <v>0</v>
      </c>
      <c r="AD171" s="65">
        <f t="shared" si="118"/>
        <v>0</v>
      </c>
      <c r="AE171" s="65">
        <f t="shared" si="118"/>
        <v>0</v>
      </c>
      <c r="AF171" s="65">
        <f t="shared" si="118"/>
        <v>0</v>
      </c>
      <c r="AG171" s="65">
        <f t="shared" si="118"/>
        <v>0</v>
      </c>
      <c r="AH171" s="65">
        <f t="shared" si="118"/>
        <v>0</v>
      </c>
      <c r="AI171" s="65">
        <f t="shared" si="118"/>
        <v>0</v>
      </c>
      <c r="AJ171" s="65">
        <f t="shared" si="118"/>
        <v>0</v>
      </c>
      <c r="AK171" s="65">
        <f t="shared" si="118"/>
        <v>0</v>
      </c>
      <c r="AL171" s="65">
        <f t="shared" si="118"/>
        <v>0</v>
      </c>
      <c r="AM171" s="65">
        <f t="shared" si="118"/>
        <v>0</v>
      </c>
      <c r="AN171" s="65">
        <f t="shared" si="118"/>
        <v>0</v>
      </c>
      <c r="AO171" s="65">
        <f t="shared" si="118"/>
        <v>0</v>
      </c>
      <c r="AP171" s="65">
        <f t="shared" ref="AP171:BG171" si="119">AP$133*AP151</f>
        <v>0</v>
      </c>
      <c r="AQ171" s="65">
        <f t="shared" si="119"/>
        <v>0</v>
      </c>
      <c r="AR171" s="65">
        <f t="shared" si="119"/>
        <v>0</v>
      </c>
      <c r="AS171" s="65">
        <f t="shared" si="119"/>
        <v>0</v>
      </c>
      <c r="AT171" s="65">
        <f t="shared" si="119"/>
        <v>0</v>
      </c>
      <c r="AU171" s="65">
        <f t="shared" si="119"/>
        <v>0</v>
      </c>
      <c r="AV171" s="65">
        <f t="shared" si="119"/>
        <v>0</v>
      </c>
      <c r="AW171" s="65">
        <f t="shared" si="119"/>
        <v>0</v>
      </c>
      <c r="AX171" s="65">
        <f t="shared" si="119"/>
        <v>0</v>
      </c>
      <c r="AY171" s="65">
        <f t="shared" si="119"/>
        <v>0</v>
      </c>
      <c r="AZ171" s="65">
        <f t="shared" si="119"/>
        <v>0</v>
      </c>
      <c r="BA171" s="65">
        <f t="shared" si="119"/>
        <v>0</v>
      </c>
      <c r="BB171" s="65">
        <f t="shared" si="119"/>
        <v>0</v>
      </c>
      <c r="BC171" s="65">
        <f t="shared" si="119"/>
        <v>0</v>
      </c>
      <c r="BD171" s="65">
        <f t="shared" si="119"/>
        <v>0</v>
      </c>
      <c r="BE171" s="65">
        <f t="shared" si="119"/>
        <v>0</v>
      </c>
      <c r="BF171" s="65">
        <f t="shared" si="119"/>
        <v>0</v>
      </c>
      <c r="BG171" s="65">
        <f t="shared" si="119"/>
        <v>0</v>
      </c>
    </row>
    <row r="172" spans="4:59" x14ac:dyDescent="0.2">
      <c r="E172" s="25" t="s">
        <v>35</v>
      </c>
      <c r="F172" s="25"/>
      <c r="G172" s="71" t="str">
        <f>inputs!$F$15</f>
        <v>£m (2017-18 prices)</v>
      </c>
      <c r="H172" s="65">
        <f t="shared" si="115"/>
        <v>0</v>
      </c>
      <c r="I172" s="65"/>
      <c r="J172" s="65">
        <f t="shared" ref="J172:AO172" si="120">J$133*J152</f>
        <v>0</v>
      </c>
      <c r="K172" s="65">
        <f t="shared" si="120"/>
        <v>0</v>
      </c>
      <c r="L172" s="65">
        <f t="shared" si="120"/>
        <v>0</v>
      </c>
      <c r="M172" s="65">
        <f t="shared" si="120"/>
        <v>0</v>
      </c>
      <c r="N172" s="65">
        <f t="shared" si="120"/>
        <v>0</v>
      </c>
      <c r="O172" s="65">
        <f t="shared" si="120"/>
        <v>0</v>
      </c>
      <c r="P172" s="65">
        <f t="shared" si="120"/>
        <v>0</v>
      </c>
      <c r="Q172" s="65">
        <f t="shared" si="120"/>
        <v>0</v>
      </c>
      <c r="R172" s="65">
        <f t="shared" si="120"/>
        <v>0</v>
      </c>
      <c r="S172" s="65">
        <f t="shared" si="120"/>
        <v>0</v>
      </c>
      <c r="T172" s="65">
        <f t="shared" si="120"/>
        <v>0</v>
      </c>
      <c r="U172" s="65">
        <f t="shared" si="120"/>
        <v>0</v>
      </c>
      <c r="V172" s="65">
        <f t="shared" si="120"/>
        <v>0</v>
      </c>
      <c r="W172" s="65">
        <f t="shared" si="120"/>
        <v>0</v>
      </c>
      <c r="X172" s="65">
        <f t="shared" si="120"/>
        <v>0</v>
      </c>
      <c r="Y172" s="65">
        <f t="shared" si="120"/>
        <v>0</v>
      </c>
      <c r="Z172" s="65">
        <f t="shared" si="120"/>
        <v>0</v>
      </c>
      <c r="AA172" s="65">
        <f t="shared" si="120"/>
        <v>0</v>
      </c>
      <c r="AB172" s="65">
        <f t="shared" si="120"/>
        <v>0</v>
      </c>
      <c r="AC172" s="65">
        <f t="shared" si="120"/>
        <v>0</v>
      </c>
      <c r="AD172" s="65">
        <f t="shared" si="120"/>
        <v>0</v>
      </c>
      <c r="AE172" s="65">
        <f t="shared" si="120"/>
        <v>0</v>
      </c>
      <c r="AF172" s="65">
        <f t="shared" si="120"/>
        <v>0</v>
      </c>
      <c r="AG172" s="65">
        <f t="shared" si="120"/>
        <v>0</v>
      </c>
      <c r="AH172" s="65">
        <f t="shared" si="120"/>
        <v>0</v>
      </c>
      <c r="AI172" s="65">
        <f t="shared" si="120"/>
        <v>0</v>
      </c>
      <c r="AJ172" s="65">
        <f t="shared" si="120"/>
        <v>0</v>
      </c>
      <c r="AK172" s="65">
        <f t="shared" si="120"/>
        <v>0</v>
      </c>
      <c r="AL172" s="65">
        <f t="shared" si="120"/>
        <v>0</v>
      </c>
      <c r="AM172" s="65">
        <f t="shared" si="120"/>
        <v>0</v>
      </c>
      <c r="AN172" s="65">
        <f t="shared" si="120"/>
        <v>0</v>
      </c>
      <c r="AO172" s="65">
        <f t="shared" si="120"/>
        <v>0</v>
      </c>
      <c r="AP172" s="65">
        <f t="shared" ref="AP172:BG172" si="121">AP$133*AP152</f>
        <v>0</v>
      </c>
      <c r="AQ172" s="65">
        <f t="shared" si="121"/>
        <v>0</v>
      </c>
      <c r="AR172" s="65">
        <f t="shared" si="121"/>
        <v>0</v>
      </c>
      <c r="AS172" s="65">
        <f t="shared" si="121"/>
        <v>0</v>
      </c>
      <c r="AT172" s="65">
        <f t="shared" si="121"/>
        <v>0</v>
      </c>
      <c r="AU172" s="65">
        <f t="shared" si="121"/>
        <v>0</v>
      </c>
      <c r="AV172" s="65">
        <f t="shared" si="121"/>
        <v>0</v>
      </c>
      <c r="AW172" s="65">
        <f t="shared" si="121"/>
        <v>0</v>
      </c>
      <c r="AX172" s="65">
        <f t="shared" si="121"/>
        <v>0</v>
      </c>
      <c r="AY172" s="65">
        <f t="shared" si="121"/>
        <v>0</v>
      </c>
      <c r="AZ172" s="65">
        <f t="shared" si="121"/>
        <v>0</v>
      </c>
      <c r="BA172" s="65">
        <f t="shared" si="121"/>
        <v>0</v>
      </c>
      <c r="BB172" s="65">
        <f t="shared" si="121"/>
        <v>0</v>
      </c>
      <c r="BC172" s="65">
        <f t="shared" si="121"/>
        <v>0</v>
      </c>
      <c r="BD172" s="65">
        <f t="shared" si="121"/>
        <v>0</v>
      </c>
      <c r="BE172" s="65">
        <f t="shared" si="121"/>
        <v>0</v>
      </c>
      <c r="BF172" s="65">
        <f t="shared" si="121"/>
        <v>0</v>
      </c>
      <c r="BG172" s="65">
        <f t="shared" si="121"/>
        <v>0</v>
      </c>
    </row>
    <row r="173" spans="4:59" x14ac:dyDescent="0.2">
      <c r="E173" s="25" t="s">
        <v>36</v>
      </c>
      <c r="F173" s="25"/>
      <c r="G173" s="71" t="str">
        <f>inputs!$F$15</f>
        <v>£m (2017-18 prices)</v>
      </c>
      <c r="H173" s="65">
        <f t="shared" si="115"/>
        <v>0</v>
      </c>
      <c r="I173" s="65"/>
      <c r="J173" s="65">
        <f t="shared" ref="J173:AO173" si="122">J$133*J153</f>
        <v>0</v>
      </c>
      <c r="K173" s="65">
        <f t="shared" si="122"/>
        <v>0</v>
      </c>
      <c r="L173" s="65">
        <f t="shared" si="122"/>
        <v>0</v>
      </c>
      <c r="M173" s="65">
        <f t="shared" si="122"/>
        <v>0</v>
      </c>
      <c r="N173" s="65">
        <f t="shared" si="122"/>
        <v>0</v>
      </c>
      <c r="O173" s="65">
        <f t="shared" si="122"/>
        <v>0</v>
      </c>
      <c r="P173" s="65">
        <f t="shared" si="122"/>
        <v>0</v>
      </c>
      <c r="Q173" s="65">
        <f t="shared" si="122"/>
        <v>0</v>
      </c>
      <c r="R173" s="65">
        <f t="shared" si="122"/>
        <v>0</v>
      </c>
      <c r="S173" s="65">
        <f t="shared" si="122"/>
        <v>0</v>
      </c>
      <c r="T173" s="65">
        <f t="shared" si="122"/>
        <v>0</v>
      </c>
      <c r="U173" s="65">
        <f t="shared" si="122"/>
        <v>0</v>
      </c>
      <c r="V173" s="65">
        <f t="shared" si="122"/>
        <v>0</v>
      </c>
      <c r="W173" s="65">
        <f t="shared" si="122"/>
        <v>0</v>
      </c>
      <c r="X173" s="65">
        <f t="shared" si="122"/>
        <v>0</v>
      </c>
      <c r="Y173" s="65">
        <f t="shared" si="122"/>
        <v>0</v>
      </c>
      <c r="Z173" s="65">
        <f t="shared" si="122"/>
        <v>0</v>
      </c>
      <c r="AA173" s="65">
        <f t="shared" si="122"/>
        <v>0</v>
      </c>
      <c r="AB173" s="65">
        <f t="shared" si="122"/>
        <v>0</v>
      </c>
      <c r="AC173" s="65">
        <f t="shared" si="122"/>
        <v>0</v>
      </c>
      <c r="AD173" s="65">
        <f t="shared" si="122"/>
        <v>0</v>
      </c>
      <c r="AE173" s="65">
        <f t="shared" si="122"/>
        <v>0</v>
      </c>
      <c r="AF173" s="65">
        <f t="shared" si="122"/>
        <v>0</v>
      </c>
      <c r="AG173" s="65">
        <f t="shared" si="122"/>
        <v>0</v>
      </c>
      <c r="AH173" s="65">
        <f t="shared" si="122"/>
        <v>0</v>
      </c>
      <c r="AI173" s="65">
        <f t="shared" si="122"/>
        <v>0</v>
      </c>
      <c r="AJ173" s="65">
        <f t="shared" si="122"/>
        <v>0</v>
      </c>
      <c r="AK173" s="65">
        <f t="shared" si="122"/>
        <v>0</v>
      </c>
      <c r="AL173" s="65">
        <f t="shared" si="122"/>
        <v>0</v>
      </c>
      <c r="AM173" s="65">
        <f t="shared" si="122"/>
        <v>0</v>
      </c>
      <c r="AN173" s="65">
        <f t="shared" si="122"/>
        <v>0</v>
      </c>
      <c r="AO173" s="65">
        <f t="shared" si="122"/>
        <v>0</v>
      </c>
      <c r="AP173" s="65">
        <f t="shared" ref="AP173:BG173" si="123">AP$133*AP153</f>
        <v>0</v>
      </c>
      <c r="AQ173" s="65">
        <f t="shared" si="123"/>
        <v>0</v>
      </c>
      <c r="AR173" s="65">
        <f t="shared" si="123"/>
        <v>0</v>
      </c>
      <c r="AS173" s="65">
        <f t="shared" si="123"/>
        <v>0</v>
      </c>
      <c r="AT173" s="65">
        <f t="shared" si="123"/>
        <v>0</v>
      </c>
      <c r="AU173" s="65">
        <f t="shared" si="123"/>
        <v>0</v>
      </c>
      <c r="AV173" s="65">
        <f t="shared" si="123"/>
        <v>0</v>
      </c>
      <c r="AW173" s="65">
        <f t="shared" si="123"/>
        <v>0</v>
      </c>
      <c r="AX173" s="65">
        <f t="shared" si="123"/>
        <v>0</v>
      </c>
      <c r="AY173" s="65">
        <f t="shared" si="123"/>
        <v>0</v>
      </c>
      <c r="AZ173" s="65">
        <f t="shared" si="123"/>
        <v>0</v>
      </c>
      <c r="BA173" s="65">
        <f t="shared" si="123"/>
        <v>0</v>
      </c>
      <c r="BB173" s="65">
        <f t="shared" si="123"/>
        <v>0</v>
      </c>
      <c r="BC173" s="65">
        <f t="shared" si="123"/>
        <v>0</v>
      </c>
      <c r="BD173" s="65">
        <f t="shared" si="123"/>
        <v>0</v>
      </c>
      <c r="BE173" s="65">
        <f t="shared" si="123"/>
        <v>0</v>
      </c>
      <c r="BF173" s="65">
        <f t="shared" si="123"/>
        <v>0</v>
      </c>
      <c r="BG173" s="65">
        <f t="shared" si="123"/>
        <v>0</v>
      </c>
    </row>
    <row r="174" spans="4:59" x14ac:dyDescent="0.2">
      <c r="E174" s="25" t="s">
        <v>37</v>
      </c>
      <c r="F174" s="25"/>
      <c r="G174" s="71" t="str">
        <f>inputs!$F$15</f>
        <v>£m (2017-18 prices)</v>
      </c>
      <c r="H174" s="65">
        <f t="shared" si="115"/>
        <v>0</v>
      </c>
      <c r="I174" s="65"/>
      <c r="J174" s="65">
        <f t="shared" ref="J174:AO174" si="124">J$133*J154</f>
        <v>0</v>
      </c>
      <c r="K174" s="65">
        <f t="shared" si="124"/>
        <v>0</v>
      </c>
      <c r="L174" s="65">
        <f t="shared" si="124"/>
        <v>0</v>
      </c>
      <c r="M174" s="65">
        <f t="shared" si="124"/>
        <v>0</v>
      </c>
      <c r="N174" s="65">
        <f t="shared" si="124"/>
        <v>0</v>
      </c>
      <c r="O174" s="65">
        <f t="shared" si="124"/>
        <v>0</v>
      </c>
      <c r="P174" s="65">
        <f t="shared" si="124"/>
        <v>0</v>
      </c>
      <c r="Q174" s="65">
        <f t="shared" si="124"/>
        <v>0</v>
      </c>
      <c r="R174" s="65">
        <f t="shared" si="124"/>
        <v>0</v>
      </c>
      <c r="S174" s="65">
        <f t="shared" si="124"/>
        <v>0</v>
      </c>
      <c r="T174" s="65">
        <f t="shared" si="124"/>
        <v>0</v>
      </c>
      <c r="U174" s="65">
        <f t="shared" si="124"/>
        <v>0</v>
      </c>
      <c r="V174" s="65">
        <f t="shared" si="124"/>
        <v>0</v>
      </c>
      <c r="W174" s="65">
        <f t="shared" si="124"/>
        <v>0</v>
      </c>
      <c r="X174" s="65">
        <f t="shared" si="124"/>
        <v>0</v>
      </c>
      <c r="Y174" s="65">
        <f t="shared" si="124"/>
        <v>0</v>
      </c>
      <c r="Z174" s="65">
        <f t="shared" si="124"/>
        <v>0</v>
      </c>
      <c r="AA174" s="65">
        <f t="shared" si="124"/>
        <v>0</v>
      </c>
      <c r="AB174" s="65">
        <f t="shared" si="124"/>
        <v>0</v>
      </c>
      <c r="AC174" s="65">
        <f t="shared" si="124"/>
        <v>0</v>
      </c>
      <c r="AD174" s="65">
        <f t="shared" si="124"/>
        <v>0</v>
      </c>
      <c r="AE174" s="65">
        <f t="shared" si="124"/>
        <v>0</v>
      </c>
      <c r="AF174" s="65">
        <f t="shared" si="124"/>
        <v>0</v>
      </c>
      <c r="AG174" s="65">
        <f t="shared" si="124"/>
        <v>0</v>
      </c>
      <c r="AH174" s="65">
        <f t="shared" si="124"/>
        <v>0</v>
      </c>
      <c r="AI174" s="65">
        <f t="shared" si="124"/>
        <v>0</v>
      </c>
      <c r="AJ174" s="65">
        <f t="shared" si="124"/>
        <v>0</v>
      </c>
      <c r="AK174" s="65">
        <f t="shared" si="124"/>
        <v>0</v>
      </c>
      <c r="AL174" s="65">
        <f t="shared" si="124"/>
        <v>0</v>
      </c>
      <c r="AM174" s="65">
        <f t="shared" si="124"/>
        <v>0</v>
      </c>
      <c r="AN174" s="65">
        <f t="shared" si="124"/>
        <v>0</v>
      </c>
      <c r="AO174" s="65">
        <f t="shared" si="124"/>
        <v>0</v>
      </c>
      <c r="AP174" s="65">
        <f t="shared" ref="AP174:BG174" si="125">AP$133*AP154</f>
        <v>0</v>
      </c>
      <c r="AQ174" s="65">
        <f t="shared" si="125"/>
        <v>0</v>
      </c>
      <c r="AR174" s="65">
        <f t="shared" si="125"/>
        <v>0</v>
      </c>
      <c r="AS174" s="65">
        <f t="shared" si="125"/>
        <v>0</v>
      </c>
      <c r="AT174" s="65">
        <f t="shared" si="125"/>
        <v>0</v>
      </c>
      <c r="AU174" s="65">
        <f t="shared" si="125"/>
        <v>0</v>
      </c>
      <c r="AV174" s="65">
        <f t="shared" si="125"/>
        <v>0</v>
      </c>
      <c r="AW174" s="65">
        <f t="shared" si="125"/>
        <v>0</v>
      </c>
      <c r="AX174" s="65">
        <f t="shared" si="125"/>
        <v>0</v>
      </c>
      <c r="AY174" s="65">
        <f t="shared" si="125"/>
        <v>0</v>
      </c>
      <c r="AZ174" s="65">
        <f t="shared" si="125"/>
        <v>0</v>
      </c>
      <c r="BA174" s="65">
        <f t="shared" si="125"/>
        <v>0</v>
      </c>
      <c r="BB174" s="65">
        <f t="shared" si="125"/>
        <v>0</v>
      </c>
      <c r="BC174" s="65">
        <f t="shared" si="125"/>
        <v>0</v>
      </c>
      <c r="BD174" s="65">
        <f t="shared" si="125"/>
        <v>0</v>
      </c>
      <c r="BE174" s="65">
        <f t="shared" si="125"/>
        <v>0</v>
      </c>
      <c r="BF174" s="65">
        <f t="shared" si="125"/>
        <v>0</v>
      </c>
      <c r="BG174" s="65">
        <f t="shared" si="125"/>
        <v>0</v>
      </c>
    </row>
    <row r="175" spans="4:59" x14ac:dyDescent="0.2">
      <c r="E175" s="25" t="s">
        <v>38</v>
      </c>
      <c r="F175" s="25"/>
      <c r="G175" s="71" t="str">
        <f>inputs!$F$15</f>
        <v>£m (2017-18 prices)</v>
      </c>
      <c r="H175" s="65">
        <f t="shared" si="115"/>
        <v>0</v>
      </c>
      <c r="I175" s="65"/>
      <c r="J175" s="65">
        <f t="shared" ref="J175:AO175" si="126">J$133*J155</f>
        <v>0</v>
      </c>
      <c r="K175" s="65">
        <f t="shared" si="126"/>
        <v>0</v>
      </c>
      <c r="L175" s="65">
        <f t="shared" si="126"/>
        <v>0</v>
      </c>
      <c r="M175" s="65">
        <f t="shared" si="126"/>
        <v>0</v>
      </c>
      <c r="N175" s="65">
        <f t="shared" si="126"/>
        <v>0</v>
      </c>
      <c r="O175" s="65">
        <f t="shared" si="126"/>
        <v>0</v>
      </c>
      <c r="P175" s="65">
        <f t="shared" si="126"/>
        <v>0</v>
      </c>
      <c r="Q175" s="65">
        <f t="shared" si="126"/>
        <v>0</v>
      </c>
      <c r="R175" s="65">
        <f t="shared" si="126"/>
        <v>0</v>
      </c>
      <c r="S175" s="65">
        <f t="shared" si="126"/>
        <v>0</v>
      </c>
      <c r="T175" s="65">
        <f t="shared" si="126"/>
        <v>0</v>
      </c>
      <c r="U175" s="65">
        <f t="shared" si="126"/>
        <v>0</v>
      </c>
      <c r="V175" s="65">
        <f t="shared" si="126"/>
        <v>0</v>
      </c>
      <c r="W175" s="65">
        <f t="shared" si="126"/>
        <v>0</v>
      </c>
      <c r="X175" s="65">
        <f t="shared" si="126"/>
        <v>0</v>
      </c>
      <c r="Y175" s="65">
        <f t="shared" si="126"/>
        <v>0</v>
      </c>
      <c r="Z175" s="65">
        <f t="shared" si="126"/>
        <v>0</v>
      </c>
      <c r="AA175" s="65">
        <f t="shared" si="126"/>
        <v>0</v>
      </c>
      <c r="AB175" s="65">
        <f t="shared" si="126"/>
        <v>0</v>
      </c>
      <c r="AC175" s="65">
        <f t="shared" si="126"/>
        <v>0</v>
      </c>
      <c r="AD175" s="65">
        <f t="shared" si="126"/>
        <v>0</v>
      </c>
      <c r="AE175" s="65">
        <f t="shared" si="126"/>
        <v>0</v>
      </c>
      <c r="AF175" s="65">
        <f t="shared" si="126"/>
        <v>0</v>
      </c>
      <c r="AG175" s="65">
        <f t="shared" si="126"/>
        <v>0</v>
      </c>
      <c r="AH175" s="65">
        <f t="shared" si="126"/>
        <v>0</v>
      </c>
      <c r="AI175" s="65">
        <f t="shared" si="126"/>
        <v>0</v>
      </c>
      <c r="AJ175" s="65">
        <f t="shared" si="126"/>
        <v>0</v>
      </c>
      <c r="AK175" s="65">
        <f t="shared" si="126"/>
        <v>0</v>
      </c>
      <c r="AL175" s="65">
        <f t="shared" si="126"/>
        <v>0</v>
      </c>
      <c r="AM175" s="65">
        <f t="shared" si="126"/>
        <v>0</v>
      </c>
      <c r="AN175" s="65">
        <f t="shared" si="126"/>
        <v>0</v>
      </c>
      <c r="AO175" s="65">
        <f t="shared" si="126"/>
        <v>0</v>
      </c>
      <c r="AP175" s="65">
        <f t="shared" ref="AP175:BG175" si="127">AP$133*AP155</f>
        <v>0</v>
      </c>
      <c r="AQ175" s="65">
        <f t="shared" si="127"/>
        <v>0</v>
      </c>
      <c r="AR175" s="65">
        <f t="shared" si="127"/>
        <v>0</v>
      </c>
      <c r="AS175" s="65">
        <f t="shared" si="127"/>
        <v>0</v>
      </c>
      <c r="AT175" s="65">
        <f t="shared" si="127"/>
        <v>0</v>
      </c>
      <c r="AU175" s="65">
        <f t="shared" si="127"/>
        <v>0</v>
      </c>
      <c r="AV175" s="65">
        <f t="shared" si="127"/>
        <v>0</v>
      </c>
      <c r="AW175" s="65">
        <f t="shared" si="127"/>
        <v>0</v>
      </c>
      <c r="AX175" s="65">
        <f t="shared" si="127"/>
        <v>0</v>
      </c>
      <c r="AY175" s="65">
        <f t="shared" si="127"/>
        <v>0</v>
      </c>
      <c r="AZ175" s="65">
        <f t="shared" si="127"/>
        <v>0</v>
      </c>
      <c r="BA175" s="65">
        <f t="shared" si="127"/>
        <v>0</v>
      </c>
      <c r="BB175" s="65">
        <f t="shared" si="127"/>
        <v>0</v>
      </c>
      <c r="BC175" s="65">
        <f t="shared" si="127"/>
        <v>0</v>
      </c>
      <c r="BD175" s="65">
        <f t="shared" si="127"/>
        <v>0</v>
      </c>
      <c r="BE175" s="65">
        <f t="shared" si="127"/>
        <v>0</v>
      </c>
      <c r="BF175" s="65">
        <f t="shared" si="127"/>
        <v>0</v>
      </c>
      <c r="BG175" s="65">
        <f t="shared" si="127"/>
        <v>0</v>
      </c>
    </row>
    <row r="177" spans="4:59" x14ac:dyDescent="0.2">
      <c r="D177" s="58" t="s">
        <v>180</v>
      </c>
      <c r="F177" s="58"/>
      <c r="G177" s="58"/>
      <c r="H177" s="58"/>
      <c r="I177" s="58"/>
    </row>
    <row r="178" spans="4:59" x14ac:dyDescent="0.2">
      <c r="E178" s="25" t="s">
        <v>32</v>
      </c>
      <c r="F178" s="25"/>
      <c r="G178" s="71" t="str">
        <f>inputs!$F$15</f>
        <v>£m (2017-18 prices)</v>
      </c>
      <c r="H178" s="65">
        <f>SUM(J178:BG178)</f>
        <v>0.4174146600000016</v>
      </c>
      <c r="I178" s="65"/>
      <c r="J178" s="65">
        <f t="shared" ref="J178:K184" si="128">J$140*J149</f>
        <v>0.4174146600000016</v>
      </c>
      <c r="K178" s="65">
        <f t="shared" si="128"/>
        <v>0</v>
      </c>
      <c r="L178" s="65">
        <f t="shared" ref="L178:BG178" si="129">L$140*L149</f>
        <v>0</v>
      </c>
      <c r="M178" s="65">
        <f t="shared" si="129"/>
        <v>0</v>
      </c>
      <c r="N178" s="65">
        <f t="shared" si="129"/>
        <v>0</v>
      </c>
      <c r="O178" s="65">
        <f t="shared" si="129"/>
        <v>0</v>
      </c>
      <c r="P178" s="65">
        <f t="shared" si="129"/>
        <v>0</v>
      </c>
      <c r="Q178" s="65">
        <f t="shared" si="129"/>
        <v>0</v>
      </c>
      <c r="R178" s="65">
        <f t="shared" si="129"/>
        <v>0</v>
      </c>
      <c r="S178" s="65">
        <f t="shared" si="129"/>
        <v>0</v>
      </c>
      <c r="T178" s="65">
        <f t="shared" si="129"/>
        <v>0</v>
      </c>
      <c r="U178" s="65">
        <f t="shared" si="129"/>
        <v>0</v>
      </c>
      <c r="V178" s="65">
        <f t="shared" si="129"/>
        <v>0</v>
      </c>
      <c r="W178" s="65">
        <f t="shared" si="129"/>
        <v>0</v>
      </c>
      <c r="X178" s="65">
        <f t="shared" si="129"/>
        <v>0</v>
      </c>
      <c r="Y178" s="65">
        <f t="shared" si="129"/>
        <v>0</v>
      </c>
      <c r="Z178" s="65">
        <f t="shared" si="129"/>
        <v>0</v>
      </c>
      <c r="AA178" s="65">
        <f t="shared" si="129"/>
        <v>0</v>
      </c>
      <c r="AB178" s="65">
        <f t="shared" si="129"/>
        <v>0</v>
      </c>
      <c r="AC178" s="65">
        <f t="shared" si="129"/>
        <v>0</v>
      </c>
      <c r="AD178" s="65">
        <f t="shared" si="129"/>
        <v>0</v>
      </c>
      <c r="AE178" s="65">
        <f t="shared" si="129"/>
        <v>0</v>
      </c>
      <c r="AF178" s="65">
        <f t="shared" si="129"/>
        <v>0</v>
      </c>
      <c r="AG178" s="65">
        <f t="shared" si="129"/>
        <v>0</v>
      </c>
      <c r="AH178" s="65">
        <f t="shared" si="129"/>
        <v>0</v>
      </c>
      <c r="AI178" s="65">
        <f t="shared" si="129"/>
        <v>0</v>
      </c>
      <c r="AJ178" s="65">
        <f t="shared" si="129"/>
        <v>0</v>
      </c>
      <c r="AK178" s="65">
        <f t="shared" si="129"/>
        <v>0</v>
      </c>
      <c r="AL178" s="65">
        <f t="shared" si="129"/>
        <v>0</v>
      </c>
      <c r="AM178" s="65">
        <f t="shared" si="129"/>
        <v>0</v>
      </c>
      <c r="AN178" s="65">
        <f t="shared" si="129"/>
        <v>0</v>
      </c>
      <c r="AO178" s="65">
        <f t="shared" si="129"/>
        <v>0</v>
      </c>
      <c r="AP178" s="65">
        <f t="shared" si="129"/>
        <v>0</v>
      </c>
      <c r="AQ178" s="65">
        <f t="shared" si="129"/>
        <v>0</v>
      </c>
      <c r="AR178" s="65">
        <f t="shared" si="129"/>
        <v>0</v>
      </c>
      <c r="AS178" s="65">
        <f t="shared" si="129"/>
        <v>0</v>
      </c>
      <c r="AT178" s="65">
        <f t="shared" si="129"/>
        <v>0</v>
      </c>
      <c r="AU178" s="65">
        <f t="shared" si="129"/>
        <v>0</v>
      </c>
      <c r="AV178" s="65">
        <f t="shared" si="129"/>
        <v>0</v>
      </c>
      <c r="AW178" s="65">
        <f t="shared" si="129"/>
        <v>0</v>
      </c>
      <c r="AX178" s="65">
        <f t="shared" si="129"/>
        <v>0</v>
      </c>
      <c r="AY178" s="65">
        <f t="shared" si="129"/>
        <v>0</v>
      </c>
      <c r="AZ178" s="65">
        <f t="shared" si="129"/>
        <v>0</v>
      </c>
      <c r="BA178" s="65">
        <f t="shared" si="129"/>
        <v>0</v>
      </c>
      <c r="BB178" s="65">
        <f t="shared" si="129"/>
        <v>0</v>
      </c>
      <c r="BC178" s="65">
        <f t="shared" si="129"/>
        <v>0</v>
      </c>
      <c r="BD178" s="65">
        <f t="shared" si="129"/>
        <v>0</v>
      </c>
      <c r="BE178" s="65">
        <f t="shared" si="129"/>
        <v>0</v>
      </c>
      <c r="BF178" s="65">
        <f t="shared" si="129"/>
        <v>0</v>
      </c>
      <c r="BG178" s="65">
        <f t="shared" si="129"/>
        <v>0</v>
      </c>
    </row>
    <row r="179" spans="4:59" x14ac:dyDescent="0.2">
      <c r="E179" s="25" t="s">
        <v>33</v>
      </c>
      <c r="F179" s="25"/>
      <c r="G179" s="71" t="str">
        <f>inputs!$F$15</f>
        <v>£m (2017-18 prices)</v>
      </c>
      <c r="H179" s="65">
        <f t="shared" ref="H179:H184" si="130">SUM(J179:BG179)</f>
        <v>0.65287934000000247</v>
      </c>
      <c r="I179" s="65"/>
      <c r="J179" s="65">
        <f t="shared" si="128"/>
        <v>0.65287934000000247</v>
      </c>
      <c r="K179" s="65">
        <f t="shared" si="128"/>
        <v>0</v>
      </c>
      <c r="L179" s="65">
        <f t="shared" ref="L179:BG179" si="131">L$140*L150</f>
        <v>0</v>
      </c>
      <c r="M179" s="65">
        <f t="shared" si="131"/>
        <v>0</v>
      </c>
      <c r="N179" s="65">
        <f t="shared" si="131"/>
        <v>0</v>
      </c>
      <c r="O179" s="65">
        <f t="shared" si="131"/>
        <v>0</v>
      </c>
      <c r="P179" s="65">
        <f t="shared" si="131"/>
        <v>0</v>
      </c>
      <c r="Q179" s="65">
        <f t="shared" si="131"/>
        <v>0</v>
      </c>
      <c r="R179" s="65">
        <f t="shared" si="131"/>
        <v>0</v>
      </c>
      <c r="S179" s="65">
        <f t="shared" si="131"/>
        <v>0</v>
      </c>
      <c r="T179" s="65">
        <f t="shared" si="131"/>
        <v>0</v>
      </c>
      <c r="U179" s="65">
        <f t="shared" si="131"/>
        <v>0</v>
      </c>
      <c r="V179" s="65">
        <f t="shared" si="131"/>
        <v>0</v>
      </c>
      <c r="W179" s="65">
        <f t="shared" si="131"/>
        <v>0</v>
      </c>
      <c r="X179" s="65">
        <f t="shared" si="131"/>
        <v>0</v>
      </c>
      <c r="Y179" s="65">
        <f t="shared" si="131"/>
        <v>0</v>
      </c>
      <c r="Z179" s="65">
        <f t="shared" si="131"/>
        <v>0</v>
      </c>
      <c r="AA179" s="65">
        <f t="shared" si="131"/>
        <v>0</v>
      </c>
      <c r="AB179" s="65">
        <f t="shared" si="131"/>
        <v>0</v>
      </c>
      <c r="AC179" s="65">
        <f t="shared" si="131"/>
        <v>0</v>
      </c>
      <c r="AD179" s="65">
        <f t="shared" si="131"/>
        <v>0</v>
      </c>
      <c r="AE179" s="65">
        <f t="shared" si="131"/>
        <v>0</v>
      </c>
      <c r="AF179" s="65">
        <f t="shared" si="131"/>
        <v>0</v>
      </c>
      <c r="AG179" s="65">
        <f t="shared" si="131"/>
        <v>0</v>
      </c>
      <c r="AH179" s="65">
        <f t="shared" si="131"/>
        <v>0</v>
      </c>
      <c r="AI179" s="65">
        <f t="shared" si="131"/>
        <v>0</v>
      </c>
      <c r="AJ179" s="65">
        <f t="shared" si="131"/>
        <v>0</v>
      </c>
      <c r="AK179" s="65">
        <f t="shared" si="131"/>
        <v>0</v>
      </c>
      <c r="AL179" s="65">
        <f t="shared" si="131"/>
        <v>0</v>
      </c>
      <c r="AM179" s="65">
        <f t="shared" si="131"/>
        <v>0</v>
      </c>
      <c r="AN179" s="65">
        <f t="shared" si="131"/>
        <v>0</v>
      </c>
      <c r="AO179" s="65">
        <f t="shared" si="131"/>
        <v>0</v>
      </c>
      <c r="AP179" s="65">
        <f t="shared" si="131"/>
        <v>0</v>
      </c>
      <c r="AQ179" s="65">
        <f t="shared" si="131"/>
        <v>0</v>
      </c>
      <c r="AR179" s="65">
        <f t="shared" si="131"/>
        <v>0</v>
      </c>
      <c r="AS179" s="65">
        <f t="shared" si="131"/>
        <v>0</v>
      </c>
      <c r="AT179" s="65">
        <f t="shared" si="131"/>
        <v>0</v>
      </c>
      <c r="AU179" s="65">
        <f t="shared" si="131"/>
        <v>0</v>
      </c>
      <c r="AV179" s="65">
        <f t="shared" si="131"/>
        <v>0</v>
      </c>
      <c r="AW179" s="65">
        <f t="shared" si="131"/>
        <v>0</v>
      </c>
      <c r="AX179" s="65">
        <f t="shared" si="131"/>
        <v>0</v>
      </c>
      <c r="AY179" s="65">
        <f t="shared" si="131"/>
        <v>0</v>
      </c>
      <c r="AZ179" s="65">
        <f t="shared" si="131"/>
        <v>0</v>
      </c>
      <c r="BA179" s="65">
        <f t="shared" si="131"/>
        <v>0</v>
      </c>
      <c r="BB179" s="65">
        <f t="shared" si="131"/>
        <v>0</v>
      </c>
      <c r="BC179" s="65">
        <f t="shared" si="131"/>
        <v>0</v>
      </c>
      <c r="BD179" s="65">
        <f t="shared" si="131"/>
        <v>0</v>
      </c>
      <c r="BE179" s="65">
        <f t="shared" si="131"/>
        <v>0</v>
      </c>
      <c r="BF179" s="65">
        <f t="shared" si="131"/>
        <v>0</v>
      </c>
      <c r="BG179" s="65">
        <f t="shared" si="131"/>
        <v>0</v>
      </c>
    </row>
    <row r="180" spans="4:59" x14ac:dyDescent="0.2">
      <c r="E180" s="25" t="s">
        <v>34</v>
      </c>
      <c r="F180" s="25"/>
      <c r="G180" s="71" t="str">
        <f>inputs!$F$15</f>
        <v>£m (2017-18 prices)</v>
      </c>
      <c r="H180" s="65">
        <f t="shared" si="130"/>
        <v>0</v>
      </c>
      <c r="I180" s="65"/>
      <c r="J180" s="65">
        <f t="shared" si="128"/>
        <v>0</v>
      </c>
      <c r="K180" s="65">
        <f t="shared" si="128"/>
        <v>0</v>
      </c>
      <c r="L180" s="65">
        <f t="shared" ref="L180:BG180" si="132">L$140*L151</f>
        <v>0</v>
      </c>
      <c r="M180" s="65">
        <f t="shared" si="132"/>
        <v>0</v>
      </c>
      <c r="N180" s="65">
        <f t="shared" si="132"/>
        <v>0</v>
      </c>
      <c r="O180" s="65">
        <f t="shared" si="132"/>
        <v>0</v>
      </c>
      <c r="P180" s="65">
        <f t="shared" si="132"/>
        <v>0</v>
      </c>
      <c r="Q180" s="65">
        <f t="shared" si="132"/>
        <v>0</v>
      </c>
      <c r="R180" s="65">
        <f t="shared" si="132"/>
        <v>0</v>
      </c>
      <c r="S180" s="65">
        <f t="shared" si="132"/>
        <v>0</v>
      </c>
      <c r="T180" s="65">
        <f t="shared" si="132"/>
        <v>0</v>
      </c>
      <c r="U180" s="65">
        <f t="shared" si="132"/>
        <v>0</v>
      </c>
      <c r="V180" s="65">
        <f t="shared" si="132"/>
        <v>0</v>
      </c>
      <c r="W180" s="65">
        <f t="shared" si="132"/>
        <v>0</v>
      </c>
      <c r="X180" s="65">
        <f t="shared" si="132"/>
        <v>0</v>
      </c>
      <c r="Y180" s="65">
        <f t="shared" si="132"/>
        <v>0</v>
      </c>
      <c r="Z180" s="65">
        <f t="shared" si="132"/>
        <v>0</v>
      </c>
      <c r="AA180" s="65">
        <f t="shared" si="132"/>
        <v>0</v>
      </c>
      <c r="AB180" s="65">
        <f t="shared" si="132"/>
        <v>0</v>
      </c>
      <c r="AC180" s="65">
        <f t="shared" si="132"/>
        <v>0</v>
      </c>
      <c r="AD180" s="65">
        <f t="shared" si="132"/>
        <v>0</v>
      </c>
      <c r="AE180" s="65">
        <f t="shared" si="132"/>
        <v>0</v>
      </c>
      <c r="AF180" s="65">
        <f t="shared" si="132"/>
        <v>0</v>
      </c>
      <c r="AG180" s="65">
        <f t="shared" si="132"/>
        <v>0</v>
      </c>
      <c r="AH180" s="65">
        <f t="shared" si="132"/>
        <v>0</v>
      </c>
      <c r="AI180" s="65">
        <f t="shared" si="132"/>
        <v>0</v>
      </c>
      <c r="AJ180" s="65">
        <f t="shared" si="132"/>
        <v>0</v>
      </c>
      <c r="AK180" s="65">
        <f t="shared" si="132"/>
        <v>0</v>
      </c>
      <c r="AL180" s="65">
        <f t="shared" si="132"/>
        <v>0</v>
      </c>
      <c r="AM180" s="65">
        <f t="shared" si="132"/>
        <v>0</v>
      </c>
      <c r="AN180" s="65">
        <f t="shared" si="132"/>
        <v>0</v>
      </c>
      <c r="AO180" s="65">
        <f t="shared" si="132"/>
        <v>0</v>
      </c>
      <c r="AP180" s="65">
        <f t="shared" si="132"/>
        <v>0</v>
      </c>
      <c r="AQ180" s="65">
        <f t="shared" si="132"/>
        <v>0</v>
      </c>
      <c r="AR180" s="65">
        <f t="shared" si="132"/>
        <v>0</v>
      </c>
      <c r="AS180" s="65">
        <f t="shared" si="132"/>
        <v>0</v>
      </c>
      <c r="AT180" s="65">
        <f t="shared" si="132"/>
        <v>0</v>
      </c>
      <c r="AU180" s="65">
        <f t="shared" si="132"/>
        <v>0</v>
      </c>
      <c r="AV180" s="65">
        <f t="shared" si="132"/>
        <v>0</v>
      </c>
      <c r="AW180" s="65">
        <f t="shared" si="132"/>
        <v>0</v>
      </c>
      <c r="AX180" s="65">
        <f t="shared" si="132"/>
        <v>0</v>
      </c>
      <c r="AY180" s="65">
        <f t="shared" si="132"/>
        <v>0</v>
      </c>
      <c r="AZ180" s="65">
        <f t="shared" si="132"/>
        <v>0</v>
      </c>
      <c r="BA180" s="65">
        <f t="shared" si="132"/>
        <v>0</v>
      </c>
      <c r="BB180" s="65">
        <f t="shared" si="132"/>
        <v>0</v>
      </c>
      <c r="BC180" s="65">
        <f t="shared" si="132"/>
        <v>0</v>
      </c>
      <c r="BD180" s="65">
        <f t="shared" si="132"/>
        <v>0</v>
      </c>
      <c r="BE180" s="65">
        <f t="shared" si="132"/>
        <v>0</v>
      </c>
      <c r="BF180" s="65">
        <f t="shared" si="132"/>
        <v>0</v>
      </c>
      <c r="BG180" s="65">
        <f t="shared" si="132"/>
        <v>0</v>
      </c>
    </row>
    <row r="181" spans="4:59" x14ac:dyDescent="0.2">
      <c r="E181" s="25" t="s">
        <v>35</v>
      </c>
      <c r="F181" s="25"/>
      <c r="G181" s="71" t="str">
        <f>inputs!$F$15</f>
        <v>£m (2017-18 prices)</v>
      </c>
      <c r="H181" s="65">
        <f t="shared" si="130"/>
        <v>0</v>
      </c>
      <c r="I181" s="65"/>
      <c r="J181" s="65">
        <f t="shared" si="128"/>
        <v>0</v>
      </c>
      <c r="K181" s="65">
        <f t="shared" si="128"/>
        <v>0</v>
      </c>
      <c r="L181" s="65">
        <f t="shared" ref="L181:BG181" si="133">L$140*L152</f>
        <v>0</v>
      </c>
      <c r="M181" s="65">
        <f t="shared" si="133"/>
        <v>0</v>
      </c>
      <c r="N181" s="65">
        <f t="shared" si="133"/>
        <v>0</v>
      </c>
      <c r="O181" s="65">
        <f t="shared" si="133"/>
        <v>0</v>
      </c>
      <c r="P181" s="65">
        <f t="shared" si="133"/>
        <v>0</v>
      </c>
      <c r="Q181" s="65">
        <f t="shared" si="133"/>
        <v>0</v>
      </c>
      <c r="R181" s="65">
        <f t="shared" si="133"/>
        <v>0</v>
      </c>
      <c r="S181" s="65">
        <f t="shared" si="133"/>
        <v>0</v>
      </c>
      <c r="T181" s="65">
        <f t="shared" si="133"/>
        <v>0</v>
      </c>
      <c r="U181" s="65">
        <f t="shared" si="133"/>
        <v>0</v>
      </c>
      <c r="V181" s="65">
        <f t="shared" si="133"/>
        <v>0</v>
      </c>
      <c r="W181" s="65">
        <f t="shared" si="133"/>
        <v>0</v>
      </c>
      <c r="X181" s="65">
        <f t="shared" si="133"/>
        <v>0</v>
      </c>
      <c r="Y181" s="65">
        <f t="shared" si="133"/>
        <v>0</v>
      </c>
      <c r="Z181" s="65">
        <f t="shared" si="133"/>
        <v>0</v>
      </c>
      <c r="AA181" s="65">
        <f t="shared" si="133"/>
        <v>0</v>
      </c>
      <c r="AB181" s="65">
        <f t="shared" si="133"/>
        <v>0</v>
      </c>
      <c r="AC181" s="65">
        <f t="shared" si="133"/>
        <v>0</v>
      </c>
      <c r="AD181" s="65">
        <f t="shared" si="133"/>
        <v>0</v>
      </c>
      <c r="AE181" s="65">
        <f t="shared" si="133"/>
        <v>0</v>
      </c>
      <c r="AF181" s="65">
        <f t="shared" si="133"/>
        <v>0</v>
      </c>
      <c r="AG181" s="65">
        <f t="shared" si="133"/>
        <v>0</v>
      </c>
      <c r="AH181" s="65">
        <f t="shared" si="133"/>
        <v>0</v>
      </c>
      <c r="AI181" s="65">
        <f t="shared" si="133"/>
        <v>0</v>
      </c>
      <c r="AJ181" s="65">
        <f t="shared" si="133"/>
        <v>0</v>
      </c>
      <c r="AK181" s="65">
        <f t="shared" si="133"/>
        <v>0</v>
      </c>
      <c r="AL181" s="65">
        <f t="shared" si="133"/>
        <v>0</v>
      </c>
      <c r="AM181" s="65">
        <f t="shared" si="133"/>
        <v>0</v>
      </c>
      <c r="AN181" s="65">
        <f t="shared" si="133"/>
        <v>0</v>
      </c>
      <c r="AO181" s="65">
        <f t="shared" si="133"/>
        <v>0</v>
      </c>
      <c r="AP181" s="65">
        <f t="shared" si="133"/>
        <v>0</v>
      </c>
      <c r="AQ181" s="65">
        <f t="shared" si="133"/>
        <v>0</v>
      </c>
      <c r="AR181" s="65">
        <f t="shared" si="133"/>
        <v>0</v>
      </c>
      <c r="AS181" s="65">
        <f t="shared" si="133"/>
        <v>0</v>
      </c>
      <c r="AT181" s="65">
        <f t="shared" si="133"/>
        <v>0</v>
      </c>
      <c r="AU181" s="65">
        <f t="shared" si="133"/>
        <v>0</v>
      </c>
      <c r="AV181" s="65">
        <f t="shared" si="133"/>
        <v>0</v>
      </c>
      <c r="AW181" s="65">
        <f t="shared" si="133"/>
        <v>0</v>
      </c>
      <c r="AX181" s="65">
        <f t="shared" si="133"/>
        <v>0</v>
      </c>
      <c r="AY181" s="65">
        <f t="shared" si="133"/>
        <v>0</v>
      </c>
      <c r="AZ181" s="65">
        <f t="shared" si="133"/>
        <v>0</v>
      </c>
      <c r="BA181" s="65">
        <f t="shared" si="133"/>
        <v>0</v>
      </c>
      <c r="BB181" s="65">
        <f t="shared" si="133"/>
        <v>0</v>
      </c>
      <c r="BC181" s="65">
        <f t="shared" si="133"/>
        <v>0</v>
      </c>
      <c r="BD181" s="65">
        <f t="shared" si="133"/>
        <v>0</v>
      </c>
      <c r="BE181" s="65">
        <f t="shared" si="133"/>
        <v>0</v>
      </c>
      <c r="BF181" s="65">
        <f t="shared" si="133"/>
        <v>0</v>
      </c>
      <c r="BG181" s="65">
        <f t="shared" si="133"/>
        <v>0</v>
      </c>
    </row>
    <row r="182" spans="4:59" x14ac:dyDescent="0.2">
      <c r="E182" s="25" t="s">
        <v>36</v>
      </c>
      <c r="F182" s="25"/>
      <c r="G182" s="71" t="str">
        <f>inputs!$F$15</f>
        <v>£m (2017-18 prices)</v>
      </c>
      <c r="H182" s="65">
        <f t="shared" si="130"/>
        <v>2</v>
      </c>
      <c r="I182" s="65"/>
      <c r="J182" s="65">
        <f t="shared" si="128"/>
        <v>0</v>
      </c>
      <c r="K182" s="65">
        <f t="shared" si="128"/>
        <v>0</v>
      </c>
      <c r="L182" s="65">
        <f t="shared" ref="L182:BG182" si="134">L$140*L153</f>
        <v>0</v>
      </c>
      <c r="M182" s="65">
        <f t="shared" si="134"/>
        <v>0</v>
      </c>
      <c r="N182" s="65">
        <f t="shared" si="134"/>
        <v>2</v>
      </c>
      <c r="O182" s="65">
        <f t="shared" si="134"/>
        <v>0</v>
      </c>
      <c r="P182" s="65">
        <f t="shared" si="134"/>
        <v>0</v>
      </c>
      <c r="Q182" s="65">
        <f t="shared" si="134"/>
        <v>0</v>
      </c>
      <c r="R182" s="65">
        <f t="shared" si="134"/>
        <v>0</v>
      </c>
      <c r="S182" s="65">
        <f t="shared" si="134"/>
        <v>0</v>
      </c>
      <c r="T182" s="65">
        <f t="shared" si="134"/>
        <v>0</v>
      </c>
      <c r="U182" s="65">
        <f t="shared" si="134"/>
        <v>0</v>
      </c>
      <c r="V182" s="65">
        <f t="shared" si="134"/>
        <v>0</v>
      </c>
      <c r="W182" s="65">
        <f t="shared" si="134"/>
        <v>0</v>
      </c>
      <c r="X182" s="65">
        <f t="shared" si="134"/>
        <v>0</v>
      </c>
      <c r="Y182" s="65">
        <f t="shared" si="134"/>
        <v>0</v>
      </c>
      <c r="Z182" s="65">
        <f t="shared" si="134"/>
        <v>0</v>
      </c>
      <c r="AA182" s="65">
        <f t="shared" si="134"/>
        <v>0</v>
      </c>
      <c r="AB182" s="65">
        <f t="shared" si="134"/>
        <v>0</v>
      </c>
      <c r="AC182" s="65">
        <f t="shared" si="134"/>
        <v>0</v>
      </c>
      <c r="AD182" s="65">
        <f t="shared" si="134"/>
        <v>0</v>
      </c>
      <c r="AE182" s="65">
        <f t="shared" si="134"/>
        <v>0</v>
      </c>
      <c r="AF182" s="65">
        <f t="shared" si="134"/>
        <v>0</v>
      </c>
      <c r="AG182" s="65">
        <f t="shared" si="134"/>
        <v>0</v>
      </c>
      <c r="AH182" s="65">
        <f t="shared" si="134"/>
        <v>0</v>
      </c>
      <c r="AI182" s="65">
        <f t="shared" si="134"/>
        <v>0</v>
      </c>
      <c r="AJ182" s="65">
        <f t="shared" si="134"/>
        <v>0</v>
      </c>
      <c r="AK182" s="65">
        <f t="shared" si="134"/>
        <v>0</v>
      </c>
      <c r="AL182" s="65">
        <f t="shared" si="134"/>
        <v>0</v>
      </c>
      <c r="AM182" s="65">
        <f t="shared" si="134"/>
        <v>0</v>
      </c>
      <c r="AN182" s="65">
        <f t="shared" si="134"/>
        <v>0</v>
      </c>
      <c r="AO182" s="65">
        <f t="shared" si="134"/>
        <v>0</v>
      </c>
      <c r="AP182" s="65">
        <f t="shared" si="134"/>
        <v>0</v>
      </c>
      <c r="AQ182" s="65">
        <f t="shared" si="134"/>
        <v>0</v>
      </c>
      <c r="AR182" s="65">
        <f t="shared" si="134"/>
        <v>0</v>
      </c>
      <c r="AS182" s="65">
        <f t="shared" si="134"/>
        <v>0</v>
      </c>
      <c r="AT182" s="65">
        <f t="shared" si="134"/>
        <v>0</v>
      </c>
      <c r="AU182" s="65">
        <f t="shared" si="134"/>
        <v>0</v>
      </c>
      <c r="AV182" s="65">
        <f t="shared" si="134"/>
        <v>0</v>
      </c>
      <c r="AW182" s="65">
        <f t="shared" si="134"/>
        <v>0</v>
      </c>
      <c r="AX182" s="65">
        <f t="shared" si="134"/>
        <v>0</v>
      </c>
      <c r="AY182" s="65">
        <f t="shared" si="134"/>
        <v>0</v>
      </c>
      <c r="AZ182" s="65">
        <f t="shared" si="134"/>
        <v>0</v>
      </c>
      <c r="BA182" s="65">
        <f t="shared" si="134"/>
        <v>0</v>
      </c>
      <c r="BB182" s="65">
        <f t="shared" si="134"/>
        <v>0</v>
      </c>
      <c r="BC182" s="65">
        <f t="shared" si="134"/>
        <v>0</v>
      </c>
      <c r="BD182" s="65">
        <f t="shared" si="134"/>
        <v>0</v>
      </c>
      <c r="BE182" s="65">
        <f t="shared" si="134"/>
        <v>0</v>
      </c>
      <c r="BF182" s="65">
        <f t="shared" si="134"/>
        <v>0</v>
      </c>
      <c r="BG182" s="65">
        <f t="shared" si="134"/>
        <v>0</v>
      </c>
    </row>
    <row r="183" spans="4:59" x14ac:dyDescent="0.2">
      <c r="E183" s="25" t="s">
        <v>37</v>
      </c>
      <c r="F183" s="25"/>
      <c r="G183" s="71" t="str">
        <f>inputs!$F$15</f>
        <v>£m (2017-18 prices)</v>
      </c>
      <c r="H183" s="65">
        <f t="shared" si="130"/>
        <v>0</v>
      </c>
      <c r="I183" s="65"/>
      <c r="J183" s="65">
        <f t="shared" si="128"/>
        <v>0</v>
      </c>
      <c r="K183" s="65">
        <f t="shared" si="128"/>
        <v>0</v>
      </c>
      <c r="L183" s="65">
        <f t="shared" ref="L183:BG183" si="135">L$140*L154</f>
        <v>0</v>
      </c>
      <c r="M183" s="65">
        <f t="shared" si="135"/>
        <v>0</v>
      </c>
      <c r="N183" s="65">
        <f t="shared" si="135"/>
        <v>0</v>
      </c>
      <c r="O183" s="65">
        <f t="shared" si="135"/>
        <v>0</v>
      </c>
      <c r="P183" s="65">
        <f t="shared" si="135"/>
        <v>0</v>
      </c>
      <c r="Q183" s="65">
        <f t="shared" si="135"/>
        <v>0</v>
      </c>
      <c r="R183" s="65">
        <f t="shared" si="135"/>
        <v>0</v>
      </c>
      <c r="S183" s="65">
        <f t="shared" si="135"/>
        <v>0</v>
      </c>
      <c r="T183" s="65">
        <f t="shared" si="135"/>
        <v>0</v>
      </c>
      <c r="U183" s="65">
        <f t="shared" si="135"/>
        <v>0</v>
      </c>
      <c r="V183" s="65">
        <f t="shared" si="135"/>
        <v>0</v>
      </c>
      <c r="W183" s="65">
        <f t="shared" si="135"/>
        <v>0</v>
      </c>
      <c r="X183" s="65">
        <f t="shared" si="135"/>
        <v>0</v>
      </c>
      <c r="Y183" s="65">
        <f t="shared" si="135"/>
        <v>0</v>
      </c>
      <c r="Z183" s="65">
        <f t="shared" si="135"/>
        <v>0</v>
      </c>
      <c r="AA183" s="65">
        <f t="shared" si="135"/>
        <v>0</v>
      </c>
      <c r="AB183" s="65">
        <f t="shared" si="135"/>
        <v>0</v>
      </c>
      <c r="AC183" s="65">
        <f t="shared" si="135"/>
        <v>0</v>
      </c>
      <c r="AD183" s="65">
        <f t="shared" si="135"/>
        <v>0</v>
      </c>
      <c r="AE183" s="65">
        <f t="shared" si="135"/>
        <v>0</v>
      </c>
      <c r="AF183" s="65">
        <f t="shared" si="135"/>
        <v>0</v>
      </c>
      <c r="AG183" s="65">
        <f t="shared" si="135"/>
        <v>0</v>
      </c>
      <c r="AH183" s="65">
        <f t="shared" si="135"/>
        <v>0</v>
      </c>
      <c r="AI183" s="65">
        <f t="shared" si="135"/>
        <v>0</v>
      </c>
      <c r="AJ183" s="65">
        <f t="shared" si="135"/>
        <v>0</v>
      </c>
      <c r="AK183" s="65">
        <f t="shared" si="135"/>
        <v>0</v>
      </c>
      <c r="AL183" s="65">
        <f t="shared" si="135"/>
        <v>0</v>
      </c>
      <c r="AM183" s="65">
        <f t="shared" si="135"/>
        <v>0</v>
      </c>
      <c r="AN183" s="65">
        <f t="shared" si="135"/>
        <v>0</v>
      </c>
      <c r="AO183" s="65">
        <f t="shared" si="135"/>
        <v>0</v>
      </c>
      <c r="AP183" s="65">
        <f t="shared" si="135"/>
        <v>0</v>
      </c>
      <c r="AQ183" s="65">
        <f t="shared" si="135"/>
        <v>0</v>
      </c>
      <c r="AR183" s="65">
        <f t="shared" si="135"/>
        <v>0</v>
      </c>
      <c r="AS183" s="65">
        <f t="shared" si="135"/>
        <v>0</v>
      </c>
      <c r="AT183" s="65">
        <f t="shared" si="135"/>
        <v>0</v>
      </c>
      <c r="AU183" s="65">
        <f t="shared" si="135"/>
        <v>0</v>
      </c>
      <c r="AV183" s="65">
        <f t="shared" si="135"/>
        <v>0</v>
      </c>
      <c r="AW183" s="65">
        <f t="shared" si="135"/>
        <v>0</v>
      </c>
      <c r="AX183" s="65">
        <f t="shared" si="135"/>
        <v>0</v>
      </c>
      <c r="AY183" s="65">
        <f t="shared" si="135"/>
        <v>0</v>
      </c>
      <c r="AZ183" s="65">
        <f t="shared" si="135"/>
        <v>0</v>
      </c>
      <c r="BA183" s="65">
        <f t="shared" si="135"/>
        <v>0</v>
      </c>
      <c r="BB183" s="65">
        <f t="shared" si="135"/>
        <v>0</v>
      </c>
      <c r="BC183" s="65">
        <f t="shared" si="135"/>
        <v>0</v>
      </c>
      <c r="BD183" s="65">
        <f t="shared" si="135"/>
        <v>0</v>
      </c>
      <c r="BE183" s="65">
        <f t="shared" si="135"/>
        <v>0</v>
      </c>
      <c r="BF183" s="65">
        <f t="shared" si="135"/>
        <v>0</v>
      </c>
      <c r="BG183" s="65">
        <f t="shared" si="135"/>
        <v>0</v>
      </c>
    </row>
    <row r="184" spans="4:59" x14ac:dyDescent="0.2">
      <c r="E184" s="25" t="s">
        <v>38</v>
      </c>
      <c r="F184" s="25"/>
      <c r="G184" s="71" t="str">
        <f>inputs!$F$15</f>
        <v>£m (2017-18 prices)</v>
      </c>
      <c r="H184" s="65">
        <f t="shared" si="130"/>
        <v>0</v>
      </c>
      <c r="I184" s="65"/>
      <c r="J184" s="65">
        <f t="shared" si="128"/>
        <v>0</v>
      </c>
      <c r="K184" s="65">
        <f t="shared" si="128"/>
        <v>0</v>
      </c>
      <c r="L184" s="65">
        <f t="shared" ref="L184:BG184" si="136">L$140*L155</f>
        <v>0</v>
      </c>
      <c r="M184" s="65">
        <f t="shared" si="136"/>
        <v>0</v>
      </c>
      <c r="N184" s="65">
        <f t="shared" si="136"/>
        <v>0</v>
      </c>
      <c r="O184" s="65">
        <f t="shared" si="136"/>
        <v>0</v>
      </c>
      <c r="P184" s="65">
        <f t="shared" si="136"/>
        <v>0</v>
      </c>
      <c r="Q184" s="65">
        <f t="shared" si="136"/>
        <v>0</v>
      </c>
      <c r="R184" s="65">
        <f t="shared" si="136"/>
        <v>0</v>
      </c>
      <c r="S184" s="65">
        <f t="shared" si="136"/>
        <v>0</v>
      </c>
      <c r="T184" s="65">
        <f t="shared" si="136"/>
        <v>0</v>
      </c>
      <c r="U184" s="65">
        <f t="shared" si="136"/>
        <v>0</v>
      </c>
      <c r="V184" s="65">
        <f t="shared" si="136"/>
        <v>0</v>
      </c>
      <c r="W184" s="65">
        <f t="shared" si="136"/>
        <v>0</v>
      </c>
      <c r="X184" s="65">
        <f t="shared" si="136"/>
        <v>0</v>
      </c>
      <c r="Y184" s="65">
        <f t="shared" si="136"/>
        <v>0</v>
      </c>
      <c r="Z184" s="65">
        <f t="shared" si="136"/>
        <v>0</v>
      </c>
      <c r="AA184" s="65">
        <f t="shared" si="136"/>
        <v>0</v>
      </c>
      <c r="AB184" s="65">
        <f t="shared" si="136"/>
        <v>0</v>
      </c>
      <c r="AC184" s="65">
        <f t="shared" si="136"/>
        <v>0</v>
      </c>
      <c r="AD184" s="65">
        <f t="shared" si="136"/>
        <v>0</v>
      </c>
      <c r="AE184" s="65">
        <f t="shared" si="136"/>
        <v>0</v>
      </c>
      <c r="AF184" s="65">
        <f t="shared" si="136"/>
        <v>0</v>
      </c>
      <c r="AG184" s="65">
        <f t="shared" si="136"/>
        <v>0</v>
      </c>
      <c r="AH184" s="65">
        <f t="shared" si="136"/>
        <v>0</v>
      </c>
      <c r="AI184" s="65">
        <f t="shared" si="136"/>
        <v>0</v>
      </c>
      <c r="AJ184" s="65">
        <f t="shared" si="136"/>
        <v>0</v>
      </c>
      <c r="AK184" s="65">
        <f t="shared" si="136"/>
        <v>0</v>
      </c>
      <c r="AL184" s="65">
        <f t="shared" si="136"/>
        <v>0</v>
      </c>
      <c r="AM184" s="65">
        <f t="shared" si="136"/>
        <v>0</v>
      </c>
      <c r="AN184" s="65">
        <f t="shared" si="136"/>
        <v>0</v>
      </c>
      <c r="AO184" s="65">
        <f t="shared" si="136"/>
        <v>0</v>
      </c>
      <c r="AP184" s="65">
        <f t="shared" si="136"/>
        <v>0</v>
      </c>
      <c r="AQ184" s="65">
        <f t="shared" si="136"/>
        <v>0</v>
      </c>
      <c r="AR184" s="65">
        <f t="shared" si="136"/>
        <v>0</v>
      </c>
      <c r="AS184" s="65">
        <f t="shared" si="136"/>
        <v>0</v>
      </c>
      <c r="AT184" s="65">
        <f t="shared" si="136"/>
        <v>0</v>
      </c>
      <c r="AU184" s="65">
        <f t="shared" si="136"/>
        <v>0</v>
      </c>
      <c r="AV184" s="65">
        <f t="shared" si="136"/>
        <v>0</v>
      </c>
      <c r="AW184" s="65">
        <f t="shared" si="136"/>
        <v>0</v>
      </c>
      <c r="AX184" s="65">
        <f t="shared" si="136"/>
        <v>0</v>
      </c>
      <c r="AY184" s="65">
        <f t="shared" si="136"/>
        <v>0</v>
      </c>
      <c r="AZ184" s="65">
        <f t="shared" si="136"/>
        <v>0</v>
      </c>
      <c r="BA184" s="65">
        <f t="shared" si="136"/>
        <v>0</v>
      </c>
      <c r="BB184" s="65">
        <f t="shared" si="136"/>
        <v>0</v>
      </c>
      <c r="BC184" s="65">
        <f t="shared" si="136"/>
        <v>0</v>
      </c>
      <c r="BD184" s="65">
        <f t="shared" si="136"/>
        <v>0</v>
      </c>
      <c r="BE184" s="65">
        <f t="shared" si="136"/>
        <v>0</v>
      </c>
      <c r="BF184" s="65">
        <f t="shared" si="136"/>
        <v>0</v>
      </c>
      <c r="BG184" s="65">
        <f t="shared" si="136"/>
        <v>0</v>
      </c>
    </row>
    <row r="186" spans="4:59" x14ac:dyDescent="0.2">
      <c r="D186" s="58" t="s">
        <v>181</v>
      </c>
      <c r="F186" s="58"/>
      <c r="G186" s="58"/>
      <c r="H186" s="58"/>
      <c r="I186" s="58"/>
    </row>
    <row r="187" spans="4:59" x14ac:dyDescent="0.2">
      <c r="E187" s="25" t="s">
        <v>32</v>
      </c>
      <c r="F187" s="25"/>
      <c r="G187" s="71" t="str">
        <f>inputs!$F$15</f>
        <v>£m (2017-18 prices)</v>
      </c>
      <c r="H187" s="65">
        <f>SUM(J187:BG187)</f>
        <v>-10.725</v>
      </c>
      <c r="I187" s="65"/>
      <c r="J187" s="65">
        <f t="shared" ref="J187:K193" si="137">J$141*J149</f>
        <v>0</v>
      </c>
      <c r="K187" s="65">
        <f t="shared" si="137"/>
        <v>-10.725</v>
      </c>
      <c r="L187" s="65">
        <f t="shared" ref="L187:BG187" si="138">L$141*L149</f>
        <v>0</v>
      </c>
      <c r="M187" s="65">
        <f t="shared" si="138"/>
        <v>0</v>
      </c>
      <c r="N187" s="65">
        <f t="shared" si="138"/>
        <v>0</v>
      </c>
      <c r="O187" s="65">
        <f t="shared" si="138"/>
        <v>0</v>
      </c>
      <c r="P187" s="65">
        <f t="shared" si="138"/>
        <v>0</v>
      </c>
      <c r="Q187" s="65">
        <f t="shared" si="138"/>
        <v>0</v>
      </c>
      <c r="R187" s="65">
        <f t="shared" si="138"/>
        <v>0</v>
      </c>
      <c r="S187" s="65">
        <f t="shared" si="138"/>
        <v>0</v>
      </c>
      <c r="T187" s="65">
        <f t="shared" si="138"/>
        <v>0</v>
      </c>
      <c r="U187" s="65">
        <f t="shared" si="138"/>
        <v>0</v>
      </c>
      <c r="V187" s="65">
        <f t="shared" si="138"/>
        <v>0</v>
      </c>
      <c r="W187" s="65">
        <f t="shared" si="138"/>
        <v>0</v>
      </c>
      <c r="X187" s="65">
        <f t="shared" si="138"/>
        <v>0</v>
      </c>
      <c r="Y187" s="65">
        <f t="shared" si="138"/>
        <v>0</v>
      </c>
      <c r="Z187" s="65">
        <f t="shared" si="138"/>
        <v>0</v>
      </c>
      <c r="AA187" s="65">
        <f t="shared" si="138"/>
        <v>0</v>
      </c>
      <c r="AB187" s="65">
        <f t="shared" si="138"/>
        <v>0</v>
      </c>
      <c r="AC187" s="65">
        <f t="shared" si="138"/>
        <v>0</v>
      </c>
      <c r="AD187" s="65">
        <f t="shared" si="138"/>
        <v>0</v>
      </c>
      <c r="AE187" s="65">
        <f t="shared" si="138"/>
        <v>0</v>
      </c>
      <c r="AF187" s="65">
        <f t="shared" si="138"/>
        <v>0</v>
      </c>
      <c r="AG187" s="65">
        <f t="shared" si="138"/>
        <v>0</v>
      </c>
      <c r="AH187" s="65">
        <f t="shared" si="138"/>
        <v>0</v>
      </c>
      <c r="AI187" s="65">
        <f t="shared" si="138"/>
        <v>0</v>
      </c>
      <c r="AJ187" s="65">
        <f t="shared" si="138"/>
        <v>0</v>
      </c>
      <c r="AK187" s="65">
        <f t="shared" si="138"/>
        <v>0</v>
      </c>
      <c r="AL187" s="65">
        <f t="shared" si="138"/>
        <v>0</v>
      </c>
      <c r="AM187" s="65">
        <f t="shared" si="138"/>
        <v>0</v>
      </c>
      <c r="AN187" s="65">
        <f t="shared" si="138"/>
        <v>0</v>
      </c>
      <c r="AO187" s="65">
        <f t="shared" si="138"/>
        <v>0</v>
      </c>
      <c r="AP187" s="65">
        <f t="shared" si="138"/>
        <v>0</v>
      </c>
      <c r="AQ187" s="65">
        <f t="shared" si="138"/>
        <v>0</v>
      </c>
      <c r="AR187" s="65">
        <f t="shared" si="138"/>
        <v>0</v>
      </c>
      <c r="AS187" s="65">
        <f t="shared" si="138"/>
        <v>0</v>
      </c>
      <c r="AT187" s="65">
        <f t="shared" si="138"/>
        <v>0</v>
      </c>
      <c r="AU187" s="65">
        <f t="shared" si="138"/>
        <v>0</v>
      </c>
      <c r="AV187" s="65">
        <f t="shared" si="138"/>
        <v>0</v>
      </c>
      <c r="AW187" s="65">
        <f t="shared" si="138"/>
        <v>0</v>
      </c>
      <c r="AX187" s="65">
        <f t="shared" si="138"/>
        <v>0</v>
      </c>
      <c r="AY187" s="65">
        <f t="shared" si="138"/>
        <v>0</v>
      </c>
      <c r="AZ187" s="65">
        <f t="shared" si="138"/>
        <v>0</v>
      </c>
      <c r="BA187" s="65">
        <f t="shared" si="138"/>
        <v>0</v>
      </c>
      <c r="BB187" s="65">
        <f t="shared" si="138"/>
        <v>0</v>
      </c>
      <c r="BC187" s="65">
        <f t="shared" si="138"/>
        <v>0</v>
      </c>
      <c r="BD187" s="65">
        <f t="shared" si="138"/>
        <v>0</v>
      </c>
      <c r="BE187" s="65">
        <f t="shared" si="138"/>
        <v>0</v>
      </c>
      <c r="BF187" s="65">
        <f t="shared" si="138"/>
        <v>0</v>
      </c>
      <c r="BG187" s="65">
        <f t="shared" si="138"/>
        <v>0</v>
      </c>
    </row>
    <row r="188" spans="4:59" x14ac:dyDescent="0.2">
      <c r="D188" s="58"/>
      <c r="E188" s="25" t="s">
        <v>33</v>
      </c>
      <c r="F188" s="25"/>
      <c r="G188" s="71" t="str">
        <f>inputs!$F$15</f>
        <v>£m (2017-18 prices)</v>
      </c>
      <c r="H188" s="65">
        <f t="shared" ref="H188:H193" si="139">SUM(J188:BG188)</f>
        <v>-16.774999999999999</v>
      </c>
      <c r="I188" s="65"/>
      <c r="J188" s="65">
        <f t="shared" si="137"/>
        <v>0</v>
      </c>
      <c r="K188" s="65">
        <f t="shared" si="137"/>
        <v>-16.774999999999999</v>
      </c>
      <c r="L188" s="65">
        <f t="shared" ref="L188:BG188" si="140">L$141*L150</f>
        <v>0</v>
      </c>
      <c r="M188" s="65">
        <f t="shared" si="140"/>
        <v>0</v>
      </c>
      <c r="N188" s="65">
        <f t="shared" si="140"/>
        <v>0</v>
      </c>
      <c r="O188" s="65">
        <f t="shared" si="140"/>
        <v>0</v>
      </c>
      <c r="P188" s="65">
        <f t="shared" si="140"/>
        <v>0</v>
      </c>
      <c r="Q188" s="65">
        <f t="shared" si="140"/>
        <v>0</v>
      </c>
      <c r="R188" s="65">
        <f t="shared" si="140"/>
        <v>0</v>
      </c>
      <c r="S188" s="65">
        <f t="shared" si="140"/>
        <v>0</v>
      </c>
      <c r="T188" s="65">
        <f t="shared" si="140"/>
        <v>0</v>
      </c>
      <c r="U188" s="65">
        <f t="shared" si="140"/>
        <v>0</v>
      </c>
      <c r="V188" s="65">
        <f t="shared" si="140"/>
        <v>0</v>
      </c>
      <c r="W188" s="65">
        <f t="shared" si="140"/>
        <v>0</v>
      </c>
      <c r="X188" s="65">
        <f t="shared" si="140"/>
        <v>0</v>
      </c>
      <c r="Y188" s="65">
        <f t="shared" si="140"/>
        <v>0</v>
      </c>
      <c r="Z188" s="65">
        <f t="shared" si="140"/>
        <v>0</v>
      </c>
      <c r="AA188" s="65">
        <f t="shared" si="140"/>
        <v>0</v>
      </c>
      <c r="AB188" s="65">
        <f t="shared" si="140"/>
        <v>0</v>
      </c>
      <c r="AC188" s="65">
        <f t="shared" si="140"/>
        <v>0</v>
      </c>
      <c r="AD188" s="65">
        <f t="shared" si="140"/>
        <v>0</v>
      </c>
      <c r="AE188" s="65">
        <f t="shared" si="140"/>
        <v>0</v>
      </c>
      <c r="AF188" s="65">
        <f t="shared" si="140"/>
        <v>0</v>
      </c>
      <c r="AG188" s="65">
        <f t="shared" si="140"/>
        <v>0</v>
      </c>
      <c r="AH188" s="65">
        <f t="shared" si="140"/>
        <v>0</v>
      </c>
      <c r="AI188" s="65">
        <f t="shared" si="140"/>
        <v>0</v>
      </c>
      <c r="AJ188" s="65">
        <f t="shared" si="140"/>
        <v>0</v>
      </c>
      <c r="AK188" s="65">
        <f t="shared" si="140"/>
        <v>0</v>
      </c>
      <c r="AL188" s="65">
        <f t="shared" si="140"/>
        <v>0</v>
      </c>
      <c r="AM188" s="65">
        <f t="shared" si="140"/>
        <v>0</v>
      </c>
      <c r="AN188" s="65">
        <f t="shared" si="140"/>
        <v>0</v>
      </c>
      <c r="AO188" s="65">
        <f t="shared" si="140"/>
        <v>0</v>
      </c>
      <c r="AP188" s="65">
        <f t="shared" si="140"/>
        <v>0</v>
      </c>
      <c r="AQ188" s="65">
        <f t="shared" si="140"/>
        <v>0</v>
      </c>
      <c r="AR188" s="65">
        <f t="shared" si="140"/>
        <v>0</v>
      </c>
      <c r="AS188" s="65">
        <f t="shared" si="140"/>
        <v>0</v>
      </c>
      <c r="AT188" s="65">
        <f t="shared" si="140"/>
        <v>0</v>
      </c>
      <c r="AU188" s="65">
        <f t="shared" si="140"/>
        <v>0</v>
      </c>
      <c r="AV188" s="65">
        <f t="shared" si="140"/>
        <v>0</v>
      </c>
      <c r="AW188" s="65">
        <f t="shared" si="140"/>
        <v>0</v>
      </c>
      <c r="AX188" s="65">
        <f t="shared" si="140"/>
        <v>0</v>
      </c>
      <c r="AY188" s="65">
        <f t="shared" si="140"/>
        <v>0</v>
      </c>
      <c r="AZ188" s="65">
        <f t="shared" si="140"/>
        <v>0</v>
      </c>
      <c r="BA188" s="65">
        <f t="shared" si="140"/>
        <v>0</v>
      </c>
      <c r="BB188" s="65">
        <f t="shared" si="140"/>
        <v>0</v>
      </c>
      <c r="BC188" s="65">
        <f t="shared" si="140"/>
        <v>0</v>
      </c>
      <c r="BD188" s="65">
        <f t="shared" si="140"/>
        <v>0</v>
      </c>
      <c r="BE188" s="65">
        <f t="shared" si="140"/>
        <v>0</v>
      </c>
      <c r="BF188" s="65">
        <f t="shared" si="140"/>
        <v>0</v>
      </c>
      <c r="BG188" s="65">
        <f t="shared" si="140"/>
        <v>0</v>
      </c>
    </row>
    <row r="189" spans="4:59" x14ac:dyDescent="0.2">
      <c r="E189" s="25" t="s">
        <v>34</v>
      </c>
      <c r="F189" s="25"/>
      <c r="G189" s="71" t="str">
        <f>inputs!$F$15</f>
        <v>£m (2017-18 prices)</v>
      </c>
      <c r="H189" s="65">
        <f t="shared" si="139"/>
        <v>0</v>
      </c>
      <c r="I189" s="65"/>
      <c r="J189" s="65">
        <f t="shared" si="137"/>
        <v>0</v>
      </c>
      <c r="K189" s="65">
        <f t="shared" si="137"/>
        <v>0</v>
      </c>
      <c r="L189" s="65">
        <f t="shared" ref="L189:BG189" si="141">L$141*L151</f>
        <v>0</v>
      </c>
      <c r="M189" s="65">
        <f t="shared" si="141"/>
        <v>0</v>
      </c>
      <c r="N189" s="65">
        <f t="shared" si="141"/>
        <v>0</v>
      </c>
      <c r="O189" s="65">
        <f t="shared" si="141"/>
        <v>0</v>
      </c>
      <c r="P189" s="65">
        <f t="shared" si="141"/>
        <v>0</v>
      </c>
      <c r="Q189" s="65">
        <f t="shared" si="141"/>
        <v>0</v>
      </c>
      <c r="R189" s="65">
        <f t="shared" si="141"/>
        <v>0</v>
      </c>
      <c r="S189" s="65">
        <f t="shared" si="141"/>
        <v>0</v>
      </c>
      <c r="T189" s="65">
        <f t="shared" si="141"/>
        <v>0</v>
      </c>
      <c r="U189" s="65">
        <f t="shared" si="141"/>
        <v>0</v>
      </c>
      <c r="V189" s="65">
        <f t="shared" si="141"/>
        <v>0</v>
      </c>
      <c r="W189" s="65">
        <f t="shared" si="141"/>
        <v>0</v>
      </c>
      <c r="X189" s="65">
        <f t="shared" si="141"/>
        <v>0</v>
      </c>
      <c r="Y189" s="65">
        <f t="shared" si="141"/>
        <v>0</v>
      </c>
      <c r="Z189" s="65">
        <f t="shared" si="141"/>
        <v>0</v>
      </c>
      <c r="AA189" s="65">
        <f t="shared" si="141"/>
        <v>0</v>
      </c>
      <c r="AB189" s="65">
        <f t="shared" si="141"/>
        <v>0</v>
      </c>
      <c r="AC189" s="65">
        <f t="shared" si="141"/>
        <v>0</v>
      </c>
      <c r="AD189" s="65">
        <f t="shared" si="141"/>
        <v>0</v>
      </c>
      <c r="AE189" s="65">
        <f t="shared" si="141"/>
        <v>0</v>
      </c>
      <c r="AF189" s="65">
        <f t="shared" si="141"/>
        <v>0</v>
      </c>
      <c r="AG189" s="65">
        <f t="shared" si="141"/>
        <v>0</v>
      </c>
      <c r="AH189" s="65">
        <f t="shared" si="141"/>
        <v>0</v>
      </c>
      <c r="AI189" s="65">
        <f t="shared" si="141"/>
        <v>0</v>
      </c>
      <c r="AJ189" s="65">
        <f t="shared" si="141"/>
        <v>0</v>
      </c>
      <c r="AK189" s="65">
        <f t="shared" si="141"/>
        <v>0</v>
      </c>
      <c r="AL189" s="65">
        <f t="shared" si="141"/>
        <v>0</v>
      </c>
      <c r="AM189" s="65">
        <f t="shared" si="141"/>
        <v>0</v>
      </c>
      <c r="AN189" s="65">
        <f t="shared" si="141"/>
        <v>0</v>
      </c>
      <c r="AO189" s="65">
        <f t="shared" si="141"/>
        <v>0</v>
      </c>
      <c r="AP189" s="65">
        <f t="shared" si="141"/>
        <v>0</v>
      </c>
      <c r="AQ189" s="65">
        <f t="shared" si="141"/>
        <v>0</v>
      </c>
      <c r="AR189" s="65">
        <f t="shared" si="141"/>
        <v>0</v>
      </c>
      <c r="AS189" s="65">
        <f t="shared" si="141"/>
        <v>0</v>
      </c>
      <c r="AT189" s="65">
        <f t="shared" si="141"/>
        <v>0</v>
      </c>
      <c r="AU189" s="65">
        <f t="shared" si="141"/>
        <v>0</v>
      </c>
      <c r="AV189" s="65">
        <f t="shared" si="141"/>
        <v>0</v>
      </c>
      <c r="AW189" s="65">
        <f t="shared" si="141"/>
        <v>0</v>
      </c>
      <c r="AX189" s="65">
        <f t="shared" si="141"/>
        <v>0</v>
      </c>
      <c r="AY189" s="65">
        <f t="shared" si="141"/>
        <v>0</v>
      </c>
      <c r="AZ189" s="65">
        <f t="shared" si="141"/>
        <v>0</v>
      </c>
      <c r="BA189" s="65">
        <f t="shared" si="141"/>
        <v>0</v>
      </c>
      <c r="BB189" s="65">
        <f t="shared" si="141"/>
        <v>0</v>
      </c>
      <c r="BC189" s="65">
        <f t="shared" si="141"/>
        <v>0</v>
      </c>
      <c r="BD189" s="65">
        <f t="shared" si="141"/>
        <v>0</v>
      </c>
      <c r="BE189" s="65">
        <f t="shared" si="141"/>
        <v>0</v>
      </c>
      <c r="BF189" s="65">
        <f t="shared" si="141"/>
        <v>0</v>
      </c>
      <c r="BG189" s="65">
        <f t="shared" si="141"/>
        <v>0</v>
      </c>
    </row>
    <row r="190" spans="4:59" x14ac:dyDescent="0.2">
      <c r="E190" s="25" t="s">
        <v>35</v>
      </c>
      <c r="F190" s="25"/>
      <c r="G190" s="71" t="str">
        <f>inputs!$F$15</f>
        <v>£m (2017-18 prices)</v>
      </c>
      <c r="H190" s="65">
        <f t="shared" si="139"/>
        <v>0</v>
      </c>
      <c r="I190" s="65"/>
      <c r="J190" s="65">
        <f t="shared" si="137"/>
        <v>0</v>
      </c>
      <c r="K190" s="65">
        <f t="shared" si="137"/>
        <v>0</v>
      </c>
      <c r="L190" s="65">
        <f t="shared" ref="L190:BG190" si="142">L$141*L152</f>
        <v>0</v>
      </c>
      <c r="M190" s="65">
        <f t="shared" si="142"/>
        <v>0</v>
      </c>
      <c r="N190" s="65">
        <f t="shared" si="142"/>
        <v>0</v>
      </c>
      <c r="O190" s="65">
        <f t="shared" si="142"/>
        <v>0</v>
      </c>
      <c r="P190" s="65">
        <f t="shared" si="142"/>
        <v>0</v>
      </c>
      <c r="Q190" s="65">
        <f t="shared" si="142"/>
        <v>0</v>
      </c>
      <c r="R190" s="65">
        <f t="shared" si="142"/>
        <v>0</v>
      </c>
      <c r="S190" s="65">
        <f t="shared" si="142"/>
        <v>0</v>
      </c>
      <c r="T190" s="65">
        <f t="shared" si="142"/>
        <v>0</v>
      </c>
      <c r="U190" s="65">
        <f t="shared" si="142"/>
        <v>0</v>
      </c>
      <c r="V190" s="65">
        <f t="shared" si="142"/>
        <v>0</v>
      </c>
      <c r="W190" s="65">
        <f t="shared" si="142"/>
        <v>0</v>
      </c>
      <c r="X190" s="65">
        <f t="shared" si="142"/>
        <v>0</v>
      </c>
      <c r="Y190" s="65">
        <f t="shared" si="142"/>
        <v>0</v>
      </c>
      <c r="Z190" s="65">
        <f t="shared" si="142"/>
        <v>0</v>
      </c>
      <c r="AA190" s="65">
        <f t="shared" si="142"/>
        <v>0</v>
      </c>
      <c r="AB190" s="65">
        <f t="shared" si="142"/>
        <v>0</v>
      </c>
      <c r="AC190" s="65">
        <f t="shared" si="142"/>
        <v>0</v>
      </c>
      <c r="AD190" s="65">
        <f t="shared" si="142"/>
        <v>0</v>
      </c>
      <c r="AE190" s="65">
        <f t="shared" si="142"/>
        <v>0</v>
      </c>
      <c r="AF190" s="65">
        <f t="shared" si="142"/>
        <v>0</v>
      </c>
      <c r="AG190" s="65">
        <f t="shared" si="142"/>
        <v>0</v>
      </c>
      <c r="AH190" s="65">
        <f t="shared" si="142"/>
        <v>0</v>
      </c>
      <c r="AI190" s="65">
        <f t="shared" si="142"/>
        <v>0</v>
      </c>
      <c r="AJ190" s="65">
        <f t="shared" si="142"/>
        <v>0</v>
      </c>
      <c r="AK190" s="65">
        <f t="shared" si="142"/>
        <v>0</v>
      </c>
      <c r="AL190" s="65">
        <f t="shared" si="142"/>
        <v>0</v>
      </c>
      <c r="AM190" s="65">
        <f t="shared" si="142"/>
        <v>0</v>
      </c>
      <c r="AN190" s="65">
        <f t="shared" si="142"/>
        <v>0</v>
      </c>
      <c r="AO190" s="65">
        <f t="shared" si="142"/>
        <v>0</v>
      </c>
      <c r="AP190" s="65">
        <f t="shared" si="142"/>
        <v>0</v>
      </c>
      <c r="AQ190" s="65">
        <f t="shared" si="142"/>
        <v>0</v>
      </c>
      <c r="AR190" s="65">
        <f t="shared" si="142"/>
        <v>0</v>
      </c>
      <c r="AS190" s="65">
        <f t="shared" si="142"/>
        <v>0</v>
      </c>
      <c r="AT190" s="65">
        <f t="shared" si="142"/>
        <v>0</v>
      </c>
      <c r="AU190" s="65">
        <f t="shared" si="142"/>
        <v>0</v>
      </c>
      <c r="AV190" s="65">
        <f t="shared" si="142"/>
        <v>0</v>
      </c>
      <c r="AW190" s="65">
        <f t="shared" si="142"/>
        <v>0</v>
      </c>
      <c r="AX190" s="65">
        <f t="shared" si="142"/>
        <v>0</v>
      </c>
      <c r="AY190" s="65">
        <f t="shared" si="142"/>
        <v>0</v>
      </c>
      <c r="AZ190" s="65">
        <f t="shared" si="142"/>
        <v>0</v>
      </c>
      <c r="BA190" s="65">
        <f t="shared" si="142"/>
        <v>0</v>
      </c>
      <c r="BB190" s="65">
        <f t="shared" si="142"/>
        <v>0</v>
      </c>
      <c r="BC190" s="65">
        <f t="shared" si="142"/>
        <v>0</v>
      </c>
      <c r="BD190" s="65">
        <f t="shared" si="142"/>
        <v>0</v>
      </c>
      <c r="BE190" s="65">
        <f t="shared" si="142"/>
        <v>0</v>
      </c>
      <c r="BF190" s="65">
        <f t="shared" si="142"/>
        <v>0</v>
      </c>
      <c r="BG190" s="65">
        <f t="shared" si="142"/>
        <v>0</v>
      </c>
    </row>
    <row r="191" spans="4:59" x14ac:dyDescent="0.2">
      <c r="E191" s="25" t="s">
        <v>36</v>
      </c>
      <c r="F191" s="25"/>
      <c r="G191" s="71" t="str">
        <f>inputs!$F$15</f>
        <v>£m (2017-18 prices)</v>
      </c>
      <c r="H191" s="65">
        <f t="shared" si="139"/>
        <v>0</v>
      </c>
      <c r="I191" s="65"/>
      <c r="J191" s="65">
        <f t="shared" si="137"/>
        <v>0</v>
      </c>
      <c r="K191" s="65">
        <f t="shared" si="137"/>
        <v>0</v>
      </c>
      <c r="L191" s="65">
        <f t="shared" ref="L191:BG191" si="143">L$141*L153</f>
        <v>0</v>
      </c>
      <c r="M191" s="65">
        <f t="shared" si="143"/>
        <v>0</v>
      </c>
      <c r="N191" s="65">
        <f t="shared" si="143"/>
        <v>0</v>
      </c>
      <c r="O191" s="65">
        <f t="shared" si="143"/>
        <v>0</v>
      </c>
      <c r="P191" s="65">
        <f t="shared" si="143"/>
        <v>0</v>
      </c>
      <c r="Q191" s="65">
        <f t="shared" si="143"/>
        <v>0</v>
      </c>
      <c r="R191" s="65">
        <f t="shared" si="143"/>
        <v>0</v>
      </c>
      <c r="S191" s="65">
        <f t="shared" si="143"/>
        <v>0</v>
      </c>
      <c r="T191" s="65">
        <f t="shared" si="143"/>
        <v>0</v>
      </c>
      <c r="U191" s="65">
        <f t="shared" si="143"/>
        <v>0</v>
      </c>
      <c r="V191" s="65">
        <f t="shared" si="143"/>
        <v>0</v>
      </c>
      <c r="W191" s="65">
        <f t="shared" si="143"/>
        <v>0</v>
      </c>
      <c r="X191" s="65">
        <f t="shared" si="143"/>
        <v>0</v>
      </c>
      <c r="Y191" s="65">
        <f t="shared" si="143"/>
        <v>0</v>
      </c>
      <c r="Z191" s="65">
        <f t="shared" si="143"/>
        <v>0</v>
      </c>
      <c r="AA191" s="65">
        <f t="shared" si="143"/>
        <v>0</v>
      </c>
      <c r="AB191" s="65">
        <f t="shared" si="143"/>
        <v>0</v>
      </c>
      <c r="AC191" s="65">
        <f t="shared" si="143"/>
        <v>0</v>
      </c>
      <c r="AD191" s="65">
        <f t="shared" si="143"/>
        <v>0</v>
      </c>
      <c r="AE191" s="65">
        <f t="shared" si="143"/>
        <v>0</v>
      </c>
      <c r="AF191" s="65">
        <f t="shared" si="143"/>
        <v>0</v>
      </c>
      <c r="AG191" s="65">
        <f t="shared" si="143"/>
        <v>0</v>
      </c>
      <c r="AH191" s="65">
        <f t="shared" si="143"/>
        <v>0</v>
      </c>
      <c r="AI191" s="65">
        <f t="shared" si="143"/>
        <v>0</v>
      </c>
      <c r="AJ191" s="65">
        <f t="shared" si="143"/>
        <v>0</v>
      </c>
      <c r="AK191" s="65">
        <f t="shared" si="143"/>
        <v>0</v>
      </c>
      <c r="AL191" s="65">
        <f t="shared" si="143"/>
        <v>0</v>
      </c>
      <c r="AM191" s="65">
        <f t="shared" si="143"/>
        <v>0</v>
      </c>
      <c r="AN191" s="65">
        <f t="shared" si="143"/>
        <v>0</v>
      </c>
      <c r="AO191" s="65">
        <f t="shared" si="143"/>
        <v>0</v>
      </c>
      <c r="AP191" s="65">
        <f t="shared" si="143"/>
        <v>0</v>
      </c>
      <c r="AQ191" s="65">
        <f t="shared" si="143"/>
        <v>0</v>
      </c>
      <c r="AR191" s="65">
        <f t="shared" si="143"/>
        <v>0</v>
      </c>
      <c r="AS191" s="65">
        <f t="shared" si="143"/>
        <v>0</v>
      </c>
      <c r="AT191" s="65">
        <f t="shared" si="143"/>
        <v>0</v>
      </c>
      <c r="AU191" s="65">
        <f t="shared" si="143"/>
        <v>0</v>
      </c>
      <c r="AV191" s="65">
        <f t="shared" si="143"/>
        <v>0</v>
      </c>
      <c r="AW191" s="65">
        <f t="shared" si="143"/>
        <v>0</v>
      </c>
      <c r="AX191" s="65">
        <f t="shared" si="143"/>
        <v>0</v>
      </c>
      <c r="AY191" s="65">
        <f t="shared" si="143"/>
        <v>0</v>
      </c>
      <c r="AZ191" s="65">
        <f t="shared" si="143"/>
        <v>0</v>
      </c>
      <c r="BA191" s="65">
        <f t="shared" si="143"/>
        <v>0</v>
      </c>
      <c r="BB191" s="65">
        <f t="shared" si="143"/>
        <v>0</v>
      </c>
      <c r="BC191" s="65">
        <f t="shared" si="143"/>
        <v>0</v>
      </c>
      <c r="BD191" s="65">
        <f t="shared" si="143"/>
        <v>0</v>
      </c>
      <c r="BE191" s="65">
        <f t="shared" si="143"/>
        <v>0</v>
      </c>
      <c r="BF191" s="65">
        <f t="shared" si="143"/>
        <v>0</v>
      </c>
      <c r="BG191" s="65">
        <f t="shared" si="143"/>
        <v>0</v>
      </c>
    </row>
    <row r="192" spans="4:59" x14ac:dyDescent="0.2">
      <c r="E192" s="25" t="s">
        <v>37</v>
      </c>
      <c r="F192" s="25"/>
      <c r="G192" s="71" t="str">
        <f>inputs!$F$15</f>
        <v>£m (2017-18 prices)</v>
      </c>
      <c r="H192" s="65">
        <f t="shared" si="139"/>
        <v>0</v>
      </c>
      <c r="I192" s="65"/>
      <c r="J192" s="65">
        <f t="shared" si="137"/>
        <v>0</v>
      </c>
      <c r="K192" s="65">
        <f t="shared" si="137"/>
        <v>0</v>
      </c>
      <c r="L192" s="65">
        <f t="shared" ref="L192:BG192" si="144">L$141*L154</f>
        <v>0</v>
      </c>
      <c r="M192" s="65">
        <f t="shared" si="144"/>
        <v>0</v>
      </c>
      <c r="N192" s="65">
        <f t="shared" si="144"/>
        <v>0</v>
      </c>
      <c r="O192" s="65">
        <f t="shared" si="144"/>
        <v>0</v>
      </c>
      <c r="P192" s="65">
        <f t="shared" si="144"/>
        <v>0</v>
      </c>
      <c r="Q192" s="65">
        <f t="shared" si="144"/>
        <v>0</v>
      </c>
      <c r="R192" s="65">
        <f t="shared" si="144"/>
        <v>0</v>
      </c>
      <c r="S192" s="65">
        <f t="shared" si="144"/>
        <v>0</v>
      </c>
      <c r="T192" s="65">
        <f t="shared" si="144"/>
        <v>0</v>
      </c>
      <c r="U192" s="65">
        <f t="shared" si="144"/>
        <v>0</v>
      </c>
      <c r="V192" s="65">
        <f t="shared" si="144"/>
        <v>0</v>
      </c>
      <c r="W192" s="65">
        <f t="shared" si="144"/>
        <v>0</v>
      </c>
      <c r="X192" s="65">
        <f t="shared" si="144"/>
        <v>0</v>
      </c>
      <c r="Y192" s="65">
        <f t="shared" si="144"/>
        <v>0</v>
      </c>
      <c r="Z192" s="65">
        <f t="shared" si="144"/>
        <v>0</v>
      </c>
      <c r="AA192" s="65">
        <f t="shared" si="144"/>
        <v>0</v>
      </c>
      <c r="AB192" s="65">
        <f t="shared" si="144"/>
        <v>0</v>
      </c>
      <c r="AC192" s="65">
        <f t="shared" si="144"/>
        <v>0</v>
      </c>
      <c r="AD192" s="65">
        <f t="shared" si="144"/>
        <v>0</v>
      </c>
      <c r="AE192" s="65">
        <f t="shared" si="144"/>
        <v>0</v>
      </c>
      <c r="AF192" s="65">
        <f t="shared" si="144"/>
        <v>0</v>
      </c>
      <c r="AG192" s="65">
        <f t="shared" si="144"/>
        <v>0</v>
      </c>
      <c r="AH192" s="65">
        <f t="shared" si="144"/>
        <v>0</v>
      </c>
      <c r="AI192" s="65">
        <f t="shared" si="144"/>
        <v>0</v>
      </c>
      <c r="AJ192" s="65">
        <f t="shared" si="144"/>
        <v>0</v>
      </c>
      <c r="AK192" s="65">
        <f t="shared" si="144"/>
        <v>0</v>
      </c>
      <c r="AL192" s="65">
        <f t="shared" si="144"/>
        <v>0</v>
      </c>
      <c r="AM192" s="65">
        <f t="shared" si="144"/>
        <v>0</v>
      </c>
      <c r="AN192" s="65">
        <f t="shared" si="144"/>
        <v>0</v>
      </c>
      <c r="AO192" s="65">
        <f t="shared" si="144"/>
        <v>0</v>
      </c>
      <c r="AP192" s="65">
        <f t="shared" si="144"/>
        <v>0</v>
      </c>
      <c r="AQ192" s="65">
        <f t="shared" si="144"/>
        <v>0</v>
      </c>
      <c r="AR192" s="65">
        <f t="shared" si="144"/>
        <v>0</v>
      </c>
      <c r="AS192" s="65">
        <f t="shared" si="144"/>
        <v>0</v>
      </c>
      <c r="AT192" s="65">
        <f t="shared" si="144"/>
        <v>0</v>
      </c>
      <c r="AU192" s="65">
        <f t="shared" si="144"/>
        <v>0</v>
      </c>
      <c r="AV192" s="65">
        <f t="shared" si="144"/>
        <v>0</v>
      </c>
      <c r="AW192" s="65">
        <f t="shared" si="144"/>
        <v>0</v>
      </c>
      <c r="AX192" s="65">
        <f t="shared" si="144"/>
        <v>0</v>
      </c>
      <c r="AY192" s="65">
        <f t="shared" si="144"/>
        <v>0</v>
      </c>
      <c r="AZ192" s="65">
        <f t="shared" si="144"/>
        <v>0</v>
      </c>
      <c r="BA192" s="65">
        <f t="shared" si="144"/>
        <v>0</v>
      </c>
      <c r="BB192" s="65">
        <f t="shared" si="144"/>
        <v>0</v>
      </c>
      <c r="BC192" s="65">
        <f t="shared" si="144"/>
        <v>0</v>
      </c>
      <c r="BD192" s="65">
        <f t="shared" si="144"/>
        <v>0</v>
      </c>
      <c r="BE192" s="65">
        <f t="shared" si="144"/>
        <v>0</v>
      </c>
      <c r="BF192" s="65">
        <f t="shared" si="144"/>
        <v>0</v>
      </c>
      <c r="BG192" s="65">
        <f t="shared" si="144"/>
        <v>0</v>
      </c>
    </row>
    <row r="193" spans="1:59" x14ac:dyDescent="0.2">
      <c r="E193" s="25" t="s">
        <v>38</v>
      </c>
      <c r="F193" s="25"/>
      <c r="G193" s="71" t="str">
        <f>inputs!$F$15</f>
        <v>£m (2017-18 prices)</v>
      </c>
      <c r="H193" s="65">
        <f t="shared" si="139"/>
        <v>0</v>
      </c>
      <c r="I193" s="65"/>
      <c r="J193" s="65">
        <f t="shared" si="137"/>
        <v>0</v>
      </c>
      <c r="K193" s="65">
        <f t="shared" si="137"/>
        <v>0</v>
      </c>
      <c r="L193" s="65">
        <f t="shared" ref="L193:BG193" si="145">L$141*L155</f>
        <v>0</v>
      </c>
      <c r="M193" s="65">
        <f t="shared" si="145"/>
        <v>0</v>
      </c>
      <c r="N193" s="65">
        <f t="shared" si="145"/>
        <v>0</v>
      </c>
      <c r="O193" s="65">
        <f t="shared" si="145"/>
        <v>0</v>
      </c>
      <c r="P193" s="65">
        <f t="shared" si="145"/>
        <v>0</v>
      </c>
      <c r="Q193" s="65">
        <f t="shared" si="145"/>
        <v>0</v>
      </c>
      <c r="R193" s="65">
        <f t="shared" si="145"/>
        <v>0</v>
      </c>
      <c r="S193" s="65">
        <f t="shared" si="145"/>
        <v>0</v>
      </c>
      <c r="T193" s="65">
        <f t="shared" si="145"/>
        <v>0</v>
      </c>
      <c r="U193" s="65">
        <f t="shared" si="145"/>
        <v>0</v>
      </c>
      <c r="V193" s="65">
        <f t="shared" si="145"/>
        <v>0</v>
      </c>
      <c r="W193" s="65">
        <f t="shared" si="145"/>
        <v>0</v>
      </c>
      <c r="X193" s="65">
        <f t="shared" si="145"/>
        <v>0</v>
      </c>
      <c r="Y193" s="65">
        <f t="shared" si="145"/>
        <v>0</v>
      </c>
      <c r="Z193" s="65">
        <f t="shared" si="145"/>
        <v>0</v>
      </c>
      <c r="AA193" s="65">
        <f t="shared" si="145"/>
        <v>0</v>
      </c>
      <c r="AB193" s="65">
        <f t="shared" si="145"/>
        <v>0</v>
      </c>
      <c r="AC193" s="65">
        <f t="shared" si="145"/>
        <v>0</v>
      </c>
      <c r="AD193" s="65">
        <f t="shared" si="145"/>
        <v>0</v>
      </c>
      <c r="AE193" s="65">
        <f t="shared" si="145"/>
        <v>0</v>
      </c>
      <c r="AF193" s="65">
        <f t="shared" si="145"/>
        <v>0</v>
      </c>
      <c r="AG193" s="65">
        <f t="shared" si="145"/>
        <v>0</v>
      </c>
      <c r="AH193" s="65">
        <f t="shared" si="145"/>
        <v>0</v>
      </c>
      <c r="AI193" s="65">
        <f t="shared" si="145"/>
        <v>0</v>
      </c>
      <c r="AJ193" s="65">
        <f t="shared" si="145"/>
        <v>0</v>
      </c>
      <c r="AK193" s="65">
        <f t="shared" si="145"/>
        <v>0</v>
      </c>
      <c r="AL193" s="65">
        <f t="shared" si="145"/>
        <v>0</v>
      </c>
      <c r="AM193" s="65">
        <f t="shared" si="145"/>
        <v>0</v>
      </c>
      <c r="AN193" s="65">
        <f t="shared" si="145"/>
        <v>0</v>
      </c>
      <c r="AO193" s="65">
        <f t="shared" si="145"/>
        <v>0</v>
      </c>
      <c r="AP193" s="65">
        <f t="shared" si="145"/>
        <v>0</v>
      </c>
      <c r="AQ193" s="65">
        <f t="shared" si="145"/>
        <v>0</v>
      </c>
      <c r="AR193" s="65">
        <f t="shared" si="145"/>
        <v>0</v>
      </c>
      <c r="AS193" s="65">
        <f t="shared" si="145"/>
        <v>0</v>
      </c>
      <c r="AT193" s="65">
        <f t="shared" si="145"/>
        <v>0</v>
      </c>
      <c r="AU193" s="65">
        <f t="shared" si="145"/>
        <v>0</v>
      </c>
      <c r="AV193" s="65">
        <f t="shared" si="145"/>
        <v>0</v>
      </c>
      <c r="AW193" s="65">
        <f t="shared" si="145"/>
        <v>0</v>
      </c>
      <c r="AX193" s="65">
        <f t="shared" si="145"/>
        <v>0</v>
      </c>
      <c r="AY193" s="65">
        <f t="shared" si="145"/>
        <v>0</v>
      </c>
      <c r="AZ193" s="65">
        <f t="shared" si="145"/>
        <v>0</v>
      </c>
      <c r="BA193" s="65">
        <f t="shared" si="145"/>
        <v>0</v>
      </c>
      <c r="BB193" s="65">
        <f t="shared" si="145"/>
        <v>0</v>
      </c>
      <c r="BC193" s="65">
        <f t="shared" si="145"/>
        <v>0</v>
      </c>
      <c r="BD193" s="65">
        <f t="shared" si="145"/>
        <v>0</v>
      </c>
      <c r="BE193" s="65">
        <f t="shared" si="145"/>
        <v>0</v>
      </c>
      <c r="BF193" s="65">
        <f t="shared" si="145"/>
        <v>0</v>
      </c>
      <c r="BG193" s="65">
        <f t="shared" si="145"/>
        <v>0</v>
      </c>
    </row>
    <row r="195" spans="1:59" s="78" customFormat="1" x14ac:dyDescent="0.2">
      <c r="A195" s="74" t="s">
        <v>182</v>
      </c>
      <c r="B195" s="75"/>
      <c r="C195" s="76"/>
      <c r="D195" s="77"/>
      <c r="E195" s="77"/>
      <c r="F195" s="77"/>
    </row>
    <row r="197" spans="1:59" x14ac:dyDescent="0.2">
      <c r="C197" s="69" t="s">
        <v>183</v>
      </c>
    </row>
    <row r="198" spans="1:59" x14ac:dyDescent="0.2">
      <c r="C198" s="69"/>
    </row>
    <row r="199" spans="1:59" x14ac:dyDescent="0.2">
      <c r="D199" s="58" t="s">
        <v>184</v>
      </c>
    </row>
    <row r="200" spans="1:59" x14ac:dyDescent="0.2">
      <c r="E200" s="41" t="s">
        <v>32</v>
      </c>
      <c r="F200" s="41"/>
      <c r="G200" s="61" t="str">
        <f>inputs!$F$15</f>
        <v>£m (2017-18 prices)</v>
      </c>
      <c r="H200" s="64">
        <f>H160</f>
        <v>0.81741466000000162</v>
      </c>
      <c r="I200" s="64"/>
    </row>
    <row r="201" spans="1:59" x14ac:dyDescent="0.2">
      <c r="E201" s="41" t="s">
        <v>33</v>
      </c>
      <c r="F201" s="41"/>
      <c r="G201" s="61" t="str">
        <f>inputs!$F$15</f>
        <v>£m (2017-18 prices)</v>
      </c>
      <c r="H201" s="64">
        <f t="shared" ref="H201:H206" si="146">H161</f>
        <v>1.0528793400000025</v>
      </c>
      <c r="I201" s="64"/>
    </row>
    <row r="202" spans="1:59" x14ac:dyDescent="0.2">
      <c r="E202" s="41" t="s">
        <v>34</v>
      </c>
      <c r="F202" s="41"/>
      <c r="G202" s="61" t="str">
        <f>inputs!$F$15</f>
        <v>£m (2017-18 prices)</v>
      </c>
      <c r="H202" s="64">
        <f t="shared" si="146"/>
        <v>0</v>
      </c>
      <c r="I202" s="64"/>
    </row>
    <row r="203" spans="1:59" x14ac:dyDescent="0.2">
      <c r="E203" s="41" t="s">
        <v>35</v>
      </c>
      <c r="F203" s="41"/>
      <c r="G203" s="61" t="str">
        <f>inputs!$F$15</f>
        <v>£m (2017-18 prices)</v>
      </c>
      <c r="H203" s="64">
        <f t="shared" si="146"/>
        <v>0</v>
      </c>
      <c r="I203" s="64"/>
    </row>
    <row r="204" spans="1:59" x14ac:dyDescent="0.2">
      <c r="E204" s="41" t="s">
        <v>36</v>
      </c>
      <c r="F204" s="41"/>
      <c r="G204" s="61" t="str">
        <f>inputs!$F$15</f>
        <v>£m (2017-18 prices)</v>
      </c>
      <c r="H204" s="64">
        <f t="shared" si="146"/>
        <v>2</v>
      </c>
      <c r="I204" s="64"/>
    </row>
    <row r="205" spans="1:59" x14ac:dyDescent="0.2">
      <c r="E205" s="41" t="s">
        <v>37</v>
      </c>
      <c r="F205" s="41"/>
      <c r="G205" s="61" t="str">
        <f>inputs!$F$15</f>
        <v>£m (2017-18 prices)</v>
      </c>
      <c r="H205" s="64">
        <f t="shared" si="146"/>
        <v>0</v>
      </c>
      <c r="I205" s="64"/>
    </row>
    <row r="206" spans="1:59" x14ac:dyDescent="0.2">
      <c r="E206" s="41" t="s">
        <v>38</v>
      </c>
      <c r="F206" s="41"/>
      <c r="G206" s="61" t="str">
        <f>inputs!$F$15</f>
        <v>£m (2017-18 prices)</v>
      </c>
      <c r="H206" s="64">
        <f t="shared" si="146"/>
        <v>0</v>
      </c>
      <c r="I206" s="64"/>
    </row>
    <row r="208" spans="1:59" x14ac:dyDescent="0.2">
      <c r="D208" s="58" t="s">
        <v>185</v>
      </c>
    </row>
    <row r="209" spans="4:9" x14ac:dyDescent="0.2">
      <c r="E209" s="41" t="s">
        <v>32</v>
      </c>
      <c r="F209" s="41"/>
      <c r="G209" s="61" t="str">
        <f>inputs!$F$15</f>
        <v>£m (2017-18 prices)</v>
      </c>
      <c r="H209" s="64">
        <f>H169</f>
        <v>-10.725999999999999</v>
      </c>
      <c r="I209" s="64"/>
    </row>
    <row r="210" spans="4:9" x14ac:dyDescent="0.2">
      <c r="E210" s="41" t="s">
        <v>33</v>
      </c>
      <c r="F210" s="41"/>
      <c r="G210" s="61" t="str">
        <f>inputs!$F$15</f>
        <v>£m (2017-18 prices)</v>
      </c>
      <c r="H210" s="64">
        <f t="shared" ref="H210:H215" si="147">H170</f>
        <v>-16.776</v>
      </c>
      <c r="I210" s="64"/>
    </row>
    <row r="211" spans="4:9" x14ac:dyDescent="0.2">
      <c r="E211" s="41" t="s">
        <v>34</v>
      </c>
      <c r="F211" s="41"/>
      <c r="G211" s="61" t="str">
        <f>inputs!$F$15</f>
        <v>£m (2017-18 prices)</v>
      </c>
      <c r="H211" s="64">
        <f t="shared" si="147"/>
        <v>0</v>
      </c>
      <c r="I211" s="64"/>
    </row>
    <row r="212" spans="4:9" x14ac:dyDescent="0.2">
      <c r="E212" s="41" t="s">
        <v>35</v>
      </c>
      <c r="F212" s="41"/>
      <c r="G212" s="61" t="str">
        <f>inputs!$F$15</f>
        <v>£m (2017-18 prices)</v>
      </c>
      <c r="H212" s="64">
        <f t="shared" si="147"/>
        <v>0</v>
      </c>
      <c r="I212" s="64"/>
    </row>
    <row r="213" spans="4:9" x14ac:dyDescent="0.2">
      <c r="E213" s="41" t="s">
        <v>36</v>
      </c>
      <c r="F213" s="41"/>
      <c r="G213" s="61" t="str">
        <f>inputs!$F$15</f>
        <v>£m (2017-18 prices)</v>
      </c>
      <c r="H213" s="64">
        <f t="shared" si="147"/>
        <v>0</v>
      </c>
      <c r="I213" s="64"/>
    </row>
    <row r="214" spans="4:9" x14ac:dyDescent="0.2">
      <c r="E214" s="41" t="s">
        <v>37</v>
      </c>
      <c r="F214" s="41"/>
      <c r="G214" s="61" t="str">
        <f>inputs!$F$15</f>
        <v>£m (2017-18 prices)</v>
      </c>
      <c r="H214" s="64">
        <f t="shared" si="147"/>
        <v>0</v>
      </c>
      <c r="I214" s="64"/>
    </row>
    <row r="215" spans="4:9" x14ac:dyDescent="0.2">
      <c r="E215" s="41" t="s">
        <v>38</v>
      </c>
      <c r="F215" s="41"/>
      <c r="G215" s="61" t="str">
        <f>inputs!$F$15</f>
        <v>£m (2017-18 prices)</v>
      </c>
      <c r="H215" s="64">
        <f t="shared" si="147"/>
        <v>0</v>
      </c>
      <c r="I215" s="64"/>
    </row>
    <row r="217" spans="4:9" x14ac:dyDescent="0.2">
      <c r="D217" s="58" t="s">
        <v>186</v>
      </c>
      <c r="E217" s="58"/>
      <c r="F217" s="58"/>
    </row>
    <row r="218" spans="4:9" x14ac:dyDescent="0.2">
      <c r="E218" s="25" t="s">
        <v>32</v>
      </c>
      <c r="F218" s="25"/>
      <c r="G218" s="60" t="str">
        <f>inputs!$F$15</f>
        <v>£m (2017-18 prices)</v>
      </c>
      <c r="H218" s="65">
        <f>H178</f>
        <v>0.4174146600000016</v>
      </c>
      <c r="I218" s="65"/>
    </row>
    <row r="219" spans="4:9" x14ac:dyDescent="0.2">
      <c r="E219" s="25" t="s">
        <v>33</v>
      </c>
      <c r="F219" s="25"/>
      <c r="G219" s="60" t="str">
        <f>inputs!$F$15</f>
        <v>£m (2017-18 prices)</v>
      </c>
      <c r="H219" s="65">
        <f t="shared" ref="H219:H224" si="148">H179</f>
        <v>0.65287934000000247</v>
      </c>
      <c r="I219" s="65"/>
    </row>
    <row r="220" spans="4:9" x14ac:dyDescent="0.2">
      <c r="E220" s="25" t="s">
        <v>34</v>
      </c>
      <c r="F220" s="25"/>
      <c r="G220" s="60" t="str">
        <f>inputs!$F$15</f>
        <v>£m (2017-18 prices)</v>
      </c>
      <c r="H220" s="65">
        <f t="shared" si="148"/>
        <v>0</v>
      </c>
      <c r="I220" s="65"/>
    </row>
    <row r="221" spans="4:9" x14ac:dyDescent="0.2">
      <c r="E221" s="25" t="s">
        <v>35</v>
      </c>
      <c r="F221" s="25"/>
      <c r="G221" s="60" t="str">
        <f>inputs!$F$15</f>
        <v>£m (2017-18 prices)</v>
      </c>
      <c r="H221" s="65">
        <f t="shared" si="148"/>
        <v>0</v>
      </c>
      <c r="I221" s="65"/>
    </row>
    <row r="222" spans="4:9" x14ac:dyDescent="0.2">
      <c r="E222" s="25" t="s">
        <v>36</v>
      </c>
      <c r="F222" s="25"/>
      <c r="G222" s="60" t="str">
        <f>inputs!$F$15</f>
        <v>£m (2017-18 prices)</v>
      </c>
      <c r="H222" s="65">
        <f t="shared" si="148"/>
        <v>2</v>
      </c>
      <c r="I222" s="65"/>
    </row>
    <row r="223" spans="4:9" x14ac:dyDescent="0.2">
      <c r="E223" s="25" t="s">
        <v>37</v>
      </c>
      <c r="F223" s="25"/>
      <c r="G223" s="60" t="str">
        <f>inputs!$F$15</f>
        <v>£m (2017-18 prices)</v>
      </c>
      <c r="H223" s="65">
        <f t="shared" si="148"/>
        <v>0</v>
      </c>
      <c r="I223" s="65"/>
    </row>
    <row r="224" spans="4:9" x14ac:dyDescent="0.2">
      <c r="E224" s="25" t="s">
        <v>38</v>
      </c>
      <c r="F224" s="25"/>
      <c r="G224" s="60" t="str">
        <f>inputs!$F$15</f>
        <v>£m (2017-18 prices)</v>
      </c>
      <c r="H224" s="65">
        <f t="shared" si="148"/>
        <v>0</v>
      </c>
      <c r="I224" s="65"/>
    </row>
    <row r="225" spans="4:9" x14ac:dyDescent="0.2">
      <c r="H225" s="65"/>
      <c r="I225" s="65"/>
    </row>
    <row r="226" spans="4:9" x14ac:dyDescent="0.2">
      <c r="D226" s="58" t="s">
        <v>187</v>
      </c>
      <c r="E226" s="58"/>
      <c r="F226" s="58"/>
      <c r="H226" s="65"/>
      <c r="I226" s="65"/>
    </row>
    <row r="227" spans="4:9" x14ac:dyDescent="0.2">
      <c r="E227" s="41" t="s">
        <v>32</v>
      </c>
      <c r="F227" s="41"/>
      <c r="G227" s="61" t="str">
        <f>inputs!$F$15</f>
        <v>£m (2017-18 prices)</v>
      </c>
      <c r="H227" s="64">
        <f>H187</f>
        <v>-10.725</v>
      </c>
      <c r="I227" s="64"/>
    </row>
    <row r="228" spans="4:9" x14ac:dyDescent="0.2">
      <c r="E228" s="41" t="s">
        <v>33</v>
      </c>
      <c r="F228" s="41"/>
      <c r="G228" s="61" t="str">
        <f>inputs!$F$15</f>
        <v>£m (2017-18 prices)</v>
      </c>
      <c r="H228" s="64">
        <f t="shared" ref="H228:H233" si="149">H188</f>
        <v>-16.774999999999999</v>
      </c>
      <c r="I228" s="64"/>
    </row>
    <row r="229" spans="4:9" x14ac:dyDescent="0.2">
      <c r="E229" s="41" t="s">
        <v>34</v>
      </c>
      <c r="F229" s="41"/>
      <c r="G229" s="61" t="str">
        <f>inputs!$F$15</f>
        <v>£m (2017-18 prices)</v>
      </c>
      <c r="H229" s="64">
        <f t="shared" si="149"/>
        <v>0</v>
      </c>
      <c r="I229" s="64"/>
    </row>
    <row r="230" spans="4:9" x14ac:dyDescent="0.2">
      <c r="E230" s="41" t="s">
        <v>35</v>
      </c>
      <c r="F230" s="41"/>
      <c r="G230" s="61" t="str">
        <f>inputs!$F$15</f>
        <v>£m (2017-18 prices)</v>
      </c>
      <c r="H230" s="64">
        <f t="shared" si="149"/>
        <v>0</v>
      </c>
      <c r="I230" s="64"/>
    </row>
    <row r="231" spans="4:9" x14ac:dyDescent="0.2">
      <c r="E231" s="41" t="s">
        <v>36</v>
      </c>
      <c r="F231" s="41"/>
      <c r="G231" s="61" t="str">
        <f>inputs!$F$15</f>
        <v>£m (2017-18 prices)</v>
      </c>
      <c r="H231" s="64">
        <f t="shared" si="149"/>
        <v>0</v>
      </c>
      <c r="I231" s="64"/>
    </row>
    <row r="232" spans="4:9" x14ac:dyDescent="0.2">
      <c r="E232" s="41" t="s">
        <v>37</v>
      </c>
      <c r="F232" s="41"/>
      <c r="G232" s="61" t="str">
        <f>inputs!$F$15</f>
        <v>£m (2017-18 prices)</v>
      </c>
      <c r="H232" s="64">
        <f t="shared" si="149"/>
        <v>0</v>
      </c>
      <c r="I232" s="64"/>
    </row>
    <row r="233" spans="4:9" x14ac:dyDescent="0.2">
      <c r="E233" s="41" t="s">
        <v>38</v>
      </c>
      <c r="F233" s="41"/>
      <c r="G233" s="61" t="str">
        <f>inputs!$F$15</f>
        <v>£m (2017-18 prices)</v>
      </c>
      <c r="H233" s="64">
        <f t="shared" si="149"/>
        <v>0</v>
      </c>
      <c r="I233" s="64"/>
    </row>
    <row r="234" spans="4:9" x14ac:dyDescent="0.2">
      <c r="E234" s="41"/>
      <c r="F234" s="41"/>
      <c r="G234" s="61"/>
      <c r="H234" s="64"/>
      <c r="I234" s="64"/>
    </row>
    <row r="235" spans="4:9" x14ac:dyDescent="0.2">
      <c r="D235" s="58" t="s">
        <v>188</v>
      </c>
      <c r="E235" s="58"/>
      <c r="F235" s="58"/>
      <c r="I235" s="64"/>
    </row>
    <row r="236" spans="4:9" x14ac:dyDescent="0.2">
      <c r="E236" s="41" t="s">
        <v>32</v>
      </c>
      <c r="F236" s="41"/>
      <c r="G236" s="61" t="str">
        <f>inputs!$F$15</f>
        <v>£m (2017-18 prices)</v>
      </c>
      <c r="H236" s="64">
        <f>H200-H218</f>
        <v>0.4</v>
      </c>
      <c r="I236" s="64"/>
    </row>
    <row r="237" spans="4:9" x14ac:dyDescent="0.2">
      <c r="E237" s="41" t="s">
        <v>33</v>
      </c>
      <c r="F237" s="41"/>
      <c r="G237" s="61" t="str">
        <f>inputs!$F$15</f>
        <v>£m (2017-18 prices)</v>
      </c>
      <c r="H237" s="64">
        <f t="shared" ref="H237:H242" si="150">H201-H219</f>
        <v>0.4</v>
      </c>
      <c r="I237" s="64"/>
    </row>
    <row r="238" spans="4:9" x14ac:dyDescent="0.2">
      <c r="E238" s="41" t="s">
        <v>34</v>
      </c>
      <c r="F238" s="41"/>
      <c r="G238" s="61" t="str">
        <f>inputs!$F$15</f>
        <v>£m (2017-18 prices)</v>
      </c>
      <c r="H238" s="64">
        <f t="shared" si="150"/>
        <v>0</v>
      </c>
      <c r="I238" s="64"/>
    </row>
    <row r="239" spans="4:9" x14ac:dyDescent="0.2">
      <c r="E239" s="41" t="s">
        <v>35</v>
      </c>
      <c r="F239" s="41"/>
      <c r="G239" s="61" t="str">
        <f>inputs!$F$15</f>
        <v>£m (2017-18 prices)</v>
      </c>
      <c r="H239" s="64">
        <f t="shared" si="150"/>
        <v>0</v>
      </c>
      <c r="I239" s="64"/>
    </row>
    <row r="240" spans="4:9" x14ac:dyDescent="0.2">
      <c r="E240" s="41" t="s">
        <v>36</v>
      </c>
      <c r="F240" s="41"/>
      <c r="G240" s="61" t="str">
        <f>inputs!$F$15</f>
        <v>£m (2017-18 prices)</v>
      </c>
      <c r="H240" s="64">
        <f t="shared" si="150"/>
        <v>0</v>
      </c>
      <c r="I240" s="64"/>
    </row>
    <row r="241" spans="3:9" x14ac:dyDescent="0.2">
      <c r="E241" s="41" t="s">
        <v>37</v>
      </c>
      <c r="F241" s="41"/>
      <c r="G241" s="61" t="str">
        <f>inputs!$F$15</f>
        <v>£m (2017-18 prices)</v>
      </c>
      <c r="H241" s="64">
        <f t="shared" si="150"/>
        <v>0</v>
      </c>
      <c r="I241" s="64"/>
    </row>
    <row r="242" spans="3:9" x14ac:dyDescent="0.2">
      <c r="E242" s="41" t="s">
        <v>38</v>
      </c>
      <c r="F242" s="41"/>
      <c r="G242" s="61" t="str">
        <f>inputs!$F$15</f>
        <v>£m (2017-18 prices)</v>
      </c>
      <c r="H242" s="64">
        <f t="shared" si="150"/>
        <v>0</v>
      </c>
      <c r="I242" s="64"/>
    </row>
    <row r="243" spans="3:9" x14ac:dyDescent="0.2">
      <c r="H243" s="65"/>
      <c r="I243" s="64"/>
    </row>
    <row r="244" spans="3:9" x14ac:dyDescent="0.2">
      <c r="D244" s="58" t="s">
        <v>189</v>
      </c>
      <c r="E244" s="58"/>
      <c r="F244" s="58"/>
      <c r="H244" s="65"/>
      <c r="I244" s="64"/>
    </row>
    <row r="245" spans="3:9" x14ac:dyDescent="0.2">
      <c r="E245" s="41" t="s">
        <v>32</v>
      </c>
      <c r="F245" s="41"/>
      <c r="G245" s="61" t="str">
        <f>inputs!$F$15</f>
        <v>£m (2017-18 prices)</v>
      </c>
      <c r="H245" s="64">
        <f>H209-H227</f>
        <v>-9.9999999999944578E-4</v>
      </c>
      <c r="I245" s="64"/>
    </row>
    <row r="246" spans="3:9" x14ac:dyDescent="0.2">
      <c r="E246" s="41" t="s">
        <v>33</v>
      </c>
      <c r="F246" s="41"/>
      <c r="G246" s="61" t="str">
        <f>inputs!$F$15</f>
        <v>£m (2017-18 prices)</v>
      </c>
      <c r="H246" s="64">
        <f t="shared" ref="H246:H251" si="151">H210-H228</f>
        <v>-1.0000000000012221E-3</v>
      </c>
      <c r="I246" s="64"/>
    </row>
    <row r="247" spans="3:9" x14ac:dyDescent="0.2">
      <c r="E247" s="41" t="s">
        <v>34</v>
      </c>
      <c r="F247" s="41"/>
      <c r="G247" s="61" t="str">
        <f>inputs!$F$15</f>
        <v>£m (2017-18 prices)</v>
      </c>
      <c r="H247" s="64">
        <f t="shared" si="151"/>
        <v>0</v>
      </c>
      <c r="I247" s="64"/>
    </row>
    <row r="248" spans="3:9" x14ac:dyDescent="0.2">
      <c r="E248" s="41" t="s">
        <v>35</v>
      </c>
      <c r="F248" s="41"/>
      <c r="G248" s="61" t="str">
        <f>inputs!$F$15</f>
        <v>£m (2017-18 prices)</v>
      </c>
      <c r="H248" s="64">
        <f t="shared" si="151"/>
        <v>0</v>
      </c>
      <c r="I248" s="64"/>
    </row>
    <row r="249" spans="3:9" x14ac:dyDescent="0.2">
      <c r="E249" s="41" t="s">
        <v>36</v>
      </c>
      <c r="F249" s="41"/>
      <c r="G249" s="61" t="str">
        <f>inputs!$F$15</f>
        <v>£m (2017-18 prices)</v>
      </c>
      <c r="H249" s="64">
        <f t="shared" si="151"/>
        <v>0</v>
      </c>
      <c r="I249" s="64"/>
    </row>
    <row r="250" spans="3:9" x14ac:dyDescent="0.2">
      <c r="E250" s="41" t="s">
        <v>37</v>
      </c>
      <c r="F250" s="41"/>
      <c r="G250" s="61" t="str">
        <f>inputs!$F$15</f>
        <v>£m (2017-18 prices)</v>
      </c>
      <c r="H250" s="64">
        <f t="shared" si="151"/>
        <v>0</v>
      </c>
      <c r="I250" s="64"/>
    </row>
    <row r="251" spans="3:9" x14ac:dyDescent="0.2">
      <c r="E251" s="41" t="s">
        <v>38</v>
      </c>
      <c r="F251" s="41"/>
      <c r="G251" s="61" t="str">
        <f>inputs!$F$15</f>
        <v>£m (2017-18 prices)</v>
      </c>
      <c r="H251" s="64">
        <f t="shared" si="151"/>
        <v>0</v>
      </c>
      <c r="I251" s="64"/>
    </row>
    <row r="252" spans="3:9" x14ac:dyDescent="0.2">
      <c r="E252" s="41"/>
      <c r="F252" s="41"/>
      <c r="G252" s="61"/>
      <c r="H252" s="64"/>
      <c r="I252" s="64"/>
    </row>
    <row r="253" spans="3:9" x14ac:dyDescent="0.2">
      <c r="C253" s="69" t="s">
        <v>190</v>
      </c>
    </row>
    <row r="254" spans="3:9" x14ac:dyDescent="0.2">
      <c r="D254" s="58"/>
    </row>
    <row r="255" spans="3:9" x14ac:dyDescent="0.2">
      <c r="D255" s="58" t="s">
        <v>191</v>
      </c>
    </row>
    <row r="256" spans="3:9" x14ac:dyDescent="0.2">
      <c r="E256" s="41" t="s">
        <v>32</v>
      </c>
      <c r="F256" s="41"/>
      <c r="G256" s="61" t="s">
        <v>26</v>
      </c>
      <c r="H256" s="66">
        <f>IFERROR(H218/H200,0)</f>
        <v>0.51065228020256059</v>
      </c>
      <c r="I256" s="66"/>
    </row>
    <row r="257" spans="4:9" x14ac:dyDescent="0.2">
      <c r="E257" s="41" t="s">
        <v>33</v>
      </c>
      <c r="F257" s="41"/>
      <c r="G257" s="61" t="s">
        <v>26</v>
      </c>
      <c r="H257" s="66">
        <f t="shared" ref="H257:H262" si="152">IFERROR(H219/H201,0)</f>
        <v>0.62008942069278417</v>
      </c>
      <c r="I257" s="66"/>
    </row>
    <row r="258" spans="4:9" x14ac:dyDescent="0.2">
      <c r="E258" s="41" t="s">
        <v>34</v>
      </c>
      <c r="F258" s="41"/>
      <c r="G258" s="61" t="s">
        <v>26</v>
      </c>
      <c r="H258" s="66">
        <f t="shared" si="152"/>
        <v>0</v>
      </c>
      <c r="I258" s="66"/>
    </row>
    <row r="259" spans="4:9" x14ac:dyDescent="0.2">
      <c r="E259" s="41" t="s">
        <v>35</v>
      </c>
      <c r="F259" s="41"/>
      <c r="G259" s="61" t="s">
        <v>26</v>
      </c>
      <c r="H259" s="66">
        <f t="shared" si="152"/>
        <v>0</v>
      </c>
      <c r="I259" s="66"/>
    </row>
    <row r="260" spans="4:9" x14ac:dyDescent="0.2">
      <c r="E260" s="41" t="s">
        <v>36</v>
      </c>
      <c r="F260" s="41"/>
      <c r="G260" s="61" t="s">
        <v>26</v>
      </c>
      <c r="H260" s="66">
        <f t="shared" si="152"/>
        <v>1</v>
      </c>
      <c r="I260" s="66"/>
    </row>
    <row r="261" spans="4:9" x14ac:dyDescent="0.2">
      <c r="E261" s="41" t="s">
        <v>37</v>
      </c>
      <c r="F261" s="41"/>
      <c r="G261" s="61" t="s">
        <v>26</v>
      </c>
      <c r="H261" s="66">
        <f t="shared" si="152"/>
        <v>0</v>
      </c>
      <c r="I261" s="66"/>
    </row>
    <row r="262" spans="4:9" x14ac:dyDescent="0.2">
      <c r="E262" s="41" t="s">
        <v>38</v>
      </c>
      <c r="F262" s="41"/>
      <c r="G262" s="61" t="s">
        <v>26</v>
      </c>
      <c r="H262" s="66">
        <f t="shared" si="152"/>
        <v>0</v>
      </c>
      <c r="I262" s="66"/>
    </row>
    <row r="264" spans="4:9" x14ac:dyDescent="0.2">
      <c r="D264" s="58" t="s">
        <v>192</v>
      </c>
    </row>
    <row r="265" spans="4:9" x14ac:dyDescent="0.2">
      <c r="E265" s="25" t="s">
        <v>32</v>
      </c>
      <c r="F265" s="25"/>
      <c r="G265" s="60" t="s">
        <v>26</v>
      </c>
      <c r="H265" s="67">
        <f>IFERROR(H227/H209,0)</f>
        <v>0.99990676859966443</v>
      </c>
      <c r="I265" s="67"/>
    </row>
    <row r="266" spans="4:9" x14ac:dyDescent="0.2">
      <c r="E266" s="25" t="s">
        <v>33</v>
      </c>
      <c r="F266" s="25"/>
      <c r="G266" s="60" t="s">
        <v>26</v>
      </c>
      <c r="H266" s="67">
        <f t="shared" ref="H266:H271" si="153">IFERROR(H228/H210,0)</f>
        <v>0.99994039103481158</v>
      </c>
      <c r="I266" s="67"/>
    </row>
    <row r="267" spans="4:9" x14ac:dyDescent="0.2">
      <c r="E267" s="25" t="s">
        <v>34</v>
      </c>
      <c r="F267" s="25"/>
      <c r="G267" s="60" t="s">
        <v>26</v>
      </c>
      <c r="H267" s="67">
        <f t="shared" si="153"/>
        <v>0</v>
      </c>
      <c r="I267" s="67"/>
    </row>
    <row r="268" spans="4:9" x14ac:dyDescent="0.2">
      <c r="E268" s="25" t="s">
        <v>35</v>
      </c>
      <c r="F268" s="25"/>
      <c r="G268" s="60" t="s">
        <v>26</v>
      </c>
      <c r="H268" s="67">
        <f t="shared" si="153"/>
        <v>0</v>
      </c>
      <c r="I268" s="67"/>
    </row>
    <row r="269" spans="4:9" x14ac:dyDescent="0.2">
      <c r="E269" s="25" t="s">
        <v>36</v>
      </c>
      <c r="F269" s="25"/>
      <c r="G269" s="60" t="s">
        <v>26</v>
      </c>
      <c r="H269" s="67">
        <f t="shared" si="153"/>
        <v>0</v>
      </c>
      <c r="I269" s="67"/>
    </row>
    <row r="270" spans="4:9" x14ac:dyDescent="0.2">
      <c r="E270" s="25" t="s">
        <v>37</v>
      </c>
      <c r="F270" s="25"/>
      <c r="G270" s="60" t="s">
        <v>26</v>
      </c>
      <c r="H270" s="67">
        <f t="shared" si="153"/>
        <v>0</v>
      </c>
      <c r="I270" s="67"/>
    </row>
    <row r="271" spans="4:9" x14ac:dyDescent="0.2">
      <c r="E271" s="25" t="s">
        <v>38</v>
      </c>
      <c r="F271" s="25"/>
      <c r="G271" s="60" t="s">
        <v>26</v>
      </c>
      <c r="H271" s="67">
        <f t="shared" si="153"/>
        <v>0</v>
      </c>
      <c r="I271" s="67"/>
    </row>
    <row r="273" spans="3:9" x14ac:dyDescent="0.2">
      <c r="C273" s="69" t="s">
        <v>193</v>
      </c>
    </row>
    <row r="274" spans="3:9" x14ac:dyDescent="0.2">
      <c r="C274" s="69"/>
    </row>
    <row r="275" spans="3:9" x14ac:dyDescent="0.2">
      <c r="D275" s="58" t="s">
        <v>194</v>
      </c>
    </row>
    <row r="276" spans="3:9" x14ac:dyDescent="0.2">
      <c r="E276" s="41" t="s">
        <v>32</v>
      </c>
      <c r="F276" s="41"/>
      <c r="G276" s="61" t="s">
        <v>26</v>
      </c>
      <c r="H276" s="68">
        <f t="shared" ref="H276:H282" si="154">IFERROR(SUMIF(J$145:BG$145,"RCV",J160:BG160)/H200,0)</f>
        <v>0</v>
      </c>
      <c r="I276" s="68"/>
    </row>
    <row r="277" spans="3:9" x14ac:dyDescent="0.2">
      <c r="E277" s="41" t="s">
        <v>33</v>
      </c>
      <c r="F277" s="41"/>
      <c r="G277" s="61" t="s">
        <v>26</v>
      </c>
      <c r="H277" s="68">
        <f t="shared" si="154"/>
        <v>0</v>
      </c>
      <c r="I277" s="68"/>
    </row>
    <row r="278" spans="3:9" x14ac:dyDescent="0.2">
      <c r="E278" s="41" t="s">
        <v>34</v>
      </c>
      <c r="F278" s="41"/>
      <c r="G278" s="61" t="s">
        <v>26</v>
      </c>
      <c r="H278" s="68">
        <f t="shared" si="154"/>
        <v>0</v>
      </c>
      <c r="I278" s="68"/>
    </row>
    <row r="279" spans="3:9" x14ac:dyDescent="0.2">
      <c r="E279" s="41" t="s">
        <v>35</v>
      </c>
      <c r="F279" s="41"/>
      <c r="G279" s="61" t="s">
        <v>26</v>
      </c>
      <c r="H279" s="68">
        <f t="shared" si="154"/>
        <v>0</v>
      </c>
      <c r="I279" s="68"/>
    </row>
    <row r="280" spans="3:9" x14ac:dyDescent="0.2">
      <c r="E280" s="41" t="s">
        <v>36</v>
      </c>
      <c r="F280" s="41"/>
      <c r="G280" s="61" t="s">
        <v>26</v>
      </c>
      <c r="H280" s="68">
        <f t="shared" si="154"/>
        <v>0</v>
      </c>
      <c r="I280" s="68"/>
    </row>
    <row r="281" spans="3:9" x14ac:dyDescent="0.2">
      <c r="E281" s="41" t="s">
        <v>37</v>
      </c>
      <c r="F281" s="41"/>
      <c r="G281" s="61" t="s">
        <v>26</v>
      </c>
      <c r="H281" s="68">
        <f t="shared" si="154"/>
        <v>0</v>
      </c>
      <c r="I281" s="68"/>
    </row>
    <row r="282" spans="3:9" x14ac:dyDescent="0.2">
      <c r="E282" s="41" t="s">
        <v>38</v>
      </c>
      <c r="F282" s="41"/>
      <c r="G282" s="61" t="s">
        <v>26</v>
      </c>
      <c r="H282" s="68">
        <f t="shared" si="154"/>
        <v>0</v>
      </c>
      <c r="I282" s="68"/>
    </row>
    <row r="284" spans="3:9" x14ac:dyDescent="0.2">
      <c r="D284" s="58" t="s">
        <v>195</v>
      </c>
    </row>
    <row r="285" spans="3:9" x14ac:dyDescent="0.2">
      <c r="E285" s="41" t="s">
        <v>32</v>
      </c>
      <c r="F285" s="41"/>
      <c r="G285" s="61" t="s">
        <v>26</v>
      </c>
      <c r="H285" s="68">
        <f t="shared" ref="H285:H291" si="155">IFERROR(SUMIF(J$145:BG$145,"RCV",J169:BG169)/H209,0)</f>
        <v>9.3231400335633027E-5</v>
      </c>
      <c r="I285" s="68"/>
    </row>
    <row r="286" spans="3:9" x14ac:dyDescent="0.2">
      <c r="E286" s="41" t="s">
        <v>33</v>
      </c>
      <c r="F286" s="41"/>
      <c r="G286" s="61" t="s">
        <v>26</v>
      </c>
      <c r="H286" s="68">
        <f t="shared" si="155"/>
        <v>5.9608965188364321E-5</v>
      </c>
      <c r="I286" s="68"/>
    </row>
    <row r="287" spans="3:9" x14ac:dyDescent="0.2">
      <c r="E287" s="41" t="s">
        <v>34</v>
      </c>
      <c r="F287" s="41"/>
      <c r="G287" s="61" t="s">
        <v>26</v>
      </c>
      <c r="H287" s="68">
        <f t="shared" si="155"/>
        <v>0</v>
      </c>
      <c r="I287" s="68"/>
    </row>
    <row r="288" spans="3:9" x14ac:dyDescent="0.2">
      <c r="E288" s="41" t="s">
        <v>35</v>
      </c>
      <c r="F288" s="41"/>
      <c r="G288" s="61" t="s">
        <v>26</v>
      </c>
      <c r="H288" s="68">
        <f t="shared" si="155"/>
        <v>0</v>
      </c>
      <c r="I288" s="68"/>
    </row>
    <row r="289" spans="5:9" x14ac:dyDescent="0.2">
      <c r="E289" s="41" t="s">
        <v>36</v>
      </c>
      <c r="F289" s="41"/>
      <c r="G289" s="61" t="s">
        <v>26</v>
      </c>
      <c r="H289" s="68">
        <f t="shared" si="155"/>
        <v>0</v>
      </c>
      <c r="I289" s="68"/>
    </row>
    <row r="290" spans="5:9" x14ac:dyDescent="0.2">
      <c r="E290" s="41" t="s">
        <v>37</v>
      </c>
      <c r="F290" s="41"/>
      <c r="G290" s="61" t="s">
        <v>26</v>
      </c>
      <c r="H290" s="68">
        <f t="shared" si="155"/>
        <v>0</v>
      </c>
      <c r="I290" s="68"/>
    </row>
    <row r="291" spans="5:9" x14ac:dyDescent="0.2">
      <c r="E291" s="41" t="s">
        <v>38</v>
      </c>
      <c r="F291" s="41"/>
      <c r="G291" s="61" t="s">
        <v>26</v>
      </c>
      <c r="H291" s="68">
        <f t="shared" si="155"/>
        <v>0</v>
      </c>
      <c r="I291" s="6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117"/>
  <sheetViews>
    <sheetView workbookViewId="0">
      <selection activeCell="I34" sqref="I34"/>
    </sheetView>
  </sheetViews>
  <sheetFormatPr defaultColWidth="8.625" defaultRowHeight="12" x14ac:dyDescent="0.2"/>
  <cols>
    <col min="1" max="4" width="1.625" style="25" customWidth="1"/>
    <col min="5" max="5" width="45.625" style="25" customWidth="1"/>
    <col min="6" max="8" width="15.625" style="25" customWidth="1"/>
    <col min="9" max="9" width="2.625" style="25" customWidth="1"/>
    <col min="10" max="12" width="15.625" style="25" customWidth="1"/>
    <col min="13" max="16384" width="8.625" style="25"/>
  </cols>
  <sheetData>
    <row r="1" spans="1:17" s="45" customFormat="1" ht="30" x14ac:dyDescent="0.4">
      <c r="A1" s="19" t="str">
        <f ca="1" xml:space="preserve"> RIGHT(CELL("filename", $A$1), LEN(CELL("filename", $A$1)) - SEARCH("]", CELL("filename", $A$1)))</f>
        <v>sharing mechanism</v>
      </c>
      <c r="D1" s="17"/>
      <c r="E1" s="17"/>
      <c r="F1" s="17"/>
      <c r="G1" s="17"/>
      <c r="H1" s="17"/>
      <c r="I1" s="17"/>
      <c r="J1" s="17"/>
      <c r="K1" s="17"/>
    </row>
    <row r="2" spans="1:17" x14ac:dyDescent="0.2">
      <c r="F2" s="31" t="s">
        <v>7</v>
      </c>
      <c r="G2" s="31" t="s">
        <v>8</v>
      </c>
      <c r="H2" s="31" t="s">
        <v>9</v>
      </c>
      <c r="I2" s="31"/>
    </row>
    <row r="3" spans="1:17" s="37" customFormat="1" x14ac:dyDescent="0.2">
      <c r="A3" s="33" t="s">
        <v>196</v>
      </c>
      <c r="B3" s="34"/>
      <c r="C3" s="34"/>
      <c r="D3" s="35"/>
      <c r="E3" s="36"/>
      <c r="F3" s="36"/>
      <c r="G3" s="36"/>
    </row>
    <row r="4" spans="1:17" x14ac:dyDescent="0.2">
      <c r="J4" s="31" t="s">
        <v>197</v>
      </c>
      <c r="K4" s="31" t="s">
        <v>198</v>
      </c>
      <c r="L4" s="31" t="s">
        <v>199</v>
      </c>
      <c r="O4" s="31"/>
      <c r="Q4" s="31"/>
    </row>
    <row r="5" spans="1:17" s="29" customFormat="1" x14ac:dyDescent="0.2">
      <c r="A5" s="44"/>
      <c r="C5" s="49" t="s">
        <v>200</v>
      </c>
      <c r="D5" s="27"/>
      <c r="E5" s="28"/>
      <c r="F5" s="28"/>
      <c r="G5" s="28"/>
    </row>
    <row r="6" spans="1:17" x14ac:dyDescent="0.2">
      <c r="J6" s="32"/>
      <c r="K6" s="32"/>
      <c r="L6" s="32"/>
      <c r="M6" s="32"/>
      <c r="O6" s="31"/>
      <c r="Q6" s="31"/>
    </row>
    <row r="7" spans="1:17" x14ac:dyDescent="0.2">
      <c r="D7" s="31" t="s">
        <v>184</v>
      </c>
      <c r="O7" s="31"/>
      <c r="Q7" s="31"/>
    </row>
    <row r="8" spans="1:17" x14ac:dyDescent="0.2">
      <c r="E8" s="40" t="str">
        <f>performance!E200</f>
        <v>Water resources</v>
      </c>
      <c r="F8" s="40">
        <f>performance!H200</f>
        <v>0.81741466000000162</v>
      </c>
      <c r="G8" s="40" t="str">
        <f>performance!G200</f>
        <v>£m (2017-18 prices)</v>
      </c>
      <c r="O8" s="31"/>
      <c r="Q8" s="31"/>
    </row>
    <row r="9" spans="1:17" x14ac:dyDescent="0.2">
      <c r="E9" s="40" t="str">
        <f>performance!E201</f>
        <v>Water network plus</v>
      </c>
      <c r="F9" s="40">
        <f>performance!H201</f>
        <v>1.0528793400000025</v>
      </c>
      <c r="G9" s="40" t="str">
        <f>performance!G201</f>
        <v>£m (2017-18 prices)</v>
      </c>
      <c r="O9" s="31"/>
      <c r="Q9" s="31"/>
    </row>
    <row r="10" spans="1:17" x14ac:dyDescent="0.2">
      <c r="E10" s="40" t="str">
        <f>performance!E202</f>
        <v>Wastewater network plus</v>
      </c>
      <c r="F10" s="40">
        <f>performance!H202</f>
        <v>0</v>
      </c>
      <c r="G10" s="40" t="str">
        <f>performance!G202</f>
        <v>£m (2017-18 prices)</v>
      </c>
      <c r="O10" s="31"/>
      <c r="Q10" s="31"/>
    </row>
    <row r="11" spans="1:17" x14ac:dyDescent="0.2">
      <c r="E11" s="40" t="str">
        <f>performance!E203</f>
        <v>Bioresources (sludge)</v>
      </c>
      <c r="F11" s="40">
        <f>performance!H203</f>
        <v>0</v>
      </c>
      <c r="G11" s="40" t="str">
        <f>performance!G203</f>
        <v>£m (2017-18 prices)</v>
      </c>
      <c r="O11" s="31"/>
      <c r="Q11" s="31"/>
    </row>
    <row r="12" spans="1:17" x14ac:dyDescent="0.2">
      <c r="E12" s="40" t="str">
        <f>performance!E204</f>
        <v>Residential retail</v>
      </c>
      <c r="F12" s="40">
        <f>performance!H204</f>
        <v>2</v>
      </c>
      <c r="G12" s="40" t="str">
        <f>performance!G204</f>
        <v>£m (2017-18 prices)</v>
      </c>
      <c r="O12" s="31"/>
      <c r="Q12" s="31"/>
    </row>
    <row r="13" spans="1:17" x14ac:dyDescent="0.2">
      <c r="E13" s="40" t="str">
        <f>performance!E205</f>
        <v>Business retail</v>
      </c>
      <c r="F13" s="40">
        <f>performance!H205</f>
        <v>0</v>
      </c>
      <c r="G13" s="40" t="str">
        <f>performance!G205</f>
        <v>£m (2017-18 prices)</v>
      </c>
      <c r="O13" s="31"/>
      <c r="Q13" s="31"/>
    </row>
    <row r="14" spans="1:17" x14ac:dyDescent="0.2">
      <c r="E14" s="40" t="str">
        <f>performance!E206</f>
        <v>Dummy control</v>
      </c>
      <c r="F14" s="40">
        <f>performance!H206</f>
        <v>0</v>
      </c>
      <c r="G14" s="40" t="str">
        <f>performance!G206</f>
        <v>£m (2017-18 prices)</v>
      </c>
      <c r="O14" s="31"/>
      <c r="Q14" s="31"/>
    </row>
    <row r="15" spans="1:17" x14ac:dyDescent="0.2">
      <c r="O15" s="31"/>
      <c r="Q15" s="31"/>
    </row>
    <row r="16" spans="1:17" x14ac:dyDescent="0.2">
      <c r="D16" s="31" t="s">
        <v>201</v>
      </c>
      <c r="J16" s="31"/>
      <c r="K16" s="31"/>
      <c r="L16" s="31"/>
      <c r="M16" s="31"/>
      <c r="O16" s="31"/>
      <c r="Q16" s="31"/>
    </row>
    <row r="17" spans="4:17" x14ac:dyDescent="0.2">
      <c r="E17" s="32" t="str">
        <f>E8</f>
        <v>Water resources</v>
      </c>
      <c r="G17" s="60" t="str">
        <f>inputs!$F$15</f>
        <v>£m (2017-18 prices)</v>
      </c>
      <c r="J17" s="32">
        <f>F8</f>
        <v>0.81741466000000162</v>
      </c>
      <c r="O17" s="31"/>
      <c r="Q17" s="31"/>
    </row>
    <row r="18" spans="4:17" x14ac:dyDescent="0.2">
      <c r="E18" s="32" t="str">
        <f t="shared" ref="E18:E23" si="0">E9</f>
        <v>Water network plus</v>
      </c>
      <c r="G18" s="60" t="str">
        <f>inputs!$F$15</f>
        <v>£m (2017-18 prices)</v>
      </c>
      <c r="J18" s="32">
        <f>F9</f>
        <v>1.0528793400000025</v>
      </c>
      <c r="O18" s="31"/>
      <c r="Q18" s="31"/>
    </row>
    <row r="19" spans="4:17" x14ac:dyDescent="0.2">
      <c r="E19" s="32" t="str">
        <f t="shared" si="0"/>
        <v>Wastewater network plus</v>
      </c>
      <c r="G19" s="60" t="str">
        <f>inputs!$F$15</f>
        <v>£m (2017-18 prices)</v>
      </c>
      <c r="J19" s="32"/>
      <c r="K19" s="32">
        <f>F10</f>
        <v>0</v>
      </c>
      <c r="O19" s="31"/>
      <c r="Q19" s="31"/>
    </row>
    <row r="20" spans="4:17" x14ac:dyDescent="0.2">
      <c r="E20" s="32" t="str">
        <f t="shared" si="0"/>
        <v>Bioresources (sludge)</v>
      </c>
      <c r="G20" s="60" t="str">
        <f>inputs!$F$15</f>
        <v>£m (2017-18 prices)</v>
      </c>
      <c r="J20" s="32"/>
      <c r="K20" s="32">
        <f>F11</f>
        <v>0</v>
      </c>
      <c r="O20" s="31"/>
      <c r="Q20" s="31"/>
    </row>
    <row r="21" spans="4:17" x14ac:dyDescent="0.2">
      <c r="E21" s="32" t="str">
        <f t="shared" si="0"/>
        <v>Residential retail</v>
      </c>
      <c r="G21" s="60" t="str">
        <f>inputs!$F$15</f>
        <v>£m (2017-18 prices)</v>
      </c>
      <c r="J21" s="32"/>
      <c r="L21" s="32">
        <f>F12</f>
        <v>2</v>
      </c>
      <c r="O21" s="31"/>
      <c r="Q21" s="31"/>
    </row>
    <row r="22" spans="4:17" x14ac:dyDescent="0.2">
      <c r="E22" s="32" t="str">
        <f t="shared" si="0"/>
        <v>Business retail</v>
      </c>
      <c r="G22" s="60" t="str">
        <f>inputs!$F$15</f>
        <v>£m (2017-18 prices)</v>
      </c>
      <c r="J22" s="32"/>
      <c r="L22" s="32">
        <f>F13</f>
        <v>0</v>
      </c>
      <c r="O22" s="31"/>
      <c r="Q22" s="31"/>
    </row>
    <row r="23" spans="4:17" x14ac:dyDescent="0.2">
      <c r="E23" s="32" t="str">
        <f t="shared" si="0"/>
        <v>Dummy control</v>
      </c>
      <c r="G23" s="60" t="str">
        <f>inputs!$F$15</f>
        <v>£m (2017-18 prices)</v>
      </c>
      <c r="J23" s="32"/>
      <c r="L23" s="32">
        <f>F14</f>
        <v>0</v>
      </c>
      <c r="O23" s="31"/>
      <c r="Q23" s="31"/>
    </row>
    <row r="24" spans="4:17" x14ac:dyDescent="0.2">
      <c r="O24" s="31"/>
      <c r="Q24" s="31"/>
    </row>
    <row r="25" spans="4:17" x14ac:dyDescent="0.2">
      <c r="E25" s="25" t="s">
        <v>202</v>
      </c>
      <c r="G25" s="60" t="str">
        <f>inputs!$F$15</f>
        <v>£m (2017-18 prices)</v>
      </c>
      <c r="J25" s="32">
        <f>SUM(J17:J23)</f>
        <v>1.8702940000000041</v>
      </c>
      <c r="K25" s="32">
        <f>SUM(K17:K23)</f>
        <v>0</v>
      </c>
      <c r="L25" s="32">
        <f>SUM(L17:L23)</f>
        <v>2</v>
      </c>
      <c r="O25" s="31"/>
      <c r="Q25" s="31"/>
    </row>
    <row r="26" spans="4:17" x14ac:dyDescent="0.2">
      <c r="K26" s="32"/>
      <c r="O26" s="31"/>
      <c r="Q26" s="31"/>
    </row>
    <row r="27" spans="4:17" x14ac:dyDescent="0.2">
      <c r="D27" s="31" t="s">
        <v>203</v>
      </c>
      <c r="K27" s="32"/>
      <c r="O27" s="31"/>
      <c r="Q27" s="31"/>
    </row>
    <row r="28" spans="4:17" x14ac:dyDescent="0.2">
      <c r="E28" s="39" t="s">
        <v>204</v>
      </c>
      <c r="F28" s="39"/>
      <c r="G28" s="39" t="s">
        <v>205</v>
      </c>
      <c r="H28" s="39"/>
      <c r="I28" s="39"/>
      <c r="J28" s="40">
        <f>inputs!$F$21</f>
        <v>200</v>
      </c>
      <c r="K28" s="40">
        <f>inputs!$F$25</f>
        <v>400</v>
      </c>
      <c r="L28" s="32"/>
      <c r="M28" s="32"/>
      <c r="O28" s="31"/>
      <c r="Q28" s="31"/>
    </row>
    <row r="29" spans="4:17" x14ac:dyDescent="0.2">
      <c r="E29" s="39" t="str">
        <f>inputs!E28</f>
        <v>Regulatory equity (notional)</v>
      </c>
      <c r="F29" s="39"/>
      <c r="G29" s="39" t="str">
        <f>inputs!$G$28</f>
        <v>Percentage</v>
      </c>
      <c r="H29" s="39"/>
      <c r="I29" s="39"/>
      <c r="J29" s="42">
        <f>inputs!$F$28</f>
        <v>0.4</v>
      </c>
      <c r="K29" s="42">
        <f>inputs!$F$28</f>
        <v>0.4</v>
      </c>
      <c r="L29" s="52"/>
      <c r="O29" s="31"/>
      <c r="Q29" s="31"/>
    </row>
    <row r="30" spans="4:17" x14ac:dyDescent="0.2">
      <c r="E30" s="39" t="s">
        <v>206</v>
      </c>
      <c r="F30" s="39"/>
      <c r="G30" s="39" t="str">
        <f>inputs!$G$34</f>
        <v>Percentage</v>
      </c>
      <c r="H30" s="39"/>
      <c r="I30" s="39"/>
      <c r="J30" s="55">
        <f>inputs!$F$34</f>
        <v>0.03</v>
      </c>
      <c r="K30" s="55">
        <f>inputs!$F$34</f>
        <v>0.03</v>
      </c>
      <c r="L30" s="53"/>
      <c r="O30" s="31"/>
      <c r="Q30" s="31"/>
    </row>
    <row r="31" spans="4:17" x14ac:dyDescent="0.2">
      <c r="E31" s="25" t="s">
        <v>207</v>
      </c>
      <c r="G31" s="25" t="str">
        <f>inputs!$F$15</f>
        <v>£m (2017-18 prices)</v>
      </c>
      <c r="J31" s="32">
        <f>J28*J29*J30</f>
        <v>2.4</v>
      </c>
      <c r="K31" s="32">
        <f>K28*K29*K30</f>
        <v>4.8</v>
      </c>
      <c r="L31" s="32"/>
      <c r="O31" s="31"/>
      <c r="Q31" s="31"/>
    </row>
    <row r="32" spans="4:17" x14ac:dyDescent="0.2">
      <c r="E32" s="25" t="s">
        <v>208</v>
      </c>
      <c r="G32" s="25" t="s">
        <v>41</v>
      </c>
      <c r="J32" s="25" t="b">
        <f>IF(J25&gt;J31,TRUE,FALSE)</f>
        <v>0</v>
      </c>
      <c r="K32" s="25" t="b">
        <f>IF(K25&gt;K31,TRUE,FALSE)</f>
        <v>0</v>
      </c>
      <c r="O32" s="31"/>
      <c r="Q32" s="31"/>
    </row>
    <row r="33" spans="3:17" x14ac:dyDescent="0.2">
      <c r="E33" s="39" t="s">
        <v>29</v>
      </c>
      <c r="F33" s="39"/>
      <c r="G33" s="39" t="str">
        <f>inputs!$G$33</f>
        <v>Percentage</v>
      </c>
      <c r="H33" s="39"/>
      <c r="I33" s="39"/>
      <c r="J33" s="56">
        <f>inputs!$F$33</f>
        <v>0.5</v>
      </c>
      <c r="K33" s="56">
        <f>inputs!$F$33</f>
        <v>0.5</v>
      </c>
      <c r="L33" s="54"/>
      <c r="O33" s="31"/>
      <c r="Q33" s="31"/>
    </row>
    <row r="34" spans="3:17" x14ac:dyDescent="0.2">
      <c r="E34" s="25" t="s">
        <v>209</v>
      </c>
      <c r="G34" s="25" t="str">
        <f>inputs!$F$15</f>
        <v>£m (2017-18 prices)</v>
      </c>
      <c r="J34" s="32">
        <f>IF(J32,(J25-J31)*J33,0)</f>
        <v>0</v>
      </c>
      <c r="K34" s="32">
        <f>IF(K32,(K25-K31)*K33,0)</f>
        <v>0</v>
      </c>
      <c r="L34" s="32"/>
      <c r="O34" s="31"/>
      <c r="Q34" s="31"/>
    </row>
    <row r="35" spans="3:17" x14ac:dyDescent="0.2">
      <c r="O35" s="31"/>
      <c r="Q35" s="31"/>
    </row>
    <row r="36" spans="3:17" x14ac:dyDescent="0.2">
      <c r="C36" s="50" t="s">
        <v>210</v>
      </c>
      <c r="O36" s="32"/>
      <c r="Q36" s="32"/>
    </row>
    <row r="37" spans="3:17" x14ac:dyDescent="0.2">
      <c r="O37" s="32"/>
      <c r="Q37" s="32"/>
    </row>
    <row r="38" spans="3:17" x14ac:dyDescent="0.2">
      <c r="D38" s="31" t="s">
        <v>211</v>
      </c>
      <c r="J38" s="32"/>
      <c r="K38" s="32"/>
      <c r="L38" s="32"/>
      <c r="O38" s="32"/>
      <c r="Q38" s="32"/>
    </row>
    <row r="39" spans="3:17" x14ac:dyDescent="0.2">
      <c r="E39" s="25" t="s">
        <v>32</v>
      </c>
      <c r="G39" s="60" t="str">
        <f>inputs!$F$15</f>
        <v>£m (2017-18 prices)</v>
      </c>
      <c r="J39" s="52">
        <f>IFERROR(J17/J$25,0)</f>
        <v>0.43705142613941972</v>
      </c>
      <c r="K39" s="52">
        <f t="shared" ref="J39:L45" si="1">IFERROR(K17/K$25,0)</f>
        <v>0</v>
      </c>
      <c r="L39" s="52">
        <f t="shared" si="1"/>
        <v>0</v>
      </c>
      <c r="O39" s="32"/>
      <c r="Q39" s="32"/>
    </row>
    <row r="40" spans="3:17" x14ac:dyDescent="0.2">
      <c r="E40" s="25" t="s">
        <v>33</v>
      </c>
      <c r="G40" s="60" t="str">
        <f>inputs!$F$15</f>
        <v>£m (2017-18 prices)</v>
      </c>
      <c r="J40" s="52">
        <f t="shared" si="1"/>
        <v>0.56294857386058028</v>
      </c>
      <c r="K40" s="52">
        <f t="shared" si="1"/>
        <v>0</v>
      </c>
      <c r="L40" s="52">
        <f t="shared" si="1"/>
        <v>0</v>
      </c>
      <c r="O40" s="32"/>
      <c r="Q40" s="32"/>
    </row>
    <row r="41" spans="3:17" x14ac:dyDescent="0.2">
      <c r="E41" s="25" t="s">
        <v>34</v>
      </c>
      <c r="G41" s="60" t="str">
        <f>inputs!$F$15</f>
        <v>£m (2017-18 prices)</v>
      </c>
      <c r="J41" s="52">
        <f t="shared" si="1"/>
        <v>0</v>
      </c>
      <c r="K41" s="52">
        <f t="shared" si="1"/>
        <v>0</v>
      </c>
      <c r="L41" s="52">
        <f t="shared" si="1"/>
        <v>0</v>
      </c>
      <c r="O41" s="32"/>
      <c r="Q41" s="32"/>
    </row>
    <row r="42" spans="3:17" x14ac:dyDescent="0.2">
      <c r="E42" s="25" t="s">
        <v>35</v>
      </c>
      <c r="G42" s="60" t="str">
        <f>inputs!$F$15</f>
        <v>£m (2017-18 prices)</v>
      </c>
      <c r="J42" s="52">
        <f t="shared" si="1"/>
        <v>0</v>
      </c>
      <c r="K42" s="52">
        <f t="shared" si="1"/>
        <v>0</v>
      </c>
      <c r="L42" s="52">
        <f t="shared" si="1"/>
        <v>0</v>
      </c>
      <c r="O42" s="32"/>
      <c r="Q42" s="32"/>
    </row>
    <row r="43" spans="3:17" x14ac:dyDescent="0.2">
      <c r="E43" s="25" t="s">
        <v>36</v>
      </c>
      <c r="G43" s="60" t="str">
        <f>inputs!$F$15</f>
        <v>£m (2017-18 prices)</v>
      </c>
      <c r="J43" s="52">
        <f t="shared" si="1"/>
        <v>0</v>
      </c>
      <c r="K43" s="52">
        <f t="shared" si="1"/>
        <v>0</v>
      </c>
      <c r="L43" s="52">
        <f t="shared" si="1"/>
        <v>1</v>
      </c>
      <c r="O43" s="32"/>
      <c r="Q43" s="32"/>
    </row>
    <row r="44" spans="3:17" x14ac:dyDescent="0.2">
      <c r="E44" s="25" t="s">
        <v>37</v>
      </c>
      <c r="G44" s="60" t="str">
        <f>inputs!$F$15</f>
        <v>£m (2017-18 prices)</v>
      </c>
      <c r="J44" s="52">
        <f t="shared" si="1"/>
        <v>0</v>
      </c>
      <c r="K44" s="52">
        <f t="shared" si="1"/>
        <v>0</v>
      </c>
      <c r="L44" s="52">
        <f t="shared" si="1"/>
        <v>0</v>
      </c>
      <c r="O44" s="32"/>
      <c r="Q44" s="32"/>
    </row>
    <row r="45" spans="3:17" x14ac:dyDescent="0.2">
      <c r="E45" s="25" t="s">
        <v>38</v>
      </c>
      <c r="G45" s="60" t="str">
        <f>inputs!$F$15</f>
        <v>£m (2017-18 prices)</v>
      </c>
      <c r="J45" s="52">
        <f t="shared" si="1"/>
        <v>0</v>
      </c>
      <c r="K45" s="52">
        <f t="shared" si="1"/>
        <v>0</v>
      </c>
      <c r="L45" s="52">
        <f t="shared" si="1"/>
        <v>0</v>
      </c>
      <c r="O45" s="32"/>
      <c r="Q45" s="32"/>
    </row>
    <row r="46" spans="3:17" x14ac:dyDescent="0.2">
      <c r="J46" s="52"/>
      <c r="K46" s="52"/>
      <c r="L46" s="52"/>
      <c r="O46" s="32"/>
      <c r="Q46" s="32"/>
    </row>
    <row r="47" spans="3:17" x14ac:dyDescent="0.2">
      <c r="D47" s="31" t="s">
        <v>212</v>
      </c>
      <c r="J47" s="52"/>
      <c r="K47" s="52"/>
      <c r="L47" s="52"/>
      <c r="O47" s="32"/>
      <c r="Q47" s="32"/>
    </row>
    <row r="48" spans="3:17" x14ac:dyDescent="0.2">
      <c r="E48" s="39" t="str">
        <f>inputs!E37</f>
        <v>Water resources</v>
      </c>
      <c r="F48" s="40">
        <f>inputs!F37</f>
        <v>0</v>
      </c>
      <c r="G48" s="40" t="str">
        <f>inputs!G37</f>
        <v>£m (2017-18 prices)</v>
      </c>
      <c r="J48" s="52"/>
      <c r="K48" s="52"/>
      <c r="L48" s="52"/>
      <c r="O48" s="32"/>
      <c r="Q48" s="32"/>
    </row>
    <row r="49" spans="4:17" x14ac:dyDescent="0.2">
      <c r="E49" s="39" t="str">
        <f>inputs!E38</f>
        <v>Water network plus</v>
      </c>
      <c r="F49" s="40">
        <f>inputs!F38</f>
        <v>0</v>
      </c>
      <c r="G49" s="40" t="str">
        <f>inputs!G38</f>
        <v>£m (2017-18 prices)</v>
      </c>
      <c r="J49" s="52"/>
      <c r="K49" s="52"/>
      <c r="L49" s="52"/>
      <c r="O49" s="32"/>
      <c r="Q49" s="32"/>
    </row>
    <row r="50" spans="4:17" x14ac:dyDescent="0.2">
      <c r="E50" s="39" t="str">
        <f>inputs!E39</f>
        <v>Wastewater network plus</v>
      </c>
      <c r="F50" s="40">
        <f>inputs!F39</f>
        <v>0</v>
      </c>
      <c r="G50" s="40" t="str">
        <f>inputs!G39</f>
        <v>£m (2017-18 prices)</v>
      </c>
      <c r="J50" s="52"/>
      <c r="K50" s="52"/>
      <c r="L50" s="52"/>
      <c r="O50" s="32"/>
      <c r="Q50" s="32"/>
    </row>
    <row r="51" spans="4:17" x14ac:dyDescent="0.2">
      <c r="E51" s="39" t="str">
        <f>inputs!E40</f>
        <v>Bioresources (sludge)</v>
      </c>
      <c r="F51" s="40">
        <f>inputs!F40</f>
        <v>0</v>
      </c>
      <c r="G51" s="40" t="str">
        <f>inputs!G40</f>
        <v>£m (2017-18 prices)</v>
      </c>
      <c r="J51" s="52"/>
      <c r="K51" s="52"/>
      <c r="L51" s="52"/>
      <c r="O51" s="32"/>
      <c r="Q51" s="32"/>
    </row>
    <row r="52" spans="4:17" x14ac:dyDescent="0.2">
      <c r="E52" s="39" t="str">
        <f>inputs!E41</f>
        <v>Residential retail</v>
      </c>
      <c r="F52" s="40">
        <f>inputs!F41</f>
        <v>0</v>
      </c>
      <c r="G52" s="40" t="str">
        <f>inputs!G41</f>
        <v>£m (2017-18 prices)</v>
      </c>
      <c r="J52" s="52"/>
      <c r="K52" s="52"/>
      <c r="L52" s="52"/>
      <c r="O52" s="32"/>
      <c r="Q52" s="32"/>
    </row>
    <row r="53" spans="4:17" x14ac:dyDescent="0.2">
      <c r="E53" s="39" t="str">
        <f>inputs!E42</f>
        <v>Business retail</v>
      </c>
      <c r="F53" s="40">
        <f>inputs!F42</f>
        <v>0</v>
      </c>
      <c r="G53" s="40" t="str">
        <f>inputs!G42</f>
        <v>£m (2017-18 prices)</v>
      </c>
      <c r="J53" s="52"/>
      <c r="K53" s="52"/>
      <c r="L53" s="52"/>
      <c r="O53" s="32"/>
      <c r="Q53" s="32"/>
    </row>
    <row r="54" spans="4:17" x14ac:dyDescent="0.2">
      <c r="E54" s="39" t="str">
        <f>inputs!E43</f>
        <v>Dummy control</v>
      </c>
      <c r="F54" s="40">
        <f>inputs!F43</f>
        <v>0</v>
      </c>
      <c r="G54" s="40" t="str">
        <f>inputs!G43</f>
        <v>£m (2017-18 prices)</v>
      </c>
      <c r="J54" s="52"/>
      <c r="K54" s="52"/>
      <c r="L54" s="52"/>
      <c r="O54" s="32"/>
      <c r="Q54" s="32"/>
    </row>
    <row r="55" spans="4:17" x14ac:dyDescent="0.2">
      <c r="O55" s="32"/>
      <c r="Q55" s="32"/>
    </row>
    <row r="56" spans="4:17" x14ac:dyDescent="0.2">
      <c r="D56" s="31" t="str">
        <f>E34</f>
        <v>Outperformance payments shared with customers (£m)</v>
      </c>
      <c r="J56" s="32"/>
      <c r="K56" s="32"/>
      <c r="L56" s="32"/>
      <c r="O56" s="32"/>
      <c r="Q56" s="32"/>
    </row>
    <row r="57" spans="4:17" x14ac:dyDescent="0.2">
      <c r="E57" s="25" t="s">
        <v>32</v>
      </c>
      <c r="G57" s="60" t="str">
        <f>inputs!$F$15</f>
        <v>£m (2017-18 prices)</v>
      </c>
      <c r="J57" s="32">
        <f t="shared" ref="J57:L63" si="2">IF($F48,$F48,J39*J$34)</f>
        <v>0</v>
      </c>
      <c r="K57" s="32">
        <f t="shared" si="2"/>
        <v>0</v>
      </c>
      <c r="L57" s="32">
        <f t="shared" si="2"/>
        <v>0</v>
      </c>
      <c r="O57" s="32"/>
      <c r="Q57" s="32"/>
    </row>
    <row r="58" spans="4:17" x14ac:dyDescent="0.2">
      <c r="E58" s="25" t="s">
        <v>33</v>
      </c>
      <c r="G58" s="60" t="str">
        <f>inputs!$F$15</f>
        <v>£m (2017-18 prices)</v>
      </c>
      <c r="J58" s="32">
        <f t="shared" si="2"/>
        <v>0</v>
      </c>
      <c r="K58" s="32">
        <f t="shared" si="2"/>
        <v>0</v>
      </c>
      <c r="L58" s="32">
        <f t="shared" si="2"/>
        <v>0</v>
      </c>
      <c r="O58" s="32"/>
      <c r="Q58" s="32"/>
    </row>
    <row r="59" spans="4:17" x14ac:dyDescent="0.2">
      <c r="E59" s="25" t="s">
        <v>34</v>
      </c>
      <c r="G59" s="60" t="str">
        <f>inputs!$F$15</f>
        <v>£m (2017-18 prices)</v>
      </c>
      <c r="J59" s="32">
        <f t="shared" si="2"/>
        <v>0</v>
      </c>
      <c r="K59" s="32">
        <f t="shared" si="2"/>
        <v>0</v>
      </c>
      <c r="L59" s="32">
        <f t="shared" si="2"/>
        <v>0</v>
      </c>
      <c r="O59" s="32"/>
      <c r="Q59" s="32"/>
    </row>
    <row r="60" spans="4:17" x14ac:dyDescent="0.2">
      <c r="E60" s="25" t="s">
        <v>35</v>
      </c>
      <c r="G60" s="60" t="str">
        <f>inputs!$F$15</f>
        <v>£m (2017-18 prices)</v>
      </c>
      <c r="J60" s="32">
        <f t="shared" si="2"/>
        <v>0</v>
      </c>
      <c r="K60" s="32">
        <f t="shared" si="2"/>
        <v>0</v>
      </c>
      <c r="L60" s="32">
        <f t="shared" si="2"/>
        <v>0</v>
      </c>
      <c r="O60" s="32"/>
      <c r="Q60" s="32"/>
    </row>
    <row r="61" spans="4:17" x14ac:dyDescent="0.2">
      <c r="E61" s="25" t="s">
        <v>36</v>
      </c>
      <c r="G61" s="60" t="str">
        <f>inputs!$F$15</f>
        <v>£m (2017-18 prices)</v>
      </c>
      <c r="J61" s="32">
        <f t="shared" si="2"/>
        <v>0</v>
      </c>
      <c r="K61" s="32">
        <f t="shared" si="2"/>
        <v>0</v>
      </c>
      <c r="L61" s="32">
        <f t="shared" si="2"/>
        <v>0</v>
      </c>
      <c r="O61" s="32"/>
      <c r="Q61" s="32"/>
    </row>
    <row r="62" spans="4:17" x14ac:dyDescent="0.2">
      <c r="E62" s="25" t="s">
        <v>37</v>
      </c>
      <c r="G62" s="60" t="str">
        <f>inputs!$F$15</f>
        <v>£m (2017-18 prices)</v>
      </c>
      <c r="J62" s="32">
        <f t="shared" si="2"/>
        <v>0</v>
      </c>
      <c r="K62" s="32">
        <f t="shared" si="2"/>
        <v>0</v>
      </c>
      <c r="L62" s="32">
        <f t="shared" si="2"/>
        <v>0</v>
      </c>
      <c r="O62" s="32"/>
      <c r="Q62" s="32"/>
    </row>
    <row r="63" spans="4:17" x14ac:dyDescent="0.2">
      <c r="E63" s="25" t="s">
        <v>38</v>
      </c>
      <c r="G63" s="60" t="str">
        <f>inputs!$F$15</f>
        <v>£m (2017-18 prices)</v>
      </c>
      <c r="J63" s="32">
        <f t="shared" si="2"/>
        <v>0</v>
      </c>
      <c r="K63" s="32">
        <f t="shared" si="2"/>
        <v>0</v>
      </c>
      <c r="L63" s="32">
        <f t="shared" si="2"/>
        <v>0</v>
      </c>
      <c r="O63" s="32"/>
      <c r="Q63" s="32"/>
    </row>
    <row r="64" spans="4:17" x14ac:dyDescent="0.2">
      <c r="O64" s="32"/>
      <c r="Q64" s="32"/>
    </row>
    <row r="65" spans="4:17" x14ac:dyDescent="0.2">
      <c r="D65" s="31" t="s">
        <v>213</v>
      </c>
      <c r="F65" s="31"/>
      <c r="G65" s="31"/>
      <c r="O65" s="32"/>
      <c r="Q65" s="32"/>
    </row>
    <row r="66" spans="4:17" x14ac:dyDescent="0.2">
      <c r="E66" s="25" t="s">
        <v>32</v>
      </c>
      <c r="G66" s="60" t="str">
        <f>inputs!$F$15</f>
        <v>£m (2017-18 prices)</v>
      </c>
      <c r="H66" s="32">
        <f t="shared" ref="H66:H72" si="3">J66+K66+L66</f>
        <v>0.81741466000000162</v>
      </c>
      <c r="I66" s="32"/>
      <c r="J66" s="32">
        <f>J17-J57</f>
        <v>0.81741466000000162</v>
      </c>
      <c r="K66" s="32">
        <f t="shared" ref="J66:L72" si="4">K17-K57</f>
        <v>0</v>
      </c>
      <c r="L66" s="32">
        <f t="shared" si="4"/>
        <v>0</v>
      </c>
    </row>
    <row r="67" spans="4:17" x14ac:dyDescent="0.2">
      <c r="E67" s="25" t="s">
        <v>33</v>
      </c>
      <c r="G67" s="60" t="str">
        <f>inputs!$F$15</f>
        <v>£m (2017-18 prices)</v>
      </c>
      <c r="H67" s="32">
        <f t="shared" si="3"/>
        <v>1.0528793400000025</v>
      </c>
      <c r="I67" s="32"/>
      <c r="J67" s="32">
        <f t="shared" si="4"/>
        <v>1.0528793400000025</v>
      </c>
      <c r="K67" s="32">
        <f t="shared" si="4"/>
        <v>0</v>
      </c>
      <c r="L67" s="32">
        <f t="shared" si="4"/>
        <v>0</v>
      </c>
    </row>
    <row r="68" spans="4:17" x14ac:dyDescent="0.2">
      <c r="E68" s="25" t="s">
        <v>34</v>
      </c>
      <c r="G68" s="60" t="str">
        <f>inputs!$F$15</f>
        <v>£m (2017-18 prices)</v>
      </c>
      <c r="H68" s="32">
        <f t="shared" si="3"/>
        <v>0</v>
      </c>
      <c r="I68" s="32"/>
      <c r="J68" s="32">
        <f t="shared" si="4"/>
        <v>0</v>
      </c>
      <c r="K68" s="32">
        <f t="shared" si="4"/>
        <v>0</v>
      </c>
      <c r="L68" s="32">
        <f t="shared" si="4"/>
        <v>0</v>
      </c>
    </row>
    <row r="69" spans="4:17" x14ac:dyDescent="0.2">
      <c r="E69" s="25" t="s">
        <v>35</v>
      </c>
      <c r="G69" s="60" t="str">
        <f>inputs!$F$15</f>
        <v>£m (2017-18 prices)</v>
      </c>
      <c r="H69" s="32">
        <f t="shared" si="3"/>
        <v>0</v>
      </c>
      <c r="I69" s="32"/>
      <c r="J69" s="32">
        <f t="shared" si="4"/>
        <v>0</v>
      </c>
      <c r="K69" s="32">
        <f t="shared" si="4"/>
        <v>0</v>
      </c>
      <c r="L69" s="32">
        <f t="shared" si="4"/>
        <v>0</v>
      </c>
    </row>
    <row r="70" spans="4:17" x14ac:dyDescent="0.2">
      <c r="E70" s="25" t="s">
        <v>36</v>
      </c>
      <c r="G70" s="60" t="str">
        <f>inputs!$F$15</f>
        <v>£m (2017-18 prices)</v>
      </c>
      <c r="H70" s="32">
        <f t="shared" si="3"/>
        <v>2</v>
      </c>
      <c r="I70" s="32"/>
      <c r="J70" s="32">
        <f t="shared" si="4"/>
        <v>0</v>
      </c>
      <c r="K70" s="32">
        <f t="shared" si="4"/>
        <v>0</v>
      </c>
      <c r="L70" s="32">
        <f t="shared" si="4"/>
        <v>2</v>
      </c>
    </row>
    <row r="71" spans="4:17" x14ac:dyDescent="0.2">
      <c r="E71" s="25" t="s">
        <v>37</v>
      </c>
      <c r="G71" s="60" t="str">
        <f>inputs!$F$15</f>
        <v>£m (2017-18 prices)</v>
      </c>
      <c r="H71" s="32">
        <f t="shared" si="3"/>
        <v>0</v>
      </c>
      <c r="I71" s="32"/>
      <c r="J71" s="32">
        <f t="shared" si="4"/>
        <v>0</v>
      </c>
      <c r="K71" s="32">
        <f t="shared" si="4"/>
        <v>0</v>
      </c>
      <c r="L71" s="32">
        <f t="shared" si="4"/>
        <v>0</v>
      </c>
    </row>
    <row r="72" spans="4:17" x14ac:dyDescent="0.2">
      <c r="E72" s="25" t="s">
        <v>38</v>
      </c>
      <c r="G72" s="60" t="str">
        <f>inputs!$F$15</f>
        <v>£m (2017-18 prices)</v>
      </c>
      <c r="H72" s="32">
        <f t="shared" si="3"/>
        <v>0</v>
      </c>
      <c r="I72" s="32"/>
      <c r="J72" s="32">
        <f t="shared" si="4"/>
        <v>0</v>
      </c>
      <c r="K72" s="32">
        <f t="shared" si="4"/>
        <v>0</v>
      </c>
      <c r="L72" s="32">
        <f t="shared" si="4"/>
        <v>0</v>
      </c>
    </row>
    <row r="74" spans="4:17" x14ac:dyDescent="0.2">
      <c r="D74" s="31" t="s">
        <v>213</v>
      </c>
      <c r="E74" s="31"/>
      <c r="F74" s="31"/>
      <c r="G74" s="31"/>
    </row>
    <row r="75" spans="4:17" x14ac:dyDescent="0.2">
      <c r="E75" s="32" t="str">
        <f t="shared" ref="E75:G75" si="5">E66</f>
        <v>Water resources</v>
      </c>
      <c r="F75" s="32"/>
      <c r="G75" s="32" t="str">
        <f t="shared" si="5"/>
        <v>£m (2017-18 prices)</v>
      </c>
      <c r="H75" s="32">
        <f t="shared" ref="H75:H81" si="6">H66</f>
        <v>0.81741466000000162</v>
      </c>
      <c r="I75" s="32"/>
    </row>
    <row r="76" spans="4:17" x14ac:dyDescent="0.2">
      <c r="E76" s="32" t="str">
        <f t="shared" ref="E76:G76" si="7">E67</f>
        <v>Water network plus</v>
      </c>
      <c r="F76" s="32"/>
      <c r="G76" s="32" t="str">
        <f t="shared" si="7"/>
        <v>£m (2017-18 prices)</v>
      </c>
      <c r="H76" s="32">
        <f t="shared" si="6"/>
        <v>1.0528793400000025</v>
      </c>
      <c r="I76" s="32"/>
    </row>
    <row r="77" spans="4:17" x14ac:dyDescent="0.2">
      <c r="E77" s="32" t="str">
        <f t="shared" ref="E77:G77" si="8">E68</f>
        <v>Wastewater network plus</v>
      </c>
      <c r="F77" s="32"/>
      <c r="G77" s="32" t="str">
        <f t="shared" si="8"/>
        <v>£m (2017-18 prices)</v>
      </c>
      <c r="H77" s="32">
        <f t="shared" si="6"/>
        <v>0</v>
      </c>
      <c r="I77" s="32"/>
    </row>
    <row r="78" spans="4:17" x14ac:dyDescent="0.2">
      <c r="E78" s="32" t="str">
        <f t="shared" ref="E78:G78" si="9">E69</f>
        <v>Bioresources (sludge)</v>
      </c>
      <c r="F78" s="32"/>
      <c r="G78" s="32" t="str">
        <f t="shared" si="9"/>
        <v>£m (2017-18 prices)</v>
      </c>
      <c r="H78" s="32">
        <f t="shared" si="6"/>
        <v>0</v>
      </c>
      <c r="I78" s="32"/>
    </row>
    <row r="79" spans="4:17" x14ac:dyDescent="0.2">
      <c r="E79" s="32" t="str">
        <f t="shared" ref="E79:G79" si="10">E70</f>
        <v>Residential retail</v>
      </c>
      <c r="F79" s="32"/>
      <c r="G79" s="32" t="str">
        <f t="shared" si="10"/>
        <v>£m (2017-18 prices)</v>
      </c>
      <c r="H79" s="32">
        <f t="shared" si="6"/>
        <v>2</v>
      </c>
      <c r="I79" s="32"/>
    </row>
    <row r="80" spans="4:17" x14ac:dyDescent="0.2">
      <c r="E80" s="32" t="str">
        <f t="shared" ref="E80:G80" si="11">E71</f>
        <v>Business retail</v>
      </c>
      <c r="F80" s="32"/>
      <c r="G80" s="32" t="str">
        <f t="shared" si="11"/>
        <v>£m (2017-18 prices)</v>
      </c>
      <c r="H80" s="32">
        <f t="shared" si="6"/>
        <v>0</v>
      </c>
      <c r="I80" s="32"/>
    </row>
    <row r="81" spans="3:9" x14ac:dyDescent="0.2">
      <c r="E81" s="32" t="str">
        <f t="shared" ref="E81:G81" si="12">E72</f>
        <v>Dummy control</v>
      </c>
      <c r="F81" s="32"/>
      <c r="G81" s="32" t="str">
        <f t="shared" si="12"/>
        <v>£m (2017-18 prices)</v>
      </c>
      <c r="H81" s="32">
        <f t="shared" si="6"/>
        <v>0</v>
      </c>
      <c r="I81" s="32"/>
    </row>
    <row r="83" spans="3:9" x14ac:dyDescent="0.2">
      <c r="C83" s="50" t="s">
        <v>214</v>
      </c>
    </row>
    <row r="85" spans="3:9" x14ac:dyDescent="0.2">
      <c r="D85" s="58" t="s">
        <v>191</v>
      </c>
      <c r="G85" s="58"/>
      <c r="H85" s="58"/>
      <c r="I85" s="58"/>
    </row>
    <row r="86" spans="3:9" x14ac:dyDescent="0.2">
      <c r="E86" s="39" t="str">
        <f>performance!E256</f>
        <v>Water resources</v>
      </c>
      <c r="G86" s="42" t="str">
        <f>performance!G256</f>
        <v>Percentage</v>
      </c>
      <c r="H86" s="42">
        <f>performance!H256</f>
        <v>0.51065228020256059</v>
      </c>
      <c r="I86" s="42"/>
    </row>
    <row r="87" spans="3:9" x14ac:dyDescent="0.2">
      <c r="E87" s="39" t="str">
        <f>performance!E257</f>
        <v>Water network plus</v>
      </c>
      <c r="G87" s="42" t="str">
        <f>performance!G257</f>
        <v>Percentage</v>
      </c>
      <c r="H87" s="42">
        <f>performance!H257</f>
        <v>0.62008942069278417</v>
      </c>
      <c r="I87" s="42"/>
    </row>
    <row r="88" spans="3:9" x14ac:dyDescent="0.2">
      <c r="E88" s="39" t="str">
        <f>performance!E258</f>
        <v>Wastewater network plus</v>
      </c>
      <c r="G88" s="42" t="str">
        <f>performance!G258</f>
        <v>Percentage</v>
      </c>
      <c r="H88" s="42">
        <f>performance!H258</f>
        <v>0</v>
      </c>
      <c r="I88" s="42"/>
    </row>
    <row r="89" spans="3:9" x14ac:dyDescent="0.2">
      <c r="E89" s="39" t="str">
        <f>performance!E259</f>
        <v>Bioresources (sludge)</v>
      </c>
      <c r="G89" s="42" t="str">
        <f>performance!G259</f>
        <v>Percentage</v>
      </c>
      <c r="H89" s="42">
        <f>performance!H259</f>
        <v>0</v>
      </c>
      <c r="I89" s="42"/>
    </row>
    <row r="90" spans="3:9" x14ac:dyDescent="0.2">
      <c r="E90" s="39" t="str">
        <f>performance!E260</f>
        <v>Residential retail</v>
      </c>
      <c r="G90" s="42" t="str">
        <f>performance!G260</f>
        <v>Percentage</v>
      </c>
      <c r="H90" s="42">
        <f>performance!H260</f>
        <v>1</v>
      </c>
      <c r="I90" s="42"/>
    </row>
    <row r="91" spans="3:9" x14ac:dyDescent="0.2">
      <c r="E91" s="39" t="str">
        <f>performance!E261</f>
        <v>Business retail</v>
      </c>
      <c r="G91" s="42" t="str">
        <f>performance!G261</f>
        <v>Percentage</v>
      </c>
      <c r="H91" s="42">
        <f>performance!H261</f>
        <v>0</v>
      </c>
      <c r="I91" s="42"/>
    </row>
    <row r="92" spans="3:9" x14ac:dyDescent="0.2">
      <c r="E92" s="39" t="str">
        <f>performance!E262</f>
        <v>Dummy control</v>
      </c>
      <c r="G92" s="42" t="str">
        <f>performance!G262</f>
        <v>Percentage</v>
      </c>
      <c r="H92" s="42">
        <f>performance!H262</f>
        <v>0</v>
      </c>
      <c r="I92" s="42"/>
    </row>
    <row r="94" spans="3:9" x14ac:dyDescent="0.2">
      <c r="D94" s="31" t="s">
        <v>215</v>
      </c>
      <c r="G94" s="31"/>
      <c r="H94" s="31"/>
      <c r="I94" s="31"/>
    </row>
    <row r="95" spans="3:9" x14ac:dyDescent="0.2">
      <c r="E95" s="41" t="s">
        <v>32</v>
      </c>
      <c r="G95" s="61" t="str">
        <f>inputs!$F$15</f>
        <v>£m (2017-18 prices)</v>
      </c>
      <c r="H95" s="59">
        <f>H75*H86</f>
        <v>0.4174146600000016</v>
      </c>
      <c r="I95" s="59"/>
    </row>
    <row r="96" spans="3:9" x14ac:dyDescent="0.2">
      <c r="E96" s="41" t="s">
        <v>33</v>
      </c>
      <c r="G96" s="61" t="str">
        <f>inputs!$F$15</f>
        <v>£m (2017-18 prices)</v>
      </c>
      <c r="H96" s="59">
        <f t="shared" ref="H96:H101" si="13">H76*H87</f>
        <v>0.65287934000000247</v>
      </c>
      <c r="I96" s="59"/>
    </row>
    <row r="97" spans="3:11" x14ac:dyDescent="0.2">
      <c r="E97" s="41" t="s">
        <v>34</v>
      </c>
      <c r="G97" s="61" t="str">
        <f>inputs!$F$15</f>
        <v>£m (2017-18 prices)</v>
      </c>
      <c r="H97" s="59">
        <f t="shared" si="13"/>
        <v>0</v>
      </c>
      <c r="I97" s="59"/>
    </row>
    <row r="98" spans="3:11" x14ac:dyDescent="0.2">
      <c r="E98" s="41" t="s">
        <v>35</v>
      </c>
      <c r="G98" s="61" t="str">
        <f>inputs!$F$15</f>
        <v>£m (2017-18 prices)</v>
      </c>
      <c r="H98" s="59">
        <f t="shared" si="13"/>
        <v>0</v>
      </c>
      <c r="I98" s="59"/>
    </row>
    <row r="99" spans="3:11" x14ac:dyDescent="0.2">
      <c r="E99" s="41" t="s">
        <v>36</v>
      </c>
      <c r="G99" s="61" t="str">
        <f>inputs!$F$15</f>
        <v>£m (2017-18 prices)</v>
      </c>
      <c r="H99" s="59">
        <f t="shared" si="13"/>
        <v>2</v>
      </c>
      <c r="I99" s="59"/>
    </row>
    <row r="100" spans="3:11" x14ac:dyDescent="0.2">
      <c r="E100" s="41" t="s">
        <v>37</v>
      </c>
      <c r="G100" s="61" t="str">
        <f>inputs!$F$15</f>
        <v>£m (2017-18 prices)</v>
      </c>
      <c r="H100" s="59">
        <f t="shared" si="13"/>
        <v>0</v>
      </c>
      <c r="I100" s="59"/>
    </row>
    <row r="101" spans="3:11" x14ac:dyDescent="0.2">
      <c r="E101" s="41" t="s">
        <v>38</v>
      </c>
      <c r="G101" s="61" t="str">
        <f>inputs!$F$15</f>
        <v>£m (2017-18 prices)</v>
      </c>
      <c r="H101" s="59">
        <f t="shared" si="13"/>
        <v>0</v>
      </c>
      <c r="I101" s="59"/>
    </row>
    <row r="102" spans="3:11" x14ac:dyDescent="0.2">
      <c r="G102" s="41"/>
      <c r="H102" s="41"/>
      <c r="I102" s="41"/>
    </row>
    <row r="103" spans="3:11" x14ac:dyDescent="0.2">
      <c r="D103" s="31" t="s">
        <v>216</v>
      </c>
      <c r="G103" s="62"/>
      <c r="H103" s="41"/>
      <c r="I103" s="41"/>
    </row>
    <row r="104" spans="3:11" x14ac:dyDescent="0.2">
      <c r="E104" s="41" t="s">
        <v>32</v>
      </c>
      <c r="G104" s="61" t="str">
        <f>inputs!$F$15</f>
        <v>£m (2017-18 prices)</v>
      </c>
      <c r="H104" s="59">
        <f>H75*(1-H86)</f>
        <v>0.4</v>
      </c>
      <c r="I104" s="59"/>
    </row>
    <row r="105" spans="3:11" x14ac:dyDescent="0.2">
      <c r="E105" s="41" t="s">
        <v>33</v>
      </c>
      <c r="G105" s="61" t="str">
        <f>inputs!$F$15</f>
        <v>£m (2017-18 prices)</v>
      </c>
      <c r="H105" s="59">
        <f t="shared" ref="H105:H110" si="14">H76*(1-H87)</f>
        <v>0.4</v>
      </c>
      <c r="I105" s="59"/>
    </row>
    <row r="106" spans="3:11" x14ac:dyDescent="0.2">
      <c r="E106" s="41" t="s">
        <v>34</v>
      </c>
      <c r="G106" s="61" t="str">
        <f>inputs!$F$15</f>
        <v>£m (2017-18 prices)</v>
      </c>
      <c r="H106" s="59">
        <f t="shared" si="14"/>
        <v>0</v>
      </c>
      <c r="I106" s="59"/>
    </row>
    <row r="107" spans="3:11" x14ac:dyDescent="0.2">
      <c r="E107" s="41" t="s">
        <v>35</v>
      </c>
      <c r="G107" s="61" t="str">
        <f>inputs!$F$15</f>
        <v>£m (2017-18 prices)</v>
      </c>
      <c r="H107" s="59">
        <f t="shared" si="14"/>
        <v>0</v>
      </c>
      <c r="I107" s="59"/>
    </row>
    <row r="108" spans="3:11" x14ac:dyDescent="0.2">
      <c r="E108" s="41" t="s">
        <v>36</v>
      </c>
      <c r="G108" s="61" t="str">
        <f>inputs!$F$15</f>
        <v>£m (2017-18 prices)</v>
      </c>
      <c r="H108" s="59">
        <f t="shared" si="14"/>
        <v>0</v>
      </c>
      <c r="I108" s="59"/>
    </row>
    <row r="109" spans="3:11" x14ac:dyDescent="0.2">
      <c r="E109" s="41" t="s">
        <v>37</v>
      </c>
      <c r="G109" s="61" t="str">
        <f>inputs!$F$15</f>
        <v>£m (2017-18 prices)</v>
      </c>
      <c r="H109" s="59">
        <f t="shared" si="14"/>
        <v>0</v>
      </c>
      <c r="I109" s="59"/>
    </row>
    <row r="110" spans="3:11" x14ac:dyDescent="0.2">
      <c r="E110" s="41" t="s">
        <v>38</v>
      </c>
      <c r="G110" s="61" t="str">
        <f>inputs!$F$15</f>
        <v>£m (2017-18 prices)</v>
      </c>
      <c r="H110" s="59">
        <f t="shared" si="14"/>
        <v>0</v>
      </c>
      <c r="I110" s="59"/>
    </row>
    <row r="112" spans="3:11" x14ac:dyDescent="0.2">
      <c r="C112" s="57"/>
      <c r="H112" s="32"/>
      <c r="I112" s="32"/>
      <c r="J112" s="32"/>
      <c r="K112" s="32"/>
    </row>
    <row r="113" spans="8:11" x14ac:dyDescent="0.2">
      <c r="H113" s="32"/>
      <c r="I113" s="32"/>
      <c r="J113" s="32"/>
      <c r="K113" s="32"/>
    </row>
    <row r="114" spans="8:11" x14ac:dyDescent="0.2">
      <c r="H114" s="32"/>
      <c r="I114" s="32"/>
      <c r="J114" s="32"/>
      <c r="K114" s="32"/>
    </row>
    <row r="115" spans="8:11" x14ac:dyDescent="0.2">
      <c r="H115" s="32"/>
      <c r="I115" s="32"/>
      <c r="J115" s="32"/>
      <c r="K115" s="32"/>
    </row>
    <row r="116" spans="8:11" x14ac:dyDescent="0.2">
      <c r="H116" s="32"/>
      <c r="I116" s="32"/>
      <c r="J116" s="32"/>
      <c r="K116" s="32"/>
    </row>
    <row r="117" spans="8:11" x14ac:dyDescent="0.2">
      <c r="H117" s="32"/>
      <c r="I117" s="32"/>
      <c r="J117" s="32"/>
      <c r="K117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88"/>
  <sheetViews>
    <sheetView workbookViewId="0">
      <selection activeCell="H28" sqref="H28"/>
    </sheetView>
  </sheetViews>
  <sheetFormatPr defaultColWidth="8.625" defaultRowHeight="12" x14ac:dyDescent="0.2"/>
  <cols>
    <col min="1" max="4" width="1.625" style="25" customWidth="1"/>
    <col min="5" max="5" width="45.625" style="25" customWidth="1"/>
    <col min="6" max="8" width="15.625" style="25" customWidth="1"/>
    <col min="9" max="9" width="2.625" style="25" customWidth="1"/>
    <col min="10" max="16384" width="8.625" style="25"/>
  </cols>
  <sheetData>
    <row r="1" spans="1:12" s="23" customFormat="1" ht="30" x14ac:dyDescent="0.2">
      <c r="A1" s="19" t="str">
        <f ca="1" xml:space="preserve"> RIGHT(CELL("filename", $A$1), LEN(CELL("filename", $A$1)) - SEARCH("]", CELL("filename", $A$1)))</f>
        <v>aggregate calculations</v>
      </c>
      <c r="E1" s="20"/>
      <c r="F1" s="20"/>
      <c r="G1" s="20"/>
      <c r="H1" s="20"/>
      <c r="I1" s="21"/>
      <c r="J1" s="22"/>
      <c r="L1" s="24"/>
    </row>
    <row r="2" spans="1:12" x14ac:dyDescent="0.2">
      <c r="F2" s="31" t="s">
        <v>7</v>
      </c>
      <c r="G2" s="31" t="s">
        <v>8</v>
      </c>
      <c r="H2" s="31" t="s">
        <v>9</v>
      </c>
    </row>
    <row r="3" spans="1:12" s="37" customFormat="1" x14ac:dyDescent="0.2">
      <c r="A3" s="33" t="s">
        <v>217</v>
      </c>
      <c r="B3" s="34"/>
      <c r="C3" s="34"/>
      <c r="D3" s="35"/>
      <c r="E3" s="36"/>
      <c r="F3" s="36"/>
      <c r="G3" s="36"/>
      <c r="I3" s="38"/>
    </row>
    <row r="4" spans="1:12" s="29" customFormat="1" x14ac:dyDescent="0.2">
      <c r="A4" s="44"/>
      <c r="B4" s="26"/>
      <c r="C4" s="26"/>
      <c r="D4" s="27"/>
      <c r="E4" s="28"/>
      <c r="F4" s="28"/>
      <c r="G4" s="28"/>
      <c r="I4" s="30"/>
    </row>
    <row r="5" spans="1:12" s="29" customFormat="1" x14ac:dyDescent="0.2">
      <c r="A5" s="44"/>
      <c r="C5" s="49" t="s">
        <v>218</v>
      </c>
      <c r="D5" s="27"/>
      <c r="E5" s="28"/>
      <c r="F5" s="28"/>
      <c r="G5" s="28"/>
      <c r="I5" s="30"/>
    </row>
    <row r="6" spans="1:12" s="29" customFormat="1" x14ac:dyDescent="0.2">
      <c r="A6" s="44"/>
      <c r="B6" s="26"/>
      <c r="C6" s="26"/>
      <c r="D6" s="27"/>
      <c r="E6" s="28"/>
      <c r="F6" s="28"/>
      <c r="G6" s="28"/>
      <c r="I6" s="30"/>
    </row>
    <row r="7" spans="1:12" x14ac:dyDescent="0.2">
      <c r="D7" s="31" t="s">
        <v>215</v>
      </c>
    </row>
    <row r="8" spans="1:12" x14ac:dyDescent="0.2">
      <c r="E8" s="39" t="s">
        <v>32</v>
      </c>
      <c r="F8" s="39"/>
      <c r="G8" s="39" t="str">
        <f>inputs!$F$15</f>
        <v>£m (2017-18 prices)</v>
      </c>
      <c r="H8" s="40">
        <f>'sharing mechanism'!H95</f>
        <v>0.4174146600000016</v>
      </c>
    </row>
    <row r="9" spans="1:12" x14ac:dyDescent="0.2">
      <c r="E9" s="39" t="s">
        <v>33</v>
      </c>
      <c r="F9" s="39"/>
      <c r="G9" s="39" t="str">
        <f>inputs!$F$15</f>
        <v>£m (2017-18 prices)</v>
      </c>
      <c r="H9" s="40">
        <f>'sharing mechanism'!H96</f>
        <v>0.65287934000000247</v>
      </c>
    </row>
    <row r="10" spans="1:12" x14ac:dyDescent="0.2">
      <c r="E10" s="39" t="s">
        <v>34</v>
      </c>
      <c r="F10" s="39"/>
      <c r="G10" s="39" t="str">
        <f>inputs!$F$15</f>
        <v>£m (2017-18 prices)</v>
      </c>
      <c r="H10" s="40">
        <f>'sharing mechanism'!H97</f>
        <v>0</v>
      </c>
    </row>
    <row r="11" spans="1:12" x14ac:dyDescent="0.2">
      <c r="E11" s="39" t="s">
        <v>35</v>
      </c>
      <c r="F11" s="39"/>
      <c r="G11" s="39" t="str">
        <f>inputs!$F$15</f>
        <v>£m (2017-18 prices)</v>
      </c>
      <c r="H11" s="40">
        <f>'sharing mechanism'!H98</f>
        <v>0</v>
      </c>
    </row>
    <row r="12" spans="1:12" x14ac:dyDescent="0.2">
      <c r="E12" s="39" t="s">
        <v>36</v>
      </c>
      <c r="F12" s="39"/>
      <c r="G12" s="39" t="str">
        <f>inputs!$F$15</f>
        <v>£m (2017-18 prices)</v>
      </c>
      <c r="H12" s="40">
        <f>'sharing mechanism'!H99</f>
        <v>2</v>
      </c>
    </row>
    <row r="13" spans="1:12" x14ac:dyDescent="0.2">
      <c r="E13" s="39" t="s">
        <v>37</v>
      </c>
      <c r="F13" s="39"/>
      <c r="G13" s="39" t="str">
        <f>inputs!$F$15</f>
        <v>£m (2017-18 prices)</v>
      </c>
      <c r="H13" s="40">
        <f>'sharing mechanism'!H100</f>
        <v>0</v>
      </c>
    </row>
    <row r="14" spans="1:12" x14ac:dyDescent="0.2">
      <c r="E14" s="39" t="s">
        <v>38</v>
      </c>
      <c r="F14" s="39"/>
      <c r="G14" s="39" t="str">
        <f>inputs!$F$15</f>
        <v>£m (2017-18 prices)</v>
      </c>
      <c r="H14" s="40">
        <f>'sharing mechanism'!H101</f>
        <v>0</v>
      </c>
    </row>
    <row r="15" spans="1:12" x14ac:dyDescent="0.2">
      <c r="E15" s="39"/>
      <c r="F15" s="39"/>
      <c r="G15" s="39"/>
      <c r="H15" s="40"/>
    </row>
    <row r="16" spans="1:12" x14ac:dyDescent="0.2">
      <c r="D16" s="31" t="s">
        <v>219</v>
      </c>
    </row>
    <row r="17" spans="4:9" x14ac:dyDescent="0.2">
      <c r="E17" s="39" t="s">
        <v>32</v>
      </c>
      <c r="F17" s="39"/>
      <c r="G17" s="39" t="str">
        <f>inputs!$F$15</f>
        <v>£m (2017-18 prices)</v>
      </c>
      <c r="H17" s="40">
        <f>performance!H227</f>
        <v>-10.725</v>
      </c>
    </row>
    <row r="18" spans="4:9" x14ac:dyDescent="0.2">
      <c r="E18" s="39" t="s">
        <v>33</v>
      </c>
      <c r="F18" s="39"/>
      <c r="G18" s="39" t="str">
        <f>inputs!$F$15</f>
        <v>£m (2017-18 prices)</v>
      </c>
      <c r="H18" s="40">
        <f>performance!H228</f>
        <v>-16.774999999999999</v>
      </c>
    </row>
    <row r="19" spans="4:9" x14ac:dyDescent="0.2">
      <c r="E19" s="39" t="s">
        <v>34</v>
      </c>
      <c r="F19" s="39"/>
      <c r="G19" s="39" t="str">
        <f>inputs!$F$15</f>
        <v>£m (2017-18 prices)</v>
      </c>
      <c r="H19" s="40">
        <f>performance!H229</f>
        <v>0</v>
      </c>
    </row>
    <row r="20" spans="4:9" x14ac:dyDescent="0.2">
      <c r="E20" s="39" t="s">
        <v>35</v>
      </c>
      <c r="F20" s="39"/>
      <c r="G20" s="39" t="str">
        <f>inputs!$F$15</f>
        <v>£m (2017-18 prices)</v>
      </c>
      <c r="H20" s="40">
        <f>performance!H230</f>
        <v>0</v>
      </c>
    </row>
    <row r="21" spans="4:9" x14ac:dyDescent="0.2">
      <c r="E21" s="39" t="s">
        <v>36</v>
      </c>
      <c r="F21" s="39"/>
      <c r="G21" s="39" t="str">
        <f>inputs!$F$15</f>
        <v>£m (2017-18 prices)</v>
      </c>
      <c r="H21" s="40">
        <f>performance!H231</f>
        <v>0</v>
      </c>
    </row>
    <row r="22" spans="4:9" x14ac:dyDescent="0.2">
      <c r="E22" s="39" t="s">
        <v>37</v>
      </c>
      <c r="F22" s="39"/>
      <c r="G22" s="39" t="str">
        <f>inputs!$F$15</f>
        <v>£m (2017-18 prices)</v>
      </c>
      <c r="H22" s="40">
        <f>performance!H232</f>
        <v>0</v>
      </c>
    </row>
    <row r="23" spans="4:9" x14ac:dyDescent="0.2">
      <c r="E23" s="39" t="s">
        <v>38</v>
      </c>
      <c r="F23" s="39"/>
      <c r="G23" s="39" t="str">
        <f>inputs!$F$15</f>
        <v>£m (2017-18 prices)</v>
      </c>
      <c r="H23" s="40">
        <f>performance!H233</f>
        <v>0</v>
      </c>
    </row>
    <row r="25" spans="4:9" x14ac:dyDescent="0.2">
      <c r="D25" s="31" t="s">
        <v>220</v>
      </c>
    </row>
    <row r="26" spans="4:9" x14ac:dyDescent="0.2">
      <c r="E26" s="25" t="s">
        <v>32</v>
      </c>
      <c r="G26" s="25" t="str">
        <f>inputs!$F$15</f>
        <v>£m (2017-18 prices)</v>
      </c>
      <c r="H26" s="32">
        <f>H8+H17</f>
        <v>-10.307585339999997</v>
      </c>
      <c r="I26" s="41"/>
    </row>
    <row r="27" spans="4:9" x14ac:dyDescent="0.2">
      <c r="E27" s="25" t="s">
        <v>33</v>
      </c>
      <c r="G27" s="25" t="str">
        <f>inputs!$F$15</f>
        <v>£m (2017-18 prices)</v>
      </c>
      <c r="H27" s="32">
        <f>H9+H18</f>
        <v>-16.122120659999997</v>
      </c>
    </row>
    <row r="28" spans="4:9" x14ac:dyDescent="0.2">
      <c r="E28" s="25" t="s">
        <v>34</v>
      </c>
      <c r="G28" s="25" t="str">
        <f>inputs!$F$15</f>
        <v>£m (2017-18 prices)</v>
      </c>
      <c r="H28" s="32">
        <f t="shared" ref="H28:H32" si="0">H10+H19</f>
        <v>0</v>
      </c>
    </row>
    <row r="29" spans="4:9" x14ac:dyDescent="0.2">
      <c r="E29" s="25" t="s">
        <v>35</v>
      </c>
      <c r="G29" s="25" t="str">
        <f>inputs!$F$15</f>
        <v>£m (2017-18 prices)</v>
      </c>
      <c r="H29" s="32">
        <f t="shared" si="0"/>
        <v>0</v>
      </c>
    </row>
    <row r="30" spans="4:9" x14ac:dyDescent="0.2">
      <c r="E30" s="25" t="s">
        <v>36</v>
      </c>
      <c r="G30" s="25" t="str">
        <f>inputs!$F$15</f>
        <v>£m (2017-18 prices)</v>
      </c>
      <c r="H30" s="32">
        <f t="shared" si="0"/>
        <v>2</v>
      </c>
    </row>
    <row r="31" spans="4:9" x14ac:dyDescent="0.2">
      <c r="E31" s="25" t="s">
        <v>37</v>
      </c>
      <c r="G31" s="25" t="str">
        <f>inputs!$F$15</f>
        <v>£m (2017-18 prices)</v>
      </c>
      <c r="H31" s="32">
        <f t="shared" si="0"/>
        <v>0</v>
      </c>
    </row>
    <row r="32" spans="4:9" x14ac:dyDescent="0.2">
      <c r="E32" s="25" t="s">
        <v>38</v>
      </c>
      <c r="G32" s="25" t="str">
        <f>inputs!$F$15</f>
        <v>£m (2017-18 prices)</v>
      </c>
      <c r="H32" s="32">
        <f t="shared" si="0"/>
        <v>0</v>
      </c>
    </row>
    <row r="33" spans="3:13" x14ac:dyDescent="0.2">
      <c r="M33" s="41"/>
    </row>
    <row r="34" spans="3:13" x14ac:dyDescent="0.2">
      <c r="C34" s="50" t="s">
        <v>221</v>
      </c>
      <c r="J34" s="32"/>
      <c r="M34" s="41"/>
    </row>
    <row r="35" spans="3:13" x14ac:dyDescent="0.2">
      <c r="H35" s="31"/>
      <c r="J35" s="32"/>
      <c r="M35" s="41"/>
    </row>
    <row r="36" spans="3:13" x14ac:dyDescent="0.2">
      <c r="D36" s="31" t="s">
        <v>222</v>
      </c>
      <c r="H36" s="31"/>
      <c r="J36" s="32"/>
      <c r="M36" s="41"/>
    </row>
    <row r="37" spans="3:13" x14ac:dyDescent="0.2">
      <c r="E37" s="39" t="s">
        <v>223</v>
      </c>
      <c r="F37" s="40" t="b">
        <f>inputs!F47</f>
        <v>1</v>
      </c>
      <c r="G37" s="40" t="str">
        <f>inputs!G47</f>
        <v>True or False</v>
      </c>
      <c r="M37" s="41"/>
    </row>
    <row r="38" spans="3:13" x14ac:dyDescent="0.2">
      <c r="E38" s="39"/>
      <c r="F38" s="39"/>
      <c r="G38" s="39"/>
      <c r="H38" s="40"/>
      <c r="M38" s="41"/>
    </row>
    <row r="39" spans="3:13" x14ac:dyDescent="0.2">
      <c r="E39" s="25" t="s">
        <v>224</v>
      </c>
      <c r="H39" s="32"/>
      <c r="M39" s="41"/>
    </row>
    <row r="40" spans="3:13" x14ac:dyDescent="0.2">
      <c r="E40" s="40" t="str">
        <f>inputs!E50</f>
        <v>Water resources</v>
      </c>
      <c r="F40" s="40">
        <f>inputs!F50</f>
        <v>10</v>
      </c>
      <c r="G40" s="40" t="str">
        <f>inputs!G50</f>
        <v>£m (2017-18 prices)</v>
      </c>
      <c r="H40" s="40"/>
      <c r="I40" s="41"/>
      <c r="K40" s="47"/>
      <c r="M40" s="41"/>
    </row>
    <row r="41" spans="3:13" x14ac:dyDescent="0.2">
      <c r="E41" s="40" t="str">
        <f>inputs!E51</f>
        <v>Water network plus</v>
      </c>
      <c r="F41" s="40">
        <f>inputs!F51</f>
        <v>9</v>
      </c>
      <c r="G41" s="40" t="str">
        <f>inputs!G51</f>
        <v>£m (2017-18 prices)</v>
      </c>
      <c r="H41" s="40"/>
      <c r="M41" s="41"/>
    </row>
    <row r="42" spans="3:13" x14ac:dyDescent="0.2">
      <c r="E42" s="40" t="str">
        <f>inputs!E52</f>
        <v>Wastewater network plus</v>
      </c>
      <c r="F42" s="40">
        <f>inputs!F52</f>
        <v>0</v>
      </c>
      <c r="G42" s="40" t="str">
        <f>inputs!G52</f>
        <v>£m (2017-18 prices)</v>
      </c>
      <c r="H42" s="40"/>
      <c r="M42" s="41"/>
    </row>
    <row r="43" spans="3:13" x14ac:dyDescent="0.2">
      <c r="E43" s="40" t="str">
        <f>inputs!E53</f>
        <v>Bioresources (sludge)</v>
      </c>
      <c r="F43" s="40">
        <f>inputs!F53</f>
        <v>0</v>
      </c>
      <c r="G43" s="40" t="str">
        <f>inputs!G53</f>
        <v>£m (2017-18 prices)</v>
      </c>
      <c r="H43" s="40"/>
      <c r="M43" s="41"/>
    </row>
    <row r="44" spans="3:13" x14ac:dyDescent="0.2">
      <c r="E44" s="40" t="str">
        <f>inputs!E54</f>
        <v>Residential retail</v>
      </c>
      <c r="F44" s="40">
        <f>inputs!F54</f>
        <v>0</v>
      </c>
      <c r="G44" s="40" t="str">
        <f>inputs!G54</f>
        <v>£m (2017-18 prices)</v>
      </c>
      <c r="H44" s="40"/>
      <c r="M44" s="41"/>
    </row>
    <row r="45" spans="3:13" x14ac:dyDescent="0.2">
      <c r="E45" s="40" t="str">
        <f>inputs!E55</f>
        <v>Business retail</v>
      </c>
      <c r="F45" s="40">
        <f>inputs!F55</f>
        <v>0</v>
      </c>
      <c r="G45" s="40" t="str">
        <f>inputs!G55</f>
        <v>£m (2017-18 prices)</v>
      </c>
      <c r="H45" s="40"/>
      <c r="M45" s="41"/>
    </row>
    <row r="46" spans="3:13" x14ac:dyDescent="0.2">
      <c r="E46" s="40" t="str">
        <f>inputs!E56</f>
        <v>Dummy control</v>
      </c>
      <c r="F46" s="40">
        <f>inputs!F56</f>
        <v>0</v>
      </c>
      <c r="G46" s="40" t="str">
        <f>inputs!G56</f>
        <v>£m (2017-18 prices)</v>
      </c>
      <c r="H46" s="40"/>
      <c r="M46" s="41"/>
    </row>
    <row r="47" spans="3:13" x14ac:dyDescent="0.2">
      <c r="I47" s="32"/>
      <c r="J47" s="32"/>
      <c r="M47" s="41"/>
    </row>
    <row r="48" spans="3:13" x14ac:dyDescent="0.2">
      <c r="D48" s="51" t="s">
        <v>225</v>
      </c>
      <c r="H48" s="32"/>
      <c r="M48" s="41"/>
    </row>
    <row r="49" spans="3:13" x14ac:dyDescent="0.2">
      <c r="E49" s="40" t="str">
        <f>inputs!E59</f>
        <v>Water resources</v>
      </c>
      <c r="F49" s="40">
        <f>inputs!F59</f>
        <v>0</v>
      </c>
      <c r="G49" s="40" t="str">
        <f>inputs!G59</f>
        <v>£m (2017-18 prices)</v>
      </c>
      <c r="H49" s="40"/>
      <c r="M49" s="41"/>
    </row>
    <row r="50" spans="3:13" x14ac:dyDescent="0.2">
      <c r="E50" s="40" t="str">
        <f>inputs!E60</f>
        <v>Water network plus</v>
      </c>
      <c r="F50" s="40">
        <f>inputs!F60</f>
        <v>0</v>
      </c>
      <c r="G50" s="40" t="str">
        <f>inputs!G60</f>
        <v>£m (2017-18 prices)</v>
      </c>
      <c r="H50" s="40"/>
      <c r="M50" s="41"/>
    </row>
    <row r="51" spans="3:13" x14ac:dyDescent="0.2">
      <c r="E51" s="40" t="str">
        <f>inputs!E61</f>
        <v>Wastewater network plus</v>
      </c>
      <c r="F51" s="40">
        <f>inputs!F61</f>
        <v>0</v>
      </c>
      <c r="G51" s="40" t="str">
        <f>inputs!G61</f>
        <v>£m (2017-18 prices)</v>
      </c>
      <c r="H51" s="40"/>
      <c r="M51" s="41"/>
    </row>
    <row r="52" spans="3:13" x14ac:dyDescent="0.2">
      <c r="E52" s="40" t="str">
        <f>inputs!E62</f>
        <v>Bioresources (sludge)</v>
      </c>
      <c r="F52" s="40">
        <f>inputs!F62</f>
        <v>0</v>
      </c>
      <c r="G52" s="40" t="str">
        <f>inputs!G62</f>
        <v>£m (2017-18 prices)</v>
      </c>
      <c r="H52" s="40"/>
      <c r="M52" s="41"/>
    </row>
    <row r="53" spans="3:13" x14ac:dyDescent="0.2">
      <c r="E53" s="40" t="str">
        <f>inputs!E63</f>
        <v>Residential retail</v>
      </c>
      <c r="F53" s="40">
        <f>inputs!F63</f>
        <v>0</v>
      </c>
      <c r="G53" s="40" t="str">
        <f>inputs!G63</f>
        <v>£m (2017-18 prices)</v>
      </c>
      <c r="H53" s="40"/>
      <c r="M53" s="41"/>
    </row>
    <row r="54" spans="3:13" x14ac:dyDescent="0.2">
      <c r="E54" s="40" t="str">
        <f>inputs!E64</f>
        <v>Business retail</v>
      </c>
      <c r="F54" s="40">
        <f>inputs!F64</f>
        <v>0</v>
      </c>
      <c r="G54" s="40" t="str">
        <f>inputs!G64</f>
        <v>£m (2017-18 prices)</v>
      </c>
      <c r="H54" s="40"/>
      <c r="M54" s="41"/>
    </row>
    <row r="55" spans="3:13" x14ac:dyDescent="0.2">
      <c r="E55" s="40" t="str">
        <f>inputs!E65</f>
        <v>Dummy control</v>
      </c>
      <c r="F55" s="40">
        <f>inputs!F65</f>
        <v>0</v>
      </c>
      <c r="G55" s="40" t="str">
        <f>inputs!G65</f>
        <v>£m (2017-18 prices)</v>
      </c>
      <c r="H55" s="40"/>
      <c r="M55" s="41"/>
    </row>
    <row r="56" spans="3:13" x14ac:dyDescent="0.2">
      <c r="E56" s="40"/>
      <c r="F56" s="40"/>
      <c r="G56" s="40"/>
      <c r="H56" s="40"/>
      <c r="M56" s="41"/>
    </row>
    <row r="57" spans="3:13" x14ac:dyDescent="0.2">
      <c r="C57" s="50" t="s">
        <v>226</v>
      </c>
      <c r="D57" s="32"/>
      <c r="E57" s="32"/>
      <c r="F57" s="32"/>
      <c r="G57" s="32"/>
      <c r="I57" s="32"/>
      <c r="J57" s="32"/>
      <c r="M57" s="41"/>
    </row>
    <row r="58" spans="3:13" x14ac:dyDescent="0.2">
      <c r="E58" s="41" t="s">
        <v>32</v>
      </c>
      <c r="F58" s="41"/>
      <c r="G58" s="41" t="str">
        <f>inputs!$F$15</f>
        <v>£m (2017-18 prices)</v>
      </c>
      <c r="H58" s="59">
        <f>H26-F40+F49</f>
        <v>-20.307585339999996</v>
      </c>
      <c r="M58" s="41"/>
    </row>
    <row r="59" spans="3:13" x14ac:dyDescent="0.2">
      <c r="E59" s="41" t="s">
        <v>33</v>
      </c>
      <c r="F59" s="41"/>
      <c r="G59" s="41" t="str">
        <f>inputs!$F$15</f>
        <v>£m (2017-18 prices)</v>
      </c>
      <c r="H59" s="59">
        <f t="shared" ref="H59:H64" si="1">H27-F41+F50</f>
        <v>-25.122120659999997</v>
      </c>
      <c r="M59" s="41"/>
    </row>
    <row r="60" spans="3:13" x14ac:dyDescent="0.2">
      <c r="E60" s="41" t="s">
        <v>34</v>
      </c>
      <c r="F60" s="41"/>
      <c r="G60" s="41" t="str">
        <f>inputs!$F$15</f>
        <v>£m (2017-18 prices)</v>
      </c>
      <c r="H60" s="59">
        <f t="shared" si="1"/>
        <v>0</v>
      </c>
      <c r="M60" s="41"/>
    </row>
    <row r="61" spans="3:13" x14ac:dyDescent="0.2">
      <c r="E61" s="41" t="s">
        <v>35</v>
      </c>
      <c r="F61" s="41"/>
      <c r="G61" s="41" t="str">
        <f>inputs!$F$15</f>
        <v>£m (2017-18 prices)</v>
      </c>
      <c r="H61" s="59">
        <f t="shared" si="1"/>
        <v>0</v>
      </c>
      <c r="M61" s="41"/>
    </row>
    <row r="62" spans="3:13" x14ac:dyDescent="0.2">
      <c r="E62" s="41" t="s">
        <v>36</v>
      </c>
      <c r="F62" s="41"/>
      <c r="G62" s="41" t="str">
        <f>inputs!$F$15</f>
        <v>£m (2017-18 prices)</v>
      </c>
      <c r="H62" s="59">
        <f t="shared" si="1"/>
        <v>2</v>
      </c>
      <c r="M62" s="41"/>
    </row>
    <row r="63" spans="3:13" x14ac:dyDescent="0.2">
      <c r="E63" s="41" t="s">
        <v>37</v>
      </c>
      <c r="F63" s="41"/>
      <c r="G63" s="41" t="str">
        <f>inputs!$F$15</f>
        <v>£m (2017-18 prices)</v>
      </c>
      <c r="H63" s="59">
        <f t="shared" si="1"/>
        <v>0</v>
      </c>
      <c r="M63" s="41"/>
    </row>
    <row r="64" spans="3:13" x14ac:dyDescent="0.2">
      <c r="E64" s="41" t="s">
        <v>38</v>
      </c>
      <c r="F64" s="41"/>
      <c r="G64" s="41" t="str">
        <f>inputs!$F$15</f>
        <v>£m (2017-18 prices)</v>
      </c>
      <c r="H64" s="59">
        <f t="shared" si="1"/>
        <v>0</v>
      </c>
      <c r="M64" s="41"/>
    </row>
    <row r="65" spans="1:13" x14ac:dyDescent="0.2">
      <c r="E65" s="41"/>
      <c r="F65" s="41"/>
      <c r="G65" s="41"/>
      <c r="H65" s="59"/>
      <c r="M65" s="41"/>
    </row>
    <row r="66" spans="1:13" s="37" customFormat="1" x14ac:dyDescent="0.2">
      <c r="A66" s="33" t="s">
        <v>227</v>
      </c>
      <c r="B66" s="34"/>
      <c r="C66" s="34"/>
      <c r="D66" s="35"/>
      <c r="E66" s="36"/>
      <c r="F66" s="36"/>
      <c r="G66" s="36"/>
      <c r="I66" s="38"/>
    </row>
    <row r="68" spans="1:13" x14ac:dyDescent="0.2">
      <c r="C68" s="50" t="s">
        <v>228</v>
      </c>
    </row>
    <row r="70" spans="1:13" x14ac:dyDescent="0.2">
      <c r="D70" s="31" t="s">
        <v>229</v>
      </c>
    </row>
    <row r="71" spans="1:13" x14ac:dyDescent="0.2">
      <c r="E71" s="39" t="str">
        <f>inputs!E67</f>
        <v>Discount rate (appointee weighted average cost of capital - real CPIH )</v>
      </c>
      <c r="F71" s="82">
        <f>inputs!F67</f>
        <v>2.4E-2</v>
      </c>
      <c r="G71" s="82" t="str">
        <f>inputs!G67</f>
        <v>Percentage</v>
      </c>
      <c r="H71" s="39"/>
      <c r="I71" s="41"/>
    </row>
    <row r="72" spans="1:13" x14ac:dyDescent="0.2">
      <c r="E72" s="39" t="str">
        <f>inputs!E68</f>
        <v>Years of delay</v>
      </c>
      <c r="F72" s="84">
        <f>inputs!F68</f>
        <v>1</v>
      </c>
      <c r="G72" s="82" t="str">
        <f>inputs!G68</f>
        <v>Number</v>
      </c>
      <c r="H72" s="39"/>
      <c r="I72" s="41"/>
    </row>
    <row r="73" spans="1:13" x14ac:dyDescent="0.2">
      <c r="F73" s="83"/>
    </row>
    <row r="74" spans="1:13" x14ac:dyDescent="0.2">
      <c r="D74" s="31" t="s">
        <v>230</v>
      </c>
    </row>
    <row r="75" spans="1:13" x14ac:dyDescent="0.2">
      <c r="E75" s="32" t="str">
        <f t="shared" ref="E75:G81" si="2">E40</f>
        <v>Water resources</v>
      </c>
      <c r="F75" s="32">
        <f t="shared" si="2"/>
        <v>10</v>
      </c>
      <c r="G75" s="32" t="str">
        <f t="shared" si="2"/>
        <v>£m (2017-18 prices)</v>
      </c>
      <c r="H75" s="32"/>
    </row>
    <row r="76" spans="1:13" x14ac:dyDescent="0.2">
      <c r="E76" s="32" t="str">
        <f t="shared" si="2"/>
        <v>Water network plus</v>
      </c>
      <c r="F76" s="32">
        <f t="shared" si="2"/>
        <v>9</v>
      </c>
      <c r="G76" s="32" t="str">
        <f t="shared" si="2"/>
        <v>£m (2017-18 prices)</v>
      </c>
      <c r="H76" s="32"/>
    </row>
    <row r="77" spans="1:13" x14ac:dyDescent="0.2">
      <c r="E77" s="32" t="str">
        <f t="shared" si="2"/>
        <v>Wastewater network plus</v>
      </c>
      <c r="F77" s="32">
        <f t="shared" si="2"/>
        <v>0</v>
      </c>
      <c r="G77" s="32" t="str">
        <f t="shared" si="2"/>
        <v>£m (2017-18 prices)</v>
      </c>
      <c r="H77" s="32"/>
    </row>
    <row r="78" spans="1:13" x14ac:dyDescent="0.2">
      <c r="E78" s="32" t="str">
        <f t="shared" si="2"/>
        <v>Bioresources (sludge)</v>
      </c>
      <c r="F78" s="32">
        <f t="shared" si="2"/>
        <v>0</v>
      </c>
      <c r="G78" s="32" t="str">
        <f t="shared" si="2"/>
        <v>£m (2017-18 prices)</v>
      </c>
      <c r="H78" s="32"/>
    </row>
    <row r="79" spans="1:13" x14ac:dyDescent="0.2">
      <c r="E79" s="32" t="str">
        <f t="shared" si="2"/>
        <v>Residential retail</v>
      </c>
      <c r="F79" s="32">
        <f t="shared" si="2"/>
        <v>0</v>
      </c>
      <c r="G79" s="32" t="str">
        <f t="shared" si="2"/>
        <v>£m (2017-18 prices)</v>
      </c>
      <c r="H79" s="32"/>
    </row>
    <row r="80" spans="1:13" x14ac:dyDescent="0.2">
      <c r="E80" s="32" t="str">
        <f t="shared" si="2"/>
        <v>Business retail</v>
      </c>
      <c r="F80" s="32">
        <f t="shared" si="2"/>
        <v>0</v>
      </c>
      <c r="G80" s="32" t="str">
        <f t="shared" si="2"/>
        <v>£m (2017-18 prices)</v>
      </c>
      <c r="H80" s="32"/>
    </row>
    <row r="81" spans="1:9" x14ac:dyDescent="0.2">
      <c r="E81" s="32" t="str">
        <f t="shared" si="2"/>
        <v>Dummy control</v>
      </c>
      <c r="F81" s="32">
        <f t="shared" si="2"/>
        <v>0</v>
      </c>
      <c r="G81" s="32" t="str">
        <f t="shared" si="2"/>
        <v>£m (2017-18 prices)</v>
      </c>
      <c r="H81" s="32"/>
    </row>
    <row r="82" spans="1:9" x14ac:dyDescent="0.2">
      <c r="E82" s="32"/>
    </row>
    <row r="83" spans="1:9" x14ac:dyDescent="0.2">
      <c r="D83" s="31" t="s">
        <v>231</v>
      </c>
    </row>
    <row r="84" spans="1:9" x14ac:dyDescent="0.2">
      <c r="E84" s="59" t="str">
        <f t="shared" ref="E84:E90" si="3">E49</f>
        <v>Water resources</v>
      </c>
      <c r="G84" s="41" t="str">
        <f>inputs!$F$15</f>
        <v>£m (2017-18 prices)</v>
      </c>
      <c r="H84" s="59">
        <f t="shared" ref="H84:H90" si="4">F75/((1+F$71)^F$72)</f>
        <v>9.765625</v>
      </c>
    </row>
    <row r="85" spans="1:9" x14ac:dyDescent="0.2">
      <c r="E85" s="59" t="str">
        <f t="shared" si="3"/>
        <v>Water network plus</v>
      </c>
      <c r="G85" s="41" t="str">
        <f>inputs!$F$15</f>
        <v>£m (2017-18 prices)</v>
      </c>
      <c r="H85" s="59">
        <f t="shared" si="4"/>
        <v>8.7890625</v>
      </c>
    </row>
    <row r="86" spans="1:9" x14ac:dyDescent="0.2">
      <c r="E86" s="59" t="str">
        <f t="shared" si="3"/>
        <v>Wastewater network plus</v>
      </c>
      <c r="G86" s="41" t="str">
        <f>inputs!$F$15</f>
        <v>£m (2017-18 prices)</v>
      </c>
      <c r="H86" s="59">
        <f t="shared" si="4"/>
        <v>0</v>
      </c>
    </row>
    <row r="87" spans="1:9" x14ac:dyDescent="0.2">
      <c r="E87" s="59" t="str">
        <f t="shared" si="3"/>
        <v>Bioresources (sludge)</v>
      </c>
      <c r="G87" s="41" t="str">
        <f>inputs!$F$15</f>
        <v>£m (2017-18 prices)</v>
      </c>
      <c r="H87" s="59">
        <f t="shared" si="4"/>
        <v>0</v>
      </c>
    </row>
    <row r="88" spans="1:9" x14ac:dyDescent="0.2">
      <c r="E88" s="59" t="str">
        <f t="shared" si="3"/>
        <v>Residential retail</v>
      </c>
      <c r="G88" s="41" t="str">
        <f>inputs!$F$15</f>
        <v>£m (2017-18 prices)</v>
      </c>
      <c r="H88" s="59">
        <f t="shared" si="4"/>
        <v>0</v>
      </c>
    </row>
    <row r="89" spans="1:9" x14ac:dyDescent="0.2">
      <c r="E89" s="59" t="str">
        <f t="shared" si="3"/>
        <v>Business retail</v>
      </c>
      <c r="G89" s="41" t="str">
        <f>inputs!$F$15</f>
        <v>£m (2017-18 prices)</v>
      </c>
      <c r="H89" s="59">
        <f t="shared" si="4"/>
        <v>0</v>
      </c>
    </row>
    <row r="90" spans="1:9" x14ac:dyDescent="0.2">
      <c r="E90" s="59" t="str">
        <f t="shared" si="3"/>
        <v>Dummy control</v>
      </c>
      <c r="G90" s="41" t="str">
        <f>inputs!$F$15</f>
        <v>£m (2017-18 prices)</v>
      </c>
      <c r="H90" s="59">
        <f t="shared" si="4"/>
        <v>0</v>
      </c>
    </row>
    <row r="92" spans="1:9" s="37" customFormat="1" x14ac:dyDescent="0.2">
      <c r="A92" s="33" t="s">
        <v>232</v>
      </c>
      <c r="B92" s="34"/>
      <c r="C92" s="34"/>
      <c r="D92" s="35"/>
      <c r="E92" s="36"/>
      <c r="F92" s="36"/>
      <c r="G92" s="36"/>
      <c r="I92" s="38"/>
    </row>
    <row r="94" spans="1:9" x14ac:dyDescent="0.2">
      <c r="C94" s="49" t="s">
        <v>218</v>
      </c>
    </row>
    <row r="96" spans="1:9" x14ac:dyDescent="0.2">
      <c r="D96" s="31" t="s">
        <v>216</v>
      </c>
    </row>
    <row r="97" spans="4:8" x14ac:dyDescent="0.2">
      <c r="E97" s="40" t="str">
        <f>performance!E236</f>
        <v>Water resources</v>
      </c>
      <c r="F97" s="40"/>
      <c r="G97" s="40" t="str">
        <f>performance!G236</f>
        <v>£m (2017-18 prices)</v>
      </c>
      <c r="H97" s="40">
        <f>performance!H236</f>
        <v>0.4</v>
      </c>
    </row>
    <row r="98" spans="4:8" x14ac:dyDescent="0.2">
      <c r="E98" s="40" t="str">
        <f>performance!E237</f>
        <v>Water network plus</v>
      </c>
      <c r="F98" s="40"/>
      <c r="G98" s="40" t="str">
        <f>performance!G237</f>
        <v>£m (2017-18 prices)</v>
      </c>
      <c r="H98" s="40">
        <f>performance!H237</f>
        <v>0.4</v>
      </c>
    </row>
    <row r="99" spans="4:8" x14ac:dyDescent="0.2">
      <c r="E99" s="40" t="str">
        <f>performance!E238</f>
        <v>Wastewater network plus</v>
      </c>
      <c r="F99" s="40"/>
      <c r="G99" s="40" t="str">
        <f>performance!G238</f>
        <v>£m (2017-18 prices)</v>
      </c>
      <c r="H99" s="40">
        <f>performance!H238</f>
        <v>0</v>
      </c>
    </row>
    <row r="100" spans="4:8" x14ac:dyDescent="0.2">
      <c r="E100" s="40" t="str">
        <f>performance!E239</f>
        <v>Bioresources (sludge)</v>
      </c>
      <c r="F100" s="40"/>
      <c r="G100" s="40" t="str">
        <f>performance!G239</f>
        <v>£m (2017-18 prices)</v>
      </c>
      <c r="H100" s="40">
        <f>performance!H239</f>
        <v>0</v>
      </c>
    </row>
    <row r="101" spans="4:8" x14ac:dyDescent="0.2">
      <c r="E101" s="40" t="str">
        <f>performance!E240</f>
        <v>Residential retail</v>
      </c>
      <c r="F101" s="40"/>
      <c r="G101" s="40" t="str">
        <f>performance!G240</f>
        <v>£m (2017-18 prices)</v>
      </c>
      <c r="H101" s="40">
        <f>performance!H240</f>
        <v>0</v>
      </c>
    </row>
    <row r="102" spans="4:8" x14ac:dyDescent="0.2">
      <c r="E102" s="40" t="str">
        <f>performance!E241</f>
        <v>Business retail</v>
      </c>
      <c r="F102" s="40"/>
      <c r="G102" s="40" t="str">
        <f>performance!G241</f>
        <v>£m (2017-18 prices)</v>
      </c>
      <c r="H102" s="40">
        <f>performance!H241</f>
        <v>0</v>
      </c>
    </row>
    <row r="103" spans="4:8" x14ac:dyDescent="0.2">
      <c r="E103" s="40" t="str">
        <f>performance!E242</f>
        <v>Dummy control</v>
      </c>
      <c r="F103" s="40"/>
      <c r="G103" s="40" t="str">
        <f>performance!G242</f>
        <v>£m (2017-18 prices)</v>
      </c>
      <c r="H103" s="40">
        <f>performance!H242</f>
        <v>0</v>
      </c>
    </row>
    <row r="105" spans="4:8" x14ac:dyDescent="0.2">
      <c r="D105" s="31" t="s">
        <v>233</v>
      </c>
    </row>
    <row r="106" spans="4:8" x14ac:dyDescent="0.2">
      <c r="E106" s="40" t="str">
        <f>performance!E245</f>
        <v>Water resources</v>
      </c>
      <c r="F106" s="40"/>
      <c r="G106" s="40" t="str">
        <f>performance!G245</f>
        <v>£m (2017-18 prices)</v>
      </c>
      <c r="H106" s="40">
        <f>performance!H245</f>
        <v>-9.9999999999944578E-4</v>
      </c>
    </row>
    <row r="107" spans="4:8" x14ac:dyDescent="0.2">
      <c r="E107" s="40" t="str">
        <f>performance!E246</f>
        <v>Water network plus</v>
      </c>
      <c r="F107" s="40"/>
      <c r="G107" s="40" t="str">
        <f>performance!G246</f>
        <v>£m (2017-18 prices)</v>
      </c>
      <c r="H107" s="40">
        <f>performance!H246</f>
        <v>-1.0000000000012221E-3</v>
      </c>
    </row>
    <row r="108" spans="4:8" x14ac:dyDescent="0.2">
      <c r="E108" s="40" t="str">
        <f>performance!E247</f>
        <v>Wastewater network plus</v>
      </c>
      <c r="F108" s="40"/>
      <c r="G108" s="40" t="str">
        <f>performance!G247</f>
        <v>£m (2017-18 prices)</v>
      </c>
      <c r="H108" s="40">
        <f>performance!H247</f>
        <v>0</v>
      </c>
    </row>
    <row r="109" spans="4:8" x14ac:dyDescent="0.2">
      <c r="E109" s="40" t="str">
        <f>performance!E248</f>
        <v>Bioresources (sludge)</v>
      </c>
      <c r="F109" s="40"/>
      <c r="G109" s="40" t="str">
        <f>performance!G248</f>
        <v>£m (2017-18 prices)</v>
      </c>
      <c r="H109" s="40">
        <f>performance!H248</f>
        <v>0</v>
      </c>
    </row>
    <row r="110" spans="4:8" x14ac:dyDescent="0.2">
      <c r="E110" s="40" t="str">
        <f>performance!E249</f>
        <v>Residential retail</v>
      </c>
      <c r="F110" s="40"/>
      <c r="G110" s="40" t="str">
        <f>performance!G249</f>
        <v>£m (2017-18 prices)</v>
      </c>
      <c r="H110" s="40">
        <f>performance!H249</f>
        <v>0</v>
      </c>
    </row>
    <row r="111" spans="4:8" x14ac:dyDescent="0.2">
      <c r="E111" s="40" t="str">
        <f>performance!E250</f>
        <v>Business retail</v>
      </c>
      <c r="F111" s="40"/>
      <c r="G111" s="40" t="str">
        <f>performance!G250</f>
        <v>£m (2017-18 prices)</v>
      </c>
      <c r="H111" s="40">
        <f>performance!H250</f>
        <v>0</v>
      </c>
    </row>
    <row r="112" spans="4:8" x14ac:dyDescent="0.2">
      <c r="E112" s="40" t="str">
        <f>performance!E251</f>
        <v>Dummy control</v>
      </c>
      <c r="F112" s="40"/>
      <c r="G112" s="40" t="str">
        <f>performance!G251</f>
        <v>£m (2017-18 prices)</v>
      </c>
      <c r="H112" s="40">
        <f>performance!H251</f>
        <v>0</v>
      </c>
    </row>
    <row r="114" spans="3:8" x14ac:dyDescent="0.2">
      <c r="C114" s="50" t="s">
        <v>234</v>
      </c>
    </row>
    <row r="116" spans="3:8" x14ac:dyDescent="0.2">
      <c r="D116" s="31" t="str">
        <f>performance!D275</f>
        <v>Proportion of outperformance payments to be paid through RCV</v>
      </c>
    </row>
    <row r="117" spans="3:8" x14ac:dyDescent="0.2">
      <c r="E117" s="42" t="str">
        <f>performance!E276</f>
        <v>Water resources</v>
      </c>
      <c r="F117" s="42"/>
      <c r="G117" s="42" t="str">
        <f>performance!G276</f>
        <v>Percentage</v>
      </c>
      <c r="H117" s="42">
        <f>performance!H276</f>
        <v>0</v>
      </c>
    </row>
    <row r="118" spans="3:8" x14ac:dyDescent="0.2">
      <c r="E118" s="42" t="str">
        <f>performance!E277</f>
        <v>Water network plus</v>
      </c>
      <c r="F118" s="42"/>
      <c r="G118" s="42" t="str">
        <f>performance!G277</f>
        <v>Percentage</v>
      </c>
      <c r="H118" s="42">
        <f>performance!H277</f>
        <v>0</v>
      </c>
    </row>
    <row r="119" spans="3:8" x14ac:dyDescent="0.2">
      <c r="E119" s="42" t="str">
        <f>performance!E278</f>
        <v>Wastewater network plus</v>
      </c>
      <c r="F119" s="42"/>
      <c r="G119" s="42" t="str">
        <f>performance!G278</f>
        <v>Percentage</v>
      </c>
      <c r="H119" s="42">
        <f>performance!H278</f>
        <v>0</v>
      </c>
    </row>
    <row r="120" spans="3:8" x14ac:dyDescent="0.2">
      <c r="E120" s="42" t="str">
        <f>performance!E279</f>
        <v>Bioresources (sludge)</v>
      </c>
      <c r="F120" s="42"/>
      <c r="G120" s="42" t="str">
        <f>performance!G279</f>
        <v>Percentage</v>
      </c>
      <c r="H120" s="42">
        <f>performance!H279</f>
        <v>0</v>
      </c>
    </row>
    <row r="121" spans="3:8" x14ac:dyDescent="0.2">
      <c r="E121" s="42" t="str">
        <f>performance!E280</f>
        <v>Residential retail</v>
      </c>
      <c r="F121" s="42"/>
      <c r="G121" s="42" t="str">
        <f>performance!G280</f>
        <v>Percentage</v>
      </c>
      <c r="H121" s="42">
        <f>performance!H280</f>
        <v>0</v>
      </c>
    </row>
    <row r="122" spans="3:8" x14ac:dyDescent="0.2">
      <c r="E122" s="42" t="str">
        <f>performance!E281</f>
        <v>Business retail</v>
      </c>
      <c r="F122" s="42"/>
      <c r="G122" s="42" t="str">
        <f>performance!G281</f>
        <v>Percentage</v>
      </c>
      <c r="H122" s="42">
        <f>performance!H281</f>
        <v>0</v>
      </c>
    </row>
    <row r="123" spans="3:8" x14ac:dyDescent="0.2">
      <c r="E123" s="42" t="str">
        <f>performance!E282</f>
        <v>Dummy control</v>
      </c>
      <c r="F123" s="42"/>
      <c r="G123" s="42" t="str">
        <f>performance!G282</f>
        <v>Percentage</v>
      </c>
      <c r="H123" s="42">
        <f>performance!H282</f>
        <v>0</v>
      </c>
    </row>
    <row r="125" spans="3:8" x14ac:dyDescent="0.2">
      <c r="D125" s="31" t="str">
        <f>performance!D284</f>
        <v>Proportion of underperformance payments to be paid through RCV</v>
      </c>
    </row>
    <row r="126" spans="3:8" x14ac:dyDescent="0.2">
      <c r="E126" s="42" t="str">
        <f>performance!E285</f>
        <v>Water resources</v>
      </c>
      <c r="F126" s="42"/>
      <c r="G126" s="42" t="str">
        <f>performance!G285</f>
        <v>Percentage</v>
      </c>
      <c r="H126" s="42">
        <f>performance!H285</f>
        <v>9.3231400335633027E-5</v>
      </c>
    </row>
    <row r="127" spans="3:8" x14ac:dyDescent="0.2">
      <c r="E127" s="42" t="str">
        <f>performance!E286</f>
        <v>Water network plus</v>
      </c>
      <c r="F127" s="42"/>
      <c r="G127" s="42" t="str">
        <f>performance!G286</f>
        <v>Percentage</v>
      </c>
      <c r="H127" s="42">
        <f>performance!H286</f>
        <v>5.9608965188364321E-5</v>
      </c>
    </row>
    <row r="128" spans="3:8" x14ac:dyDescent="0.2">
      <c r="E128" s="42" t="str">
        <f>performance!E287</f>
        <v>Wastewater network plus</v>
      </c>
      <c r="F128" s="42"/>
      <c r="G128" s="42" t="str">
        <f>performance!G287</f>
        <v>Percentage</v>
      </c>
      <c r="H128" s="42">
        <f>performance!H287</f>
        <v>0</v>
      </c>
    </row>
    <row r="129" spans="4:8" x14ac:dyDescent="0.2">
      <c r="E129" s="42" t="str">
        <f>performance!E288</f>
        <v>Bioresources (sludge)</v>
      </c>
      <c r="F129" s="42"/>
      <c r="G129" s="42" t="str">
        <f>performance!G288</f>
        <v>Percentage</v>
      </c>
      <c r="H129" s="42">
        <f>performance!H288</f>
        <v>0</v>
      </c>
    </row>
    <row r="130" spans="4:8" x14ac:dyDescent="0.2">
      <c r="E130" s="42" t="str">
        <f>performance!E289</f>
        <v>Residential retail</v>
      </c>
      <c r="F130" s="42"/>
      <c r="G130" s="42" t="str">
        <f>performance!G289</f>
        <v>Percentage</v>
      </c>
      <c r="H130" s="42">
        <f>performance!H289</f>
        <v>0</v>
      </c>
    </row>
    <row r="131" spans="4:8" x14ac:dyDescent="0.2">
      <c r="E131" s="42" t="str">
        <f>performance!E290</f>
        <v>Business retail</v>
      </c>
      <c r="F131" s="42"/>
      <c r="G131" s="42" t="str">
        <f>performance!G290</f>
        <v>Percentage</v>
      </c>
      <c r="H131" s="42">
        <f>performance!H290</f>
        <v>0</v>
      </c>
    </row>
    <row r="132" spans="4:8" x14ac:dyDescent="0.2">
      <c r="E132" s="42" t="str">
        <f>performance!E291</f>
        <v>Dummy control</v>
      </c>
      <c r="F132" s="42"/>
      <c r="G132" s="42" t="str">
        <f>performance!G291</f>
        <v>Percentage</v>
      </c>
      <c r="H132" s="42">
        <f>performance!H291</f>
        <v>0</v>
      </c>
    </row>
    <row r="134" spans="4:8" x14ac:dyDescent="0.2">
      <c r="D134" s="31" t="s">
        <v>235</v>
      </c>
      <c r="G134" s="63"/>
    </row>
    <row r="135" spans="4:8" x14ac:dyDescent="0.2">
      <c r="E135" s="25" t="s">
        <v>32</v>
      </c>
      <c r="G135" s="63" t="str">
        <f>inputs!$F$15</f>
        <v>£m (2017-18 prices)</v>
      </c>
      <c r="H135" s="32">
        <f t="shared" ref="H135:H141" si="5">H97*(1-H117)</f>
        <v>0.4</v>
      </c>
    </row>
    <row r="136" spans="4:8" x14ac:dyDescent="0.2">
      <c r="E136" s="25" t="s">
        <v>33</v>
      </c>
      <c r="G136" s="63" t="str">
        <f>inputs!$F$15</f>
        <v>£m (2017-18 prices)</v>
      </c>
      <c r="H136" s="32">
        <f t="shared" si="5"/>
        <v>0.4</v>
      </c>
    </row>
    <row r="137" spans="4:8" x14ac:dyDescent="0.2">
      <c r="E137" s="25" t="s">
        <v>34</v>
      </c>
      <c r="G137" s="63" t="str">
        <f>inputs!$F$15</f>
        <v>£m (2017-18 prices)</v>
      </c>
      <c r="H137" s="32">
        <f t="shared" si="5"/>
        <v>0</v>
      </c>
    </row>
    <row r="138" spans="4:8" x14ac:dyDescent="0.2">
      <c r="E138" s="25" t="s">
        <v>35</v>
      </c>
      <c r="G138" s="63" t="str">
        <f>inputs!$F$15</f>
        <v>£m (2017-18 prices)</v>
      </c>
      <c r="H138" s="32">
        <f t="shared" si="5"/>
        <v>0</v>
      </c>
    </row>
    <row r="139" spans="4:8" x14ac:dyDescent="0.2">
      <c r="E139" s="25" t="s">
        <v>36</v>
      </c>
      <c r="G139" s="63" t="str">
        <f>inputs!$F$15</f>
        <v>£m (2017-18 prices)</v>
      </c>
      <c r="H139" s="32">
        <f t="shared" si="5"/>
        <v>0</v>
      </c>
    </row>
    <row r="140" spans="4:8" x14ac:dyDescent="0.2">
      <c r="E140" s="25" t="s">
        <v>37</v>
      </c>
      <c r="G140" s="63" t="str">
        <f>inputs!$F$15</f>
        <v>£m (2017-18 prices)</v>
      </c>
      <c r="H140" s="32">
        <f t="shared" si="5"/>
        <v>0</v>
      </c>
    </row>
    <row r="141" spans="4:8" x14ac:dyDescent="0.2">
      <c r="E141" s="25" t="s">
        <v>38</v>
      </c>
      <c r="G141" s="63" t="str">
        <f>inputs!$F$15</f>
        <v>£m (2017-18 prices)</v>
      </c>
      <c r="H141" s="32">
        <f t="shared" si="5"/>
        <v>0</v>
      </c>
    </row>
    <row r="142" spans="4:8" x14ac:dyDescent="0.2">
      <c r="G142" s="63"/>
    </row>
    <row r="143" spans="4:8" x14ac:dyDescent="0.2">
      <c r="D143" s="31" t="s">
        <v>236</v>
      </c>
      <c r="G143" s="63"/>
    </row>
    <row r="144" spans="4:8" x14ac:dyDescent="0.2">
      <c r="E144" s="25" t="s">
        <v>32</v>
      </c>
      <c r="G144" s="63" t="str">
        <f>inputs!$F$15</f>
        <v>£m (2017-18 prices)</v>
      </c>
      <c r="H144" s="32">
        <f t="shared" ref="H144:H150" si="6">H97*H117</f>
        <v>0</v>
      </c>
    </row>
    <row r="145" spans="4:8" x14ac:dyDescent="0.2">
      <c r="E145" s="25" t="s">
        <v>33</v>
      </c>
      <c r="G145" s="63" t="str">
        <f>inputs!$F$15</f>
        <v>£m (2017-18 prices)</v>
      </c>
      <c r="H145" s="32">
        <f t="shared" si="6"/>
        <v>0</v>
      </c>
    </row>
    <row r="146" spans="4:8" x14ac:dyDescent="0.2">
      <c r="E146" s="25" t="s">
        <v>34</v>
      </c>
      <c r="G146" s="63" t="str">
        <f>inputs!$F$15</f>
        <v>£m (2017-18 prices)</v>
      </c>
      <c r="H146" s="32">
        <f t="shared" si="6"/>
        <v>0</v>
      </c>
    </row>
    <row r="147" spans="4:8" x14ac:dyDescent="0.2">
      <c r="E147" s="25" t="s">
        <v>35</v>
      </c>
      <c r="G147" s="63" t="str">
        <f>inputs!$F$15</f>
        <v>£m (2017-18 prices)</v>
      </c>
      <c r="H147" s="32">
        <f t="shared" si="6"/>
        <v>0</v>
      </c>
    </row>
    <row r="148" spans="4:8" x14ac:dyDescent="0.2">
      <c r="E148" s="25" t="s">
        <v>36</v>
      </c>
      <c r="G148" s="63" t="str">
        <f>inputs!$F$15</f>
        <v>£m (2017-18 prices)</v>
      </c>
      <c r="H148" s="32">
        <f t="shared" si="6"/>
        <v>0</v>
      </c>
    </row>
    <row r="149" spans="4:8" x14ac:dyDescent="0.2">
      <c r="E149" s="25" t="s">
        <v>37</v>
      </c>
      <c r="G149" s="63" t="str">
        <f>inputs!$F$15</f>
        <v>£m (2017-18 prices)</v>
      </c>
      <c r="H149" s="32">
        <f t="shared" si="6"/>
        <v>0</v>
      </c>
    </row>
    <row r="150" spans="4:8" x14ac:dyDescent="0.2">
      <c r="E150" s="25" t="s">
        <v>38</v>
      </c>
      <c r="G150" s="63" t="str">
        <f>inputs!$F$15</f>
        <v>£m (2017-18 prices)</v>
      </c>
      <c r="H150" s="32">
        <f t="shared" si="6"/>
        <v>0</v>
      </c>
    </row>
    <row r="151" spans="4:8" x14ac:dyDescent="0.2">
      <c r="G151" s="63"/>
    </row>
    <row r="152" spans="4:8" x14ac:dyDescent="0.2">
      <c r="D152" s="31" t="s">
        <v>237</v>
      </c>
      <c r="G152" s="63"/>
    </row>
    <row r="153" spans="4:8" x14ac:dyDescent="0.2">
      <c r="E153" s="25" t="s">
        <v>32</v>
      </c>
      <c r="G153" s="63" t="str">
        <f>inputs!$F$15</f>
        <v>£m (2017-18 prices)</v>
      </c>
      <c r="H153" s="32">
        <f t="shared" ref="H153:H159" si="7">H106*(1-H126)</f>
        <v>-9.999067685991102E-4</v>
      </c>
    </row>
    <row r="154" spans="4:8" x14ac:dyDescent="0.2">
      <c r="E154" s="25" t="s">
        <v>33</v>
      </c>
      <c r="G154" s="63" t="str">
        <f>inputs!$F$15</f>
        <v>£m (2017-18 prices)</v>
      </c>
      <c r="H154" s="32">
        <f t="shared" si="7"/>
        <v>-9.9994039103603358E-4</v>
      </c>
    </row>
    <row r="155" spans="4:8" x14ac:dyDescent="0.2">
      <c r="E155" s="25" t="s">
        <v>34</v>
      </c>
      <c r="G155" s="63" t="str">
        <f>inputs!$F$15</f>
        <v>£m (2017-18 prices)</v>
      </c>
      <c r="H155" s="32">
        <f t="shared" si="7"/>
        <v>0</v>
      </c>
    </row>
    <row r="156" spans="4:8" x14ac:dyDescent="0.2">
      <c r="E156" s="25" t="s">
        <v>35</v>
      </c>
      <c r="G156" s="63" t="str">
        <f>inputs!$F$15</f>
        <v>£m (2017-18 prices)</v>
      </c>
      <c r="H156" s="32">
        <f t="shared" si="7"/>
        <v>0</v>
      </c>
    </row>
    <row r="157" spans="4:8" x14ac:dyDescent="0.2">
      <c r="E157" s="25" t="s">
        <v>36</v>
      </c>
      <c r="G157" s="63" t="str">
        <f>inputs!$F$15</f>
        <v>£m (2017-18 prices)</v>
      </c>
      <c r="H157" s="32">
        <f t="shared" si="7"/>
        <v>0</v>
      </c>
    </row>
    <row r="158" spans="4:8" x14ac:dyDescent="0.2">
      <c r="E158" s="25" t="s">
        <v>37</v>
      </c>
      <c r="G158" s="63" t="str">
        <f>inputs!$F$15</f>
        <v>£m (2017-18 prices)</v>
      </c>
      <c r="H158" s="32">
        <f t="shared" si="7"/>
        <v>0</v>
      </c>
    </row>
    <row r="159" spans="4:8" x14ac:dyDescent="0.2">
      <c r="E159" s="25" t="s">
        <v>38</v>
      </c>
      <c r="G159" s="63" t="str">
        <f>inputs!$F$15</f>
        <v>£m (2017-18 prices)</v>
      </c>
      <c r="H159" s="32">
        <f t="shared" si="7"/>
        <v>0</v>
      </c>
    </row>
    <row r="160" spans="4:8" x14ac:dyDescent="0.2">
      <c r="G160" s="63"/>
    </row>
    <row r="161" spans="3:8" x14ac:dyDescent="0.2">
      <c r="D161" s="31" t="s">
        <v>238</v>
      </c>
      <c r="G161" s="63"/>
    </row>
    <row r="162" spans="3:8" x14ac:dyDescent="0.2">
      <c r="E162" s="25" t="s">
        <v>32</v>
      </c>
      <c r="G162" s="63" t="str">
        <f>inputs!$F$15</f>
        <v>£m (2017-18 prices)</v>
      </c>
      <c r="H162" s="32">
        <f t="shared" ref="H162:H168" si="8">H106*H126</f>
        <v>-9.3231400335581356E-8</v>
      </c>
    </row>
    <row r="163" spans="3:8" x14ac:dyDescent="0.2">
      <c r="E163" s="25" t="s">
        <v>33</v>
      </c>
      <c r="G163" s="63" t="str">
        <f>inputs!$F$15</f>
        <v>£m (2017-18 prices)</v>
      </c>
      <c r="H163" s="32">
        <f t="shared" si="8"/>
        <v>-5.9608965188437176E-8</v>
      </c>
    </row>
    <row r="164" spans="3:8" x14ac:dyDescent="0.2">
      <c r="E164" s="25" t="s">
        <v>34</v>
      </c>
      <c r="G164" s="63" t="str">
        <f>inputs!$F$15</f>
        <v>£m (2017-18 prices)</v>
      </c>
      <c r="H164" s="32">
        <f t="shared" si="8"/>
        <v>0</v>
      </c>
    </row>
    <row r="165" spans="3:8" x14ac:dyDescent="0.2">
      <c r="E165" s="25" t="s">
        <v>35</v>
      </c>
      <c r="G165" s="63" t="str">
        <f>inputs!$F$15</f>
        <v>£m (2017-18 prices)</v>
      </c>
      <c r="H165" s="32">
        <f t="shared" si="8"/>
        <v>0</v>
      </c>
    </row>
    <row r="166" spans="3:8" x14ac:dyDescent="0.2">
      <c r="E166" s="25" t="s">
        <v>36</v>
      </c>
      <c r="G166" s="63" t="str">
        <f>inputs!$F$15</f>
        <v>£m (2017-18 prices)</v>
      </c>
      <c r="H166" s="32">
        <f t="shared" si="8"/>
        <v>0</v>
      </c>
    </row>
    <row r="167" spans="3:8" x14ac:dyDescent="0.2">
      <c r="E167" s="25" t="s">
        <v>37</v>
      </c>
      <c r="G167" s="63" t="str">
        <f>inputs!$F$15</f>
        <v>£m (2017-18 prices)</v>
      </c>
      <c r="H167" s="32">
        <f t="shared" si="8"/>
        <v>0</v>
      </c>
    </row>
    <row r="168" spans="3:8" x14ac:dyDescent="0.2">
      <c r="E168" s="25" t="s">
        <v>38</v>
      </c>
      <c r="G168" s="63" t="str">
        <f>inputs!$F$15</f>
        <v>£m (2017-18 prices)</v>
      </c>
      <c r="H168" s="32">
        <f t="shared" si="8"/>
        <v>0</v>
      </c>
    </row>
    <row r="170" spans="3:8" x14ac:dyDescent="0.2">
      <c r="C170" s="50" t="s">
        <v>239</v>
      </c>
    </row>
    <row r="172" spans="3:8" x14ac:dyDescent="0.2">
      <c r="D172" s="31" t="s">
        <v>240</v>
      </c>
    </row>
    <row r="173" spans="3:8" x14ac:dyDescent="0.2">
      <c r="E173" s="41" t="s">
        <v>32</v>
      </c>
      <c r="F173" s="41"/>
      <c r="G173" s="41" t="str">
        <f>inputs!$F$15</f>
        <v>£m (2017-18 prices)</v>
      </c>
      <c r="H173" s="43">
        <f>H135+H153</f>
        <v>0.3990000932314009</v>
      </c>
    </row>
    <row r="174" spans="3:8" x14ac:dyDescent="0.2">
      <c r="E174" s="41" t="s">
        <v>33</v>
      </c>
      <c r="F174" s="41"/>
      <c r="G174" s="41" t="str">
        <f>inputs!$F$15</f>
        <v>£m (2017-18 prices)</v>
      </c>
      <c r="H174" s="43">
        <f t="shared" ref="H174:H179" si="9">H136+H154</f>
        <v>0.39900005960896401</v>
      </c>
    </row>
    <row r="175" spans="3:8" x14ac:dyDescent="0.2">
      <c r="E175" s="41" t="s">
        <v>34</v>
      </c>
      <c r="F175" s="41"/>
      <c r="G175" s="41" t="str">
        <f>inputs!$F$15</f>
        <v>£m (2017-18 prices)</v>
      </c>
      <c r="H175" s="43">
        <f t="shared" si="9"/>
        <v>0</v>
      </c>
    </row>
    <row r="176" spans="3:8" x14ac:dyDescent="0.2">
      <c r="E176" s="41" t="s">
        <v>35</v>
      </c>
      <c r="F176" s="41"/>
      <c r="G176" s="41" t="str">
        <f>inputs!$F$15</f>
        <v>£m (2017-18 prices)</v>
      </c>
      <c r="H176" s="43">
        <f t="shared" si="9"/>
        <v>0</v>
      </c>
    </row>
    <row r="177" spans="4:8" x14ac:dyDescent="0.2">
      <c r="E177" s="41" t="s">
        <v>36</v>
      </c>
      <c r="F177" s="41"/>
      <c r="G177" s="41" t="str">
        <f>inputs!$F$15</f>
        <v>£m (2017-18 prices)</v>
      </c>
      <c r="H177" s="43">
        <f t="shared" si="9"/>
        <v>0</v>
      </c>
    </row>
    <row r="178" spans="4:8" x14ac:dyDescent="0.2">
      <c r="E178" s="41" t="s">
        <v>37</v>
      </c>
      <c r="F178" s="41"/>
      <c r="G178" s="41" t="str">
        <f>inputs!$F$15</f>
        <v>£m (2017-18 prices)</v>
      </c>
      <c r="H178" s="43">
        <f t="shared" si="9"/>
        <v>0</v>
      </c>
    </row>
    <row r="179" spans="4:8" x14ac:dyDescent="0.2">
      <c r="E179" s="41" t="s">
        <v>38</v>
      </c>
      <c r="F179" s="41"/>
      <c r="G179" s="41" t="str">
        <f>inputs!$F$15</f>
        <v>£m (2017-18 prices)</v>
      </c>
      <c r="H179" s="43">
        <f t="shared" si="9"/>
        <v>0</v>
      </c>
    </row>
    <row r="181" spans="4:8" x14ac:dyDescent="0.2">
      <c r="D181" s="31" t="s">
        <v>241</v>
      </c>
    </row>
    <row r="182" spans="4:8" x14ac:dyDescent="0.2">
      <c r="E182" s="41" t="s">
        <v>32</v>
      </c>
      <c r="F182" s="41"/>
      <c r="G182" s="41" t="str">
        <f>inputs!$F$15</f>
        <v>£m (2017-18 prices)</v>
      </c>
      <c r="H182" s="43">
        <f>H144+H162</f>
        <v>-9.3231400335581356E-8</v>
      </c>
    </row>
    <row r="183" spans="4:8" x14ac:dyDescent="0.2">
      <c r="E183" s="41" t="s">
        <v>33</v>
      </c>
      <c r="F183" s="41"/>
      <c r="G183" s="41" t="str">
        <f>inputs!$F$15</f>
        <v>£m (2017-18 prices)</v>
      </c>
      <c r="H183" s="43">
        <f t="shared" ref="H183:H188" si="10">H145+H163</f>
        <v>-5.9608965188437176E-8</v>
      </c>
    </row>
    <row r="184" spans="4:8" x14ac:dyDescent="0.2">
      <c r="E184" s="41" t="s">
        <v>34</v>
      </c>
      <c r="F184" s="41"/>
      <c r="G184" s="41" t="str">
        <f>inputs!$F$15</f>
        <v>£m (2017-18 prices)</v>
      </c>
      <c r="H184" s="43">
        <f t="shared" si="10"/>
        <v>0</v>
      </c>
    </row>
    <row r="185" spans="4:8" x14ac:dyDescent="0.2">
      <c r="E185" s="41" t="s">
        <v>35</v>
      </c>
      <c r="F185" s="41"/>
      <c r="G185" s="41" t="str">
        <f>inputs!$F$15</f>
        <v>£m (2017-18 prices)</v>
      </c>
      <c r="H185" s="43">
        <f t="shared" si="10"/>
        <v>0</v>
      </c>
    </row>
    <row r="186" spans="4:8" x14ac:dyDescent="0.2">
      <c r="E186" s="41" t="s">
        <v>36</v>
      </c>
      <c r="F186" s="41"/>
      <c r="G186" s="41" t="str">
        <f>inputs!$F$15</f>
        <v>£m (2017-18 prices)</v>
      </c>
      <c r="H186" s="43">
        <f t="shared" si="10"/>
        <v>0</v>
      </c>
    </row>
    <row r="187" spans="4:8" x14ac:dyDescent="0.2">
      <c r="E187" s="41" t="s">
        <v>37</v>
      </c>
      <c r="F187" s="41"/>
      <c r="G187" s="41" t="str">
        <f>inputs!$F$15</f>
        <v>£m (2017-18 prices)</v>
      </c>
      <c r="H187" s="43">
        <f t="shared" si="10"/>
        <v>0</v>
      </c>
    </row>
    <row r="188" spans="4:8" x14ac:dyDescent="0.2">
      <c r="E188" s="41" t="s">
        <v>38</v>
      </c>
      <c r="F188" s="41"/>
      <c r="G188" s="41" t="str">
        <f>inputs!$F$15</f>
        <v>£m (2017-18 prices)</v>
      </c>
      <c r="H188" s="43">
        <f t="shared" si="10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43"/>
  <sheetViews>
    <sheetView workbookViewId="0"/>
  </sheetViews>
  <sheetFormatPr defaultColWidth="8.625" defaultRowHeight="12" x14ac:dyDescent="0.2"/>
  <cols>
    <col min="1" max="4" width="1.625" style="25" customWidth="1"/>
    <col min="5" max="5" width="45.625" style="25" customWidth="1"/>
    <col min="6" max="8" width="15.625" style="25" customWidth="1"/>
    <col min="9" max="9" width="2.625" style="25" customWidth="1"/>
    <col min="10" max="16384" width="8.625" style="25"/>
  </cols>
  <sheetData>
    <row r="1" spans="1:8" s="23" customFormat="1" ht="30" x14ac:dyDescent="0.2">
      <c r="A1" s="19" t="str">
        <f ca="1" xml:space="preserve"> RIGHT(CELL("filename", $A$1), LEN(CELL("filename", $A$1)) - SEARCH("]", CELL("filename", $A$1)))</f>
        <v>model outputs</v>
      </c>
      <c r="B1" s="20"/>
      <c r="C1" s="20"/>
      <c r="D1" s="21"/>
      <c r="E1" s="22"/>
      <c r="F1" s="22"/>
      <c r="H1" s="24"/>
    </row>
    <row r="2" spans="1:8" x14ac:dyDescent="0.2">
      <c r="F2" s="31" t="s">
        <v>7</v>
      </c>
      <c r="G2" s="31" t="s">
        <v>8</v>
      </c>
      <c r="H2" s="31" t="s">
        <v>9</v>
      </c>
    </row>
    <row r="3" spans="1:8" s="37" customFormat="1" x14ac:dyDescent="0.2">
      <c r="A3" s="33" t="str">
        <f>"Net ODI payments to be applied in "&amp;inputs!$F$12</f>
        <v>Net ODI payments to be applied in 2020-21</v>
      </c>
      <c r="B3" s="34"/>
      <c r="C3" s="34"/>
      <c r="D3" s="35"/>
      <c r="E3" s="36"/>
      <c r="F3" s="36"/>
      <c r="H3" s="38"/>
    </row>
    <row r="5" spans="1:8" x14ac:dyDescent="0.2">
      <c r="C5" s="31" t="s">
        <v>240</v>
      </c>
    </row>
    <row r="6" spans="1:8" x14ac:dyDescent="0.2">
      <c r="E6" s="25" t="s">
        <v>32</v>
      </c>
      <c r="G6" s="32" t="str">
        <f>'aggregate calculations'!G58</f>
        <v>£m (2017-18 prices)</v>
      </c>
      <c r="H6" s="32">
        <f>'aggregate calculations'!H58</f>
        <v>-20.307585339999996</v>
      </c>
    </row>
    <row r="7" spans="1:8" x14ac:dyDescent="0.2">
      <c r="E7" s="25" t="s">
        <v>33</v>
      </c>
      <c r="G7" s="32" t="str">
        <f>'aggregate calculations'!G59</f>
        <v>£m (2017-18 prices)</v>
      </c>
      <c r="H7" s="32">
        <f>'aggregate calculations'!H59</f>
        <v>-25.122120659999997</v>
      </c>
    </row>
    <row r="8" spans="1:8" x14ac:dyDescent="0.2">
      <c r="E8" s="25" t="s">
        <v>34</v>
      </c>
      <c r="G8" s="32" t="str">
        <f>'aggregate calculations'!G60</f>
        <v>£m (2017-18 prices)</v>
      </c>
      <c r="H8" s="32">
        <f>'aggregate calculations'!H60</f>
        <v>0</v>
      </c>
    </row>
    <row r="9" spans="1:8" x14ac:dyDescent="0.2">
      <c r="E9" s="25" t="s">
        <v>35</v>
      </c>
      <c r="G9" s="32" t="str">
        <f>'aggregate calculations'!G61</f>
        <v>£m (2017-18 prices)</v>
      </c>
      <c r="H9" s="32">
        <f>'aggregate calculations'!H61</f>
        <v>0</v>
      </c>
    </row>
    <row r="10" spans="1:8" x14ac:dyDescent="0.2">
      <c r="E10" s="25" t="s">
        <v>36</v>
      </c>
      <c r="G10" s="32" t="str">
        <f>'aggregate calculations'!G62</f>
        <v>£m (2017-18 prices)</v>
      </c>
      <c r="H10" s="32">
        <f>'aggregate calculations'!H62</f>
        <v>2</v>
      </c>
    </row>
    <row r="11" spans="1:8" x14ac:dyDescent="0.2">
      <c r="E11" s="25" t="s">
        <v>37</v>
      </c>
      <c r="G11" s="32" t="str">
        <f>'aggregate calculations'!G63</f>
        <v>£m (2017-18 prices)</v>
      </c>
      <c r="H11" s="32">
        <f>'aggregate calculations'!H63</f>
        <v>0</v>
      </c>
    </row>
    <row r="12" spans="1:8" x14ac:dyDescent="0.2">
      <c r="E12" s="25" t="s">
        <v>38</v>
      </c>
      <c r="G12" s="32" t="str">
        <f>'aggregate calculations'!G64</f>
        <v>£m (2017-18 prices)</v>
      </c>
      <c r="H12" s="32">
        <f>'aggregate calculations'!H64</f>
        <v>0</v>
      </c>
    </row>
    <row r="14" spans="1:8" s="37" customFormat="1" x14ac:dyDescent="0.2">
      <c r="A14" s="33" t="s">
        <v>242</v>
      </c>
      <c r="B14" s="34"/>
      <c r="C14" s="34"/>
      <c r="D14" s="35"/>
      <c r="E14" s="36"/>
      <c r="F14" s="36"/>
      <c r="H14" s="38"/>
    </row>
    <row r="16" spans="1:8" x14ac:dyDescent="0.2">
      <c r="C16" s="31" t="s">
        <v>240</v>
      </c>
    </row>
    <row r="17" spans="1:10" x14ac:dyDescent="0.2">
      <c r="E17" s="32" t="str">
        <f>'aggregate calculations'!E84</f>
        <v>Water resources</v>
      </c>
      <c r="F17" s="32"/>
      <c r="G17" s="32" t="str">
        <f>'aggregate calculations'!G84</f>
        <v>£m (2017-18 prices)</v>
      </c>
      <c r="H17" s="32">
        <f>'aggregate calculations'!H84</f>
        <v>9.765625</v>
      </c>
      <c r="J17" s="47"/>
    </row>
    <row r="18" spans="1:10" x14ac:dyDescent="0.2">
      <c r="E18" s="32" t="str">
        <f>'aggregate calculations'!E85</f>
        <v>Water network plus</v>
      </c>
      <c r="F18" s="32"/>
      <c r="G18" s="32" t="str">
        <f>'aggregate calculations'!G85</f>
        <v>£m (2017-18 prices)</v>
      </c>
      <c r="H18" s="32">
        <f>'aggregate calculations'!H85</f>
        <v>8.7890625</v>
      </c>
    </row>
    <row r="19" spans="1:10" x14ac:dyDescent="0.2">
      <c r="E19" s="32" t="str">
        <f>'aggregate calculations'!E86</f>
        <v>Wastewater network plus</v>
      </c>
      <c r="F19" s="32"/>
      <c r="G19" s="32" t="str">
        <f>'aggregate calculations'!G86</f>
        <v>£m (2017-18 prices)</v>
      </c>
      <c r="H19" s="32">
        <f>'aggregate calculations'!H86</f>
        <v>0</v>
      </c>
    </row>
    <row r="20" spans="1:10" x14ac:dyDescent="0.2">
      <c r="E20" s="32" t="str">
        <f>'aggregate calculations'!E87</f>
        <v>Bioresources (sludge)</v>
      </c>
      <c r="F20" s="32"/>
      <c r="G20" s="32" t="str">
        <f>'aggregate calculations'!G87</f>
        <v>£m (2017-18 prices)</v>
      </c>
      <c r="H20" s="32">
        <f>'aggregate calculations'!H87</f>
        <v>0</v>
      </c>
    </row>
    <row r="21" spans="1:10" x14ac:dyDescent="0.2">
      <c r="E21" s="32" t="str">
        <f>'aggregate calculations'!E88</f>
        <v>Residential retail</v>
      </c>
      <c r="F21" s="32"/>
      <c r="G21" s="32" t="str">
        <f>'aggregate calculations'!G88</f>
        <v>£m (2017-18 prices)</v>
      </c>
      <c r="H21" s="32">
        <f>'aggregate calculations'!H88</f>
        <v>0</v>
      </c>
    </row>
    <row r="22" spans="1:10" x14ac:dyDescent="0.2">
      <c r="E22" s="32" t="str">
        <f>'aggregate calculations'!E89</f>
        <v>Business retail</v>
      </c>
      <c r="F22" s="32"/>
      <c r="G22" s="32" t="str">
        <f>'aggregate calculations'!G89</f>
        <v>£m (2017-18 prices)</v>
      </c>
      <c r="H22" s="32">
        <f>'aggregate calculations'!H89</f>
        <v>0</v>
      </c>
    </row>
    <row r="23" spans="1:10" x14ac:dyDescent="0.2">
      <c r="E23" s="32" t="str">
        <f>'aggregate calculations'!E90</f>
        <v>Dummy control</v>
      </c>
      <c r="F23" s="32"/>
      <c r="G23" s="32" t="str">
        <f>'aggregate calculations'!G90</f>
        <v>£m (2017-18 prices)</v>
      </c>
      <c r="H23" s="32">
        <f>'aggregate calculations'!H90</f>
        <v>0</v>
      </c>
    </row>
    <row r="25" spans="1:10" s="37" customFormat="1" x14ac:dyDescent="0.2">
      <c r="A25" s="33" t="str">
        <f>"Net ODI payments to be applied at the end of the period"</f>
        <v>Net ODI payments to be applied at the end of the period</v>
      </c>
      <c r="B25" s="34"/>
      <c r="C25" s="34"/>
      <c r="D25" s="35"/>
      <c r="E25" s="36"/>
      <c r="F25" s="36"/>
      <c r="H25" s="38"/>
    </row>
    <row r="27" spans="1:10" x14ac:dyDescent="0.2">
      <c r="C27" s="31" t="s">
        <v>240</v>
      </c>
    </row>
    <row r="28" spans="1:10" x14ac:dyDescent="0.2">
      <c r="E28" s="32" t="str">
        <f>'aggregate calculations'!E173</f>
        <v>Water resources</v>
      </c>
      <c r="F28" s="32"/>
      <c r="G28" s="32" t="str">
        <f>'aggregate calculations'!G173</f>
        <v>£m (2017-18 prices)</v>
      </c>
      <c r="H28" s="32">
        <f>'aggregate calculations'!H173</f>
        <v>0.3990000932314009</v>
      </c>
    </row>
    <row r="29" spans="1:10" x14ac:dyDescent="0.2">
      <c r="E29" s="32" t="str">
        <f>'aggregate calculations'!E174</f>
        <v>Water network plus</v>
      </c>
      <c r="G29" s="32" t="str">
        <f>'aggregate calculations'!G174</f>
        <v>£m (2017-18 prices)</v>
      </c>
      <c r="H29" s="32">
        <f>'aggregate calculations'!H174</f>
        <v>0.39900005960896401</v>
      </c>
    </row>
    <row r="30" spans="1:10" x14ac:dyDescent="0.2">
      <c r="E30" s="32" t="str">
        <f>'aggregate calculations'!E175</f>
        <v>Wastewater network plus</v>
      </c>
      <c r="G30" s="32" t="str">
        <f>'aggregate calculations'!G175</f>
        <v>£m (2017-18 prices)</v>
      </c>
      <c r="H30" s="32">
        <f>'aggregate calculations'!H175</f>
        <v>0</v>
      </c>
    </row>
    <row r="31" spans="1:10" x14ac:dyDescent="0.2">
      <c r="E31" s="32" t="str">
        <f>'aggregate calculations'!E176</f>
        <v>Bioresources (sludge)</v>
      </c>
      <c r="G31" s="32" t="str">
        <f>'aggregate calculations'!G176</f>
        <v>£m (2017-18 prices)</v>
      </c>
      <c r="H31" s="32">
        <f>'aggregate calculations'!H176</f>
        <v>0</v>
      </c>
    </row>
    <row r="32" spans="1:10" x14ac:dyDescent="0.2">
      <c r="E32" s="32" t="str">
        <f>'aggregate calculations'!E177</f>
        <v>Residential retail</v>
      </c>
      <c r="G32" s="32" t="str">
        <f>'aggregate calculations'!G177</f>
        <v>£m (2017-18 prices)</v>
      </c>
      <c r="H32" s="32">
        <f>'aggregate calculations'!H177</f>
        <v>0</v>
      </c>
    </row>
    <row r="33" spans="3:8" x14ac:dyDescent="0.2">
      <c r="E33" s="32" t="str">
        <f>'aggregate calculations'!E178</f>
        <v>Business retail</v>
      </c>
      <c r="G33" s="32" t="str">
        <f>'aggregate calculations'!G178</f>
        <v>£m (2017-18 prices)</v>
      </c>
      <c r="H33" s="32">
        <f>'aggregate calculations'!H178</f>
        <v>0</v>
      </c>
    </row>
    <row r="34" spans="3:8" x14ac:dyDescent="0.2">
      <c r="E34" s="32" t="str">
        <f>'aggregate calculations'!E179</f>
        <v>Dummy control</v>
      </c>
      <c r="G34" s="32" t="str">
        <f>'aggregate calculations'!G179</f>
        <v>£m (2017-18 prices)</v>
      </c>
      <c r="H34" s="32">
        <f>'aggregate calculations'!H179</f>
        <v>0</v>
      </c>
    </row>
    <row r="36" spans="3:8" x14ac:dyDescent="0.2">
      <c r="C36" s="31" t="s">
        <v>241</v>
      </c>
    </row>
    <row r="37" spans="3:8" x14ac:dyDescent="0.2">
      <c r="E37" s="32" t="str">
        <f>'aggregate calculations'!E182</f>
        <v>Water resources</v>
      </c>
      <c r="F37" s="32"/>
      <c r="G37" s="32" t="str">
        <f>'aggregate calculations'!G182</f>
        <v>£m (2017-18 prices)</v>
      </c>
      <c r="H37" s="32">
        <f>'aggregate calculations'!H182</f>
        <v>-9.3231400335581356E-8</v>
      </c>
    </row>
    <row r="38" spans="3:8" x14ac:dyDescent="0.2">
      <c r="E38" s="32" t="str">
        <f>'aggregate calculations'!E183</f>
        <v>Water network plus</v>
      </c>
      <c r="G38" s="32" t="str">
        <f>'aggregate calculations'!G183</f>
        <v>£m (2017-18 prices)</v>
      </c>
      <c r="H38" s="32">
        <f>'aggregate calculations'!H183</f>
        <v>-5.9608965188437176E-8</v>
      </c>
    </row>
    <row r="39" spans="3:8" x14ac:dyDescent="0.2">
      <c r="E39" s="32" t="str">
        <f>'aggregate calculations'!E184</f>
        <v>Wastewater network plus</v>
      </c>
      <c r="G39" s="32" t="str">
        <f>'aggregate calculations'!G184</f>
        <v>£m (2017-18 prices)</v>
      </c>
      <c r="H39" s="32">
        <f>'aggregate calculations'!H184</f>
        <v>0</v>
      </c>
    </row>
    <row r="40" spans="3:8" x14ac:dyDescent="0.2">
      <c r="E40" s="32" t="str">
        <f>'aggregate calculations'!E185</f>
        <v>Bioresources (sludge)</v>
      </c>
      <c r="G40" s="32" t="str">
        <f>'aggregate calculations'!G185</f>
        <v>£m (2017-18 prices)</v>
      </c>
      <c r="H40" s="32">
        <f>'aggregate calculations'!H185</f>
        <v>0</v>
      </c>
    </row>
    <row r="41" spans="3:8" x14ac:dyDescent="0.2">
      <c r="E41" s="32" t="str">
        <f>'aggregate calculations'!E186</f>
        <v>Residential retail</v>
      </c>
      <c r="G41" s="32" t="str">
        <f>'aggregate calculations'!G186</f>
        <v>£m (2017-18 prices)</v>
      </c>
      <c r="H41" s="32">
        <f>'aggregate calculations'!H186</f>
        <v>0</v>
      </c>
    </row>
    <row r="42" spans="3:8" x14ac:dyDescent="0.2">
      <c r="E42" s="32" t="str">
        <f>'aggregate calculations'!E187</f>
        <v>Business retail</v>
      </c>
      <c r="G42" s="32" t="str">
        <f>'aggregate calculations'!G187</f>
        <v>£m (2017-18 prices)</v>
      </c>
      <c r="H42" s="32">
        <f>'aggregate calculations'!H187</f>
        <v>0</v>
      </c>
    </row>
    <row r="43" spans="3:8" x14ac:dyDescent="0.2">
      <c r="E43" s="32" t="str">
        <f>'aggregate calculations'!E188</f>
        <v>Dummy control</v>
      </c>
      <c r="G43" s="32" t="str">
        <f>'aggregate calculations'!G188</f>
        <v>£m (2017-18 prices)</v>
      </c>
      <c r="H43" s="32">
        <f>'aggregate calculations'!H188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4B23D8FA23906246AA4611F84C35399C" ma:contentTypeVersion="86" ma:contentTypeDescription="Create a new document" ma:contentTypeScope="" ma:versionID="1993e68a90167f4f38e570728487129e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9f66bf01619781120e3194a02ce22a24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Controls and markets</TermName>
          <TermId xmlns="http://schemas.microsoft.com/office/infopath/2007/PartnerControls">53e38328-ffc3-491a-ad67-1058b7e24f05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1804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DB4D1-DD2B-4354-990B-66FA2FCAF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A3817-1BF9-43A4-AAF7-986329C181C6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7041854e-4853-44f9-9e63-23b7acad54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B16544-3DE8-40A0-A689-C7670A73D6E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0F0AA55-1EA1-4B50-A3A0-76BBBA04E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inputs</vt:lpstr>
      <vt:lpstr>performance</vt:lpstr>
      <vt:lpstr>sharing mechanism</vt:lpstr>
      <vt:lpstr>aggregate calculations</vt:lpstr>
      <vt:lpstr>model outputs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Jeevan Jones</dc:creator>
  <cp:keywords/>
  <dc:description/>
  <cp:lastModifiedBy>Dylan Spedding</cp:lastModifiedBy>
  <cp:revision/>
  <dcterms:created xsi:type="dcterms:W3CDTF">2015-10-14T16:49:04Z</dcterms:created>
  <dcterms:modified xsi:type="dcterms:W3CDTF">2019-12-16T13:35:49Z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0x010100573134B1BDBFC74F8C2DBF70E4CDEAD4004B23D8FA23906246AA4611F84C35399C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1804;#Controls and markets|53e38328-ffc3-491a-ad67-1058b7e24f05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</Properties>
</file>