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T97" i="21"/>
  <c r="T13" i="22"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U40" i="21" s="1"/>
  <c r="T21" i="21"/>
  <c r="T33" i="21" s="1"/>
  <c r="T41" i="21" s="1"/>
  <c r="T55" i="21" s="1"/>
  <c r="T67" i="21" s="1"/>
  <c r="T87" i="21" s="1"/>
  <c r="T95" i="21" s="1"/>
  <c r="T11" i="22" s="1"/>
  <c r="T25" i="21"/>
  <c r="T34" i="21" s="1"/>
  <c r="T42" i="21" s="1"/>
  <c r="T56" i="21" s="1"/>
  <c r="T68" i="21" s="1"/>
  <c r="T88" i="21" s="1"/>
  <c r="T96" i="21" s="1"/>
  <c r="T12" i="22" s="1"/>
  <c r="U25" i="21"/>
  <c r="U34" i="21" s="1"/>
  <c r="U42" i="21" s="1"/>
  <c r="U56" i="21" s="1"/>
  <c r="U68" i="21" s="1"/>
  <c r="U88" i="21" s="1"/>
  <c r="U96" i="21" s="1"/>
  <c r="U12" i="22" s="1"/>
  <c r="Q105" i="21"/>
  <c r="Q126" i="21" s="1"/>
  <c r="Q138" i="21" s="1"/>
  <c r="Q16" i="22" s="1"/>
  <c r="Q25" i="21"/>
  <c r="Q34" i="21" s="1"/>
  <c r="Q42" i="21" s="1"/>
  <c r="Q56" i="21" s="1"/>
  <c r="Q68" i="21" s="1"/>
  <c r="Q88" i="21" s="1"/>
  <c r="Q121" i="21"/>
  <c r="Q130" i="21" s="1"/>
  <c r="Q142" i="21" s="1"/>
  <c r="Q20" i="22" s="1"/>
  <c r="R13" i="21"/>
  <c r="R31" i="21" s="1"/>
  <c r="R39" i="21" s="1"/>
  <c r="T13" i="21"/>
  <c r="T31" i="21" s="1"/>
  <c r="T39" i="21" s="1"/>
  <c r="T53" i="21" s="1"/>
  <c r="T65" i="21" s="1"/>
  <c r="R29" i="21"/>
  <c r="R35" i="21" s="1"/>
  <c r="R43" i="21" s="1"/>
  <c r="R57" i="21" s="1"/>
  <c r="R69" i="21" s="1"/>
  <c r="R89" i="21" s="1"/>
  <c r="R97" i="21" s="1"/>
  <c r="R13" i="22" s="1"/>
  <c r="R105" i="21"/>
  <c r="R126" i="21" s="1"/>
  <c r="R138" i="21" s="1"/>
  <c r="R16" i="22" s="1"/>
  <c r="S81" i="21"/>
  <c r="S91" i="21" s="1"/>
  <c r="S97" i="21" s="1"/>
  <c r="S13" i="22" s="1"/>
  <c r="U21" i="21"/>
  <c r="U33" i="21" s="1"/>
  <c r="U41" i="21" s="1"/>
  <c r="U55" i="21" s="1"/>
  <c r="U67" i="21" s="1"/>
  <c r="U87" i="21" s="1"/>
  <c r="U95" i="21" s="1"/>
  <c r="U11" i="22" s="1"/>
  <c r="R94" i="21"/>
  <c r="R10" i="22" s="1"/>
  <c r="T94" i="21"/>
  <c r="T10" i="22" s="1"/>
  <c r="Q13" i="21"/>
  <c r="Q31" i="21" s="1"/>
  <c r="Q39" i="21" s="1"/>
  <c r="Q53" i="21" s="1"/>
  <c r="Q65" i="21" s="1"/>
  <c r="K11" i="8"/>
  <c r="O27" i="21"/>
  <c r="J14" i="8"/>
  <c r="J15" i="8" s="1"/>
  <c r="M119" i="21"/>
  <c r="M121" i="21" s="1"/>
  <c r="M130" i="21" s="1"/>
  <c r="M142" i="21" s="1"/>
  <c r="M20" i="22" s="1"/>
  <c r="G13" i="20" s="1"/>
  <c r="S25" i="21"/>
  <c r="S34" i="21" s="1"/>
  <c r="S42" i="21" s="1"/>
  <c r="S56" i="21" s="1"/>
  <c r="S68" i="21" s="1"/>
  <c r="S88" i="21" s="1"/>
  <c r="S96" i="21" s="1"/>
  <c r="S12" i="22"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R96" i="21"/>
  <c r="R12" i="22" s="1"/>
  <c r="R21" i="21"/>
  <c r="R33" i="21" s="1"/>
  <c r="R41" i="21" s="1"/>
  <c r="R55" i="21" s="1"/>
  <c r="R67" i="21" s="1"/>
  <c r="R87" i="21" s="1"/>
  <c r="R95" i="21" s="1"/>
  <c r="R11" i="22" s="1"/>
  <c r="S95" i="21"/>
  <c r="S11" i="22" s="1"/>
  <c r="M109" i="21"/>
  <c r="M127" i="21" s="1"/>
  <c r="Q85" i="21"/>
  <c r="Q93" i="21" s="1"/>
  <c r="Q9" i="22" s="1"/>
  <c r="J11" i="21"/>
  <c r="G115" i="21"/>
  <c r="J27" i="21"/>
  <c r="J29" i="21" s="1"/>
  <c r="J35" i="21" s="1"/>
  <c r="J43" i="21" s="1"/>
  <c r="J57" i="21" s="1"/>
  <c r="J69" i="21" s="1"/>
  <c r="J89" i="21" s="1"/>
  <c r="J97" i="21" s="1"/>
  <c r="J13" i="22"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29" i="21"/>
  <c r="O35" i="21" s="1"/>
  <c r="O43" i="21" s="1"/>
  <c r="O57" i="21" s="1"/>
  <c r="O69" i="21" s="1"/>
  <c r="O89" i="21" s="1"/>
  <c r="O97" i="21" s="1"/>
  <c r="O13" i="22" s="1"/>
  <c r="I8" i="20" s="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N97" i="21" s="1"/>
  <c r="N13" i="22" s="1"/>
  <c r="H8" i="20" s="1"/>
  <c r="P29" i="21"/>
  <c r="P35" i="21" s="1"/>
  <c r="P43" i="21" s="1"/>
  <c r="P57" i="21" s="1"/>
  <c r="P69" i="21" s="1"/>
  <c r="P89" i="21" s="1"/>
  <c r="P97" i="21" s="1"/>
  <c r="P13" i="22" s="1"/>
  <c r="J8" i="20"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L97" i="21" l="1"/>
  <c r="L13" i="22" s="1"/>
  <c r="F8" i="20" s="1"/>
  <c r="S94" i="21"/>
  <c r="S10" i="22" s="1"/>
  <c r="T37" i="21"/>
  <c r="U37" i="21"/>
  <c r="K14" i="8"/>
  <c r="K15" i="8" s="1"/>
  <c r="K6" i="21"/>
  <c r="L11" i="8"/>
  <c r="K6" i="8"/>
  <c r="K6" i="7"/>
  <c r="K6" i="9"/>
  <c r="R37" i="21"/>
  <c r="K6" i="22"/>
  <c r="Q44" i="21"/>
  <c r="J21" i="8"/>
  <c r="J22" i="8" s="1"/>
  <c r="J23" i="8" s="1"/>
  <c r="J100" i="8"/>
  <c r="J101" i="8" s="1"/>
  <c r="S37" i="21"/>
  <c r="Q37" i="21"/>
  <c r="M16" i="22"/>
  <c r="G9" i="20" s="1"/>
  <c r="J2" i="22"/>
  <c r="J26" i="8"/>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O39" i="21" l="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O44" i="21" l="1"/>
  <c r="K39" i="21"/>
  <c r="K53" i="21" s="1"/>
  <c r="K65" i="21" s="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M4" i="8" s="1"/>
  <c r="T21" i="8"/>
  <c r="T100" i="8"/>
  <c r="H15" i="8"/>
  <c r="U6" i="7"/>
  <c r="U14" i="8"/>
  <c r="U15" i="8" s="1"/>
  <c r="U6" i="21"/>
  <c r="U6" i="9"/>
  <c r="U6" i="8"/>
  <c r="U6" i="22"/>
  <c r="F12" i="8"/>
  <c r="F74" i="8" s="1"/>
  <c r="N67" i="8"/>
  <c r="N68" i="8" s="1"/>
  <c r="N52" i="8"/>
  <c r="N54" i="8" s="1"/>
  <c r="N5" i="22"/>
  <c r="N5" i="21"/>
  <c r="N5" i="8"/>
  <c r="N5" i="7"/>
  <c r="N5" i="9"/>
  <c r="N90" i="8"/>
  <c r="N34" i="8"/>
  <c r="N35" i="8"/>
  <c r="N50"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54" i="8"/>
  <c r="P3" i="22"/>
  <c r="P3" i="8"/>
  <c r="P49" i="8"/>
  <c r="P87" i="8"/>
  <c r="P88" i="8" s="1"/>
  <c r="P90" i="8" s="1"/>
  <c r="P33" i="8"/>
  <c r="P39" i="8"/>
  <c r="P40" i="8" s="1"/>
  <c r="P3" i="21"/>
  <c r="P3" i="7"/>
  <c r="P25" i="8"/>
  <c r="P27" i="8" s="1"/>
  <c r="P91" i="8" s="1"/>
  <c r="P99" i="8"/>
  <c r="P101" i="8" s="1"/>
  <c r="P3" i="9"/>
  <c r="Q22" i="8"/>
  <c r="P68" i="8"/>
  <c r="P92" i="8" l="1"/>
  <c r="O4" i="2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P64" i="8"/>
  <c r="Q65" i="8" s="1"/>
  <c r="Q67" i="8" s="1"/>
  <c r="Q68" i="8" s="1"/>
  <c r="Q54" i="8"/>
  <c r="Q92" i="8" l="1"/>
  <c r="R2" i="9"/>
  <c r="R2" i="7"/>
  <c r="R23" i="8"/>
  <c r="R2" i="21"/>
  <c r="R86" i="8"/>
  <c r="R26" i="8"/>
  <c r="R2" i="8"/>
  <c r="R2" i="22"/>
  <c r="Q50" i="8"/>
  <c r="Q58" i="8"/>
  <c r="Q73" i="21"/>
  <c r="Q74" i="21" s="1"/>
  <c r="Q34" i="8"/>
  <c r="Q45" i="8" s="1"/>
  <c r="R46" i="8" s="1"/>
  <c r="R52" i="8" s="1"/>
  <c r="Q35" i="8"/>
  <c r="Q57" i="8" s="1"/>
  <c r="P4" i="22"/>
  <c r="P4" i="8"/>
  <c r="P4" i="21"/>
  <c r="P4" i="7"/>
  <c r="P4" i="9"/>
  <c r="Q5" i="21"/>
  <c r="Q5" i="7"/>
  <c r="Q5" i="22"/>
  <c r="Q5" i="9"/>
  <c r="Q5" i="8"/>
  <c r="Q59" i="8" l="1"/>
  <c r="Q4" i="7" s="1"/>
  <c r="R3" i="2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22"/>
  <c r="Q4" i="8"/>
  <c r="R92" i="8" l="1"/>
  <c r="R58" i="8"/>
  <c r="R73" i="21"/>
  <c r="R74" i="21" s="1"/>
  <c r="R5" i="7"/>
  <c r="R5" i="22"/>
  <c r="R5" i="8"/>
  <c r="R5" i="21"/>
  <c r="R5" i="9"/>
  <c r="R35" i="8"/>
  <c r="R57" i="8" s="1"/>
  <c r="R34" i="8"/>
  <c r="R45" i="8" s="1"/>
  <c r="S46" i="8" s="1"/>
  <c r="S52" i="8" s="1"/>
  <c r="R50" i="8"/>
  <c r="S2" i="22"/>
  <c r="S2" i="8"/>
  <c r="S86" i="8"/>
  <c r="S2" i="7"/>
  <c r="S2" i="21"/>
  <c r="S26" i="8"/>
  <c r="S23" i="8"/>
  <c r="S2" i="9"/>
  <c r="R59" i="8" l="1"/>
  <c r="S3" i="7"/>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92" i="8" s="1"/>
  <c r="T3" i="21"/>
  <c r="T3" i="9"/>
  <c r="T25" i="8"/>
  <c r="T27" i="8" s="1"/>
  <c r="T91" i="8" s="1"/>
  <c r="T99" i="8"/>
  <c r="T101" i="8" s="1"/>
  <c r="T49" i="8"/>
  <c r="U22" i="8"/>
  <c r="T5" i="21" l="1"/>
  <c r="T5" i="8"/>
  <c r="T5" i="22"/>
  <c r="T5" i="9"/>
  <c r="T5" i="7"/>
  <c r="T73" i="21"/>
  <c r="T74" i="21" s="1"/>
  <c r="T58" i="8"/>
  <c r="T34" i="8"/>
  <c r="T45" i="8" s="1"/>
  <c r="U46" i="8" s="1"/>
  <c r="T35" i="8"/>
  <c r="T57" i="8" s="1"/>
  <c r="U2" i="22"/>
  <c r="U2" i="8"/>
  <c r="U2" i="7"/>
  <c r="U86" i="8"/>
  <c r="U23" i="8"/>
  <c r="U26" i="8"/>
  <c r="U2" i="21"/>
  <c r="U2" i="9"/>
  <c r="T50" i="8"/>
  <c r="T59" i="8" l="1"/>
  <c r="T64" i="8"/>
  <c r="U65" i="8" s="1"/>
  <c r="T53" i="8"/>
  <c r="T4" i="9"/>
  <c r="T4" i="7"/>
  <c r="T4" i="21"/>
  <c r="T4" i="22"/>
  <c r="T4" i="8"/>
  <c r="U52" i="8"/>
  <c r="H46" i="8"/>
  <c r="H52" i="8" s="1"/>
  <c r="U3" i="21"/>
  <c r="U39" i="8"/>
  <c r="U40" i="8" s="1"/>
  <c r="H40" i="8" s="1"/>
  <c r="U3" i="7"/>
  <c r="U25" i="8"/>
  <c r="U27" i="8" s="1"/>
  <c r="U87" i="8"/>
  <c r="U88" i="8" s="1"/>
  <c r="U49" i="8"/>
  <c r="U50" i="8" s="1"/>
  <c r="U3" i="22"/>
  <c r="U33" i="8"/>
  <c r="U99" i="8"/>
  <c r="U101" i="8" s="1"/>
  <c r="U3" i="9"/>
  <c r="U3" i="8"/>
  <c r="U54" i="8" l="1"/>
  <c r="U34" i="8"/>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<sst xmlns="http://schemas.openxmlformats.org/spreadsheetml/2006/main" count="561" uniqueCount="335">
  <si>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</si>
  <si>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</si>
  <si>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</si>
  <si>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</si>
  <si>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</si>
  <si>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</si>
  <si>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</si>
  <si>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</si>
  <si>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</si>
  <si>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</si>
  <si>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</si>
  <si>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</si>
  <si>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</si>
  <si>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</si>
  <si>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</si>
  <si>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</si>
  <si>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</si>
  <si>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</si>
  <si>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</si>
  <si>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</si>
  <si>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</si>
  <si>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</si>
  <si>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</si>
  <si>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</si>
  <si>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</si>
  <si>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</si>
  <si>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</si>
  <si>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</si>
  <si>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</si>
  <si>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</si>
  <si>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</si>
  <si>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</si>
  <si>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</si>
  <si>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</si>
  <si>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</si>
  <si>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</si>
  <si>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</si>
  <si>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</si>
  <si>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</si>
  <si>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</si>
  <si>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</si>
  <si>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</si>
  <si>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</si>
  <si>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</si>
  <si>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</si>
  <si>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</si>
  <si>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</si>
  <si>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</si>
  <si>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</si>
  <si>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</si>
  <si>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</si>
  <si>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</si>
  <si>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</si>
  <si>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</si>
  <si>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</si>
  <si>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</si>
  <si>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</si>
  <si>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</si>
  <si>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</si>
  <si>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</si>
  <si>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</si>
  <si>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</si>
  <si>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</si>
  <si>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</si>
  <si>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</si>
  <si>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</si>
  <si>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</si>
  <si>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</si>
  <si>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</si>
  <si>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</si>
  <si>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</si>
  <si>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</si>
  <si>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</si>
  <si>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</si>
  <si>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</si>
  <si>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</si>
  <si>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</si>
  <si>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</si>
  <si>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</si>
  <si>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</si>
  <si>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</si>
  <si>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</si>
  <si>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</si>
  <si>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</si>
  <si>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</si>
  <si>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</si>
  <si>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</si>
  <si>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</si>
  <si>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</si>
  <si>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</si>
  <si>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</si>
  <si>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</si>
  <si>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</si>
  <si>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</si>
  <si>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</si>
  <si>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</si>
  <si>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</si>
  <si>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</si>
  <si>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</si>
  <si>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</si>
  <si>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</si>
  <si>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</si>
  <si>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</si>
  <si>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</si>
  <si>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</si>
  <si>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</si>
  <si>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</si>
  <si>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</si>
  <si>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</si>
  <si>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</si>
  <si>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</si>
  <si>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</si>
  <si>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</si>
  <si>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</si>
  <si>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</si>
  <si>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</si>
  <si>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</si>
  <si>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</si>
  <si>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</si>
  <si>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</si>
  <si>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</si>
  <si>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</si>
  <si>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</si>
  <si>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</si>
  <si>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</si>
  <si>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</si>
  <si>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</si>
  <si>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</si>
  <si>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</si>
  <si>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</si>
  <si>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</si>
  <si>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</si>
  <si>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</si>
  <si>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</si>
  <si>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</si>
  <si>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</si>
  <si>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</si>
  <si>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</si>
  <si>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</si>
  <si>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</si>
  <si>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</si>
  <si>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</si>
  <si>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</si>
  <si>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</si>
  <si>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</si>
  <si>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</si>
  <si>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</si>
  <si>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</si>
  <si>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</si>
  <si>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</si>
  <si>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</si>
  <si>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</si>
  <si>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</si>
  <si>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</si>
  <si>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</si>
  <si>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</si>
  <si>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</si>
  <si>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</si>
  <si>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</si>
  <si>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</si>
  <si>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</si>
  <si>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</si>
  <si>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</si>
  <si>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</si>
  <si>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</si>
  <si>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</si>
  <si>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</si>
  <si>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</si>
  <si>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</si>
  <si>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</si>
  <si>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</si>
  <si>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</si>
  <si>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</si>
  <si>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</si>
  <si>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</si>
  <si>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</si>
  <si>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</si>
  <si>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</si>
  <si>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</si>
  <si>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</si>
  <si>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</si>
  <si>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</si>
  <si>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</si>
  <si>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</si>
  <si>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</si>
  <si>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</si>
  <si>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</si>
  <si>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</si>
  <si>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</si>
  <si>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</si>
  <si>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</si>
  <si>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</si>
  <si>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</si>
  <si>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</si>
  <si>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</si>
  <si>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</si>
  <si>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</si>
  <si>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</si>
  <si>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</si>
  <si>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</si>
  <si>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</si>
  <si>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</si>
  <si>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</si>
  <si>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</si>
  <si>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</si>
  <si>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</si>
  <si>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</si>
  <si>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</si>
  <si>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</si>
  <si>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</si>
  <si>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</si>
  <si>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</si>
  <si>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</si>
  <si>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</si>
  <si>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</si>
  <si>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</si>
  <si>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</si>
  <si>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</si>
  <si>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</si>
  <si>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</si>
  <si>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</si>
  <si>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</si>
  <si>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</si>
  <si>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</si>
  <si>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</si>
  <si>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</si>
  <si>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</si>
  <si>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</si>
  <si>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</si>
  <si>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</si>
  <si>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</si>
  <si>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</si>
  <si>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</si>
  <si>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</si>
  <si>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</si>
  <si>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</si>
  <si>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</si>
  <si>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</si>
  <si>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</si>
  <si>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</si>
  <si>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</si>
  <si>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</si>
  <si>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</si>
  <si>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</si>
  <si>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</si>
  <si>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</si>
  <si>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</si>
  <si>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</si>
  <si>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</si>
  <si>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</si>
  <si>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</si>
  <si>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</si>
  <si>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</si>
  <si>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</si>
  <si>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</si>
  <si>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</si>
  <si>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</si>
  <si>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</si>
  <si>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</si>
  <si>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</si>
  <si>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</si>
  <si>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</si>
  <si>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</si>
  <si>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</si>
  <si>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</si>
  <si>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</si>
  <si>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</si>
  <si>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</si>
  <si>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</si>
  <si>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</si>
  <si>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</si>
  <si>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</si>
  <si>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</si>
  <si>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</si>
  <si>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</si>
  <si>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</si>
  <si>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</si>
  <si>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</si>
  <si>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</si>
  <si>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</si>
  <si>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</si>
  <si>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</si>
  <si>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</si>
  <si>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</si>
  <si>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</si>
  <si>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</si>
  <si>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</si>
  <si>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</si>
  <si>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</si>
  <si>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</si>
  <si>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</si>
  <si>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</si>
  <si>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</si>
  <si>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</si>
  <si>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</si>
  <si>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</si>
  <si>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</si>
  <si>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</si>
  <si>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</si>
  <si>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</si>
  <si>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</si>
  <si>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</si>
  <si>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</si>
  <si>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</si>
  <si>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</si>
  <si>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</si>
  <si>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</si>
  <si>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</si>
  <si>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</si>
  <si>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</si>
  <si>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</si>
  <si>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</si>
  <si>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</si>
  <si>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</si>
  <si>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</si>
  <si>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</si>
  <si>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</si>
  <si>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</si>
  <si>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</si>
  <si>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</si>
  <si>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</si>
  <si>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</si>
  <si>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</si>
  <si>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</si>
  <si>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</si>
  <si>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</si>
  <si>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</si>
  <si>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</si>
  <si>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</si>
  <si>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</si>
  <si>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</si>
  <si>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SSC</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</si>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</sst>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Models\Financial\SSC\Pensions model_SSC_FD.xlsx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6" customWidth="1"/>
    <col min="2" max="2" width="13.26953125" customWidth="1"/>
    <col min="3" max="3" width="120"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v>
      </c>
      <c r="G7" s="126">
        <v>0</v>
      </c>
      <c r="H7" s="126">
        <v>0</v>
      </c>
      <c r="I7" s="126">
        <v>0</v>
      </c>
      <c r="J7" s="126">
        <v>0</v>
      </c>
      <c r="K7" s="126">
        <v>0</v>
      </c>
      <c r="L7" s="126">
        <v>0</v>
      </c>
    </row>
    <row r="8" spans="1:12">
      <c r="A8" t="s">
        <v>331</v>
      </c>
      <c r="B8" t="s">
        <v>137</v>
      </c>
      <c r="C8" t="s">
        <v>309</v>
      </c>
      <c r="D8" t="s">
        <v>136</v>
      </c>
      <c r="E8" t="s">
        <v>305</v>
      </c>
      <c r="F8" s="126">
        <v>0</v>
      </c>
      <c r="G8" s="126">
        <v>0</v>
      </c>
      <c r="H8" s="126">
        <v>0</v>
      </c>
      <c r="I8" s="126">
        <v>0</v>
      </c>
      <c r="J8" s="126">
        <v>0</v>
      </c>
      <c r="K8" s="126">
        <v>0</v>
      </c>
      <c r="L8" s="126">
        <v>0</v>
      </c>
    </row>
    <row r="9" spans="1:12">
      <c r="A9" t="s">
        <v>331</v>
      </c>
      <c r="B9" t="s">
        <v>138</v>
      </c>
      <c r="C9" t="s">
        <v>310</v>
      </c>
      <c r="D9" t="s">
        <v>136</v>
      </c>
      <c r="E9" t="s">
        <v>305</v>
      </c>
      <c r="F9" s="126"/>
      <c r="G9" s="126"/>
      <c r="H9" s="126"/>
      <c r="I9" s="126"/>
      <c r="J9" s="126"/>
      <c r="K9" s="126"/>
      <c r="L9" s="126"/>
    </row>
    <row r="10" spans="1:12">
      <c r="A10" t="s">
        <v>331</v>
      </c>
      <c r="B10" t="s">
        <v>139</v>
      </c>
      <c r="C10" t="s">
        <v>311</v>
      </c>
      <c r="D10" t="s">
        <v>136</v>
      </c>
      <c r="E10" t="s">
        <v>305</v>
      </c>
      <c r="F10" s="126"/>
      <c r="G10" s="126"/>
      <c r="H10" s="126"/>
      <c r="I10" s="126"/>
      <c r="J10" s="126"/>
      <c r="K10" s="126"/>
      <c r="L10" s="126"/>
    </row>
    <row r="11" spans="1:12">
      <c r="A11" t="s">
        <v>331</v>
      </c>
      <c r="B11" t="s">
        <v>140</v>
      </c>
      <c r="C11" t="s">
        <v>312</v>
      </c>
      <c r="D11" t="s">
        <v>136</v>
      </c>
      <c r="E11" t="s">
        <v>305</v>
      </c>
      <c r="F11" s="126"/>
      <c r="G11" s="126"/>
      <c r="H11" s="126"/>
      <c r="I11" s="126"/>
      <c r="J11" s="126"/>
      <c r="K11" s="126"/>
      <c r="L11" s="126"/>
    </row>
    <row r="12" spans="1:12">
      <c r="A12" t="s">
        <v>331</v>
      </c>
      <c r="B12" t="s">
        <v>141</v>
      </c>
      <c r="C12" t="s">
        <v>313</v>
      </c>
      <c r="D12" t="s">
        <v>136</v>
      </c>
      <c r="E12" t="s">
        <v>305</v>
      </c>
      <c r="F12" s="126">
        <v>9.2123999999999998E-2</v>
      </c>
      <c r="G12" s="126">
        <v>9.2123999999999998E-2</v>
      </c>
      <c r="H12" s="126">
        <v>6.8240000000000002E-3</v>
      </c>
      <c r="I12" s="126">
        <v>6.9621860000000004E-3</v>
      </c>
      <c r="J12" s="126">
        <v>7.10142972E-3</v>
      </c>
      <c r="K12" s="126">
        <v>7.2434583144000003E-3</v>
      </c>
      <c r="L12" s="126">
        <v>7.3883274806879999E-3</v>
      </c>
    </row>
    <row r="13" spans="1:12">
      <c r="A13" t="s">
        <v>331</v>
      </c>
      <c r="B13" t="s">
        <v>142</v>
      </c>
      <c r="C13" t="s">
        <v>314</v>
      </c>
      <c r="D13" t="s">
        <v>136</v>
      </c>
      <c r="E13" t="s">
        <v>305</v>
      </c>
      <c r="F13" s="126">
        <v>0.98787599999999998</v>
      </c>
      <c r="G13" s="126">
        <v>0.98787599999999998</v>
      </c>
      <c r="H13" s="126">
        <v>7.3176000000000005E-2</v>
      </c>
      <c r="I13" s="126">
        <v>7.4657814000000003E-2</v>
      </c>
      <c r="J13" s="126">
        <v>7.6150970279999994E-2</v>
      </c>
      <c r="K13" s="126">
        <v>7.7673989685600006E-2</v>
      </c>
      <c r="L13" s="126">
        <v>7.9227469479312002E-2</v>
      </c>
    </row>
    <row r="14" spans="1:12">
      <c r="A14" t="s">
        <v>331</v>
      </c>
      <c r="B14" t="s">
        <v>143</v>
      </c>
      <c r="C14" t="s">
        <v>315</v>
      </c>
      <c r="D14" t="s">
        <v>136</v>
      </c>
      <c r="E14" t="s">
        <v>305</v>
      </c>
      <c r="F14" s="126"/>
      <c r="G14" s="126"/>
      <c r="H14" s="126"/>
      <c r="I14" s="126"/>
      <c r="J14" s="126"/>
      <c r="K14" s="126"/>
      <c r="L14" s="126"/>
    </row>
    <row r="15" spans="1:12">
      <c r="A15" t="s">
        <v>331</v>
      </c>
      <c r="B15" t="s">
        <v>144</v>
      </c>
      <c r="C15" t="s">
        <v>316</v>
      </c>
      <c r="D15" t="s">
        <v>136</v>
      </c>
      <c r="E15" t="s">
        <v>305</v>
      </c>
      <c r="F15" s="126"/>
      <c r="G15" s="126"/>
      <c r="H15" s="126"/>
      <c r="I15" s="126"/>
      <c r="J15" s="126"/>
      <c r="K15" s="126"/>
      <c r="L15" s="126"/>
    </row>
    <row r="16" spans="1:12">
      <c r="A16" t="s">
        <v>331</v>
      </c>
      <c r="B16" t="s">
        <v>145</v>
      </c>
      <c r="C16" t="s">
        <v>317</v>
      </c>
      <c r="D16" t="s">
        <v>136</v>
      </c>
      <c r="E16" t="s">
        <v>305</v>
      </c>
      <c r="F16" s="126"/>
      <c r="G16" s="126"/>
      <c r="H16" s="126"/>
      <c r="I16" s="126"/>
      <c r="J16" s="126"/>
      <c r="K16" s="126"/>
      <c r="L16" s="126"/>
    </row>
    <row r="17" spans="1:12">
      <c r="A17" t="s">
        <v>331</v>
      </c>
      <c r="B17" t="s">
        <v>146</v>
      </c>
      <c r="C17" t="s">
        <v>318</v>
      </c>
      <c r="D17" t="s">
        <v>136</v>
      </c>
      <c r="E17" t="s">
        <v>305</v>
      </c>
      <c r="F17" s="126">
        <v>9.2123999999999998E-2</v>
      </c>
      <c r="G17" s="126">
        <v>9.2123999999999998E-2</v>
      </c>
      <c r="H17" s="126">
        <v>6.8240000000000002E-3</v>
      </c>
      <c r="I17" s="126">
        <v>6.9621860000000004E-3</v>
      </c>
      <c r="J17" s="126">
        <v>7.10142972E-3</v>
      </c>
      <c r="K17" s="126">
        <v>7.2434583144000003E-3</v>
      </c>
      <c r="L17" s="126">
        <v>7.3883274806879999E-3</v>
      </c>
    </row>
    <row r="18" spans="1:12">
      <c r="A18" t="s">
        <v>331</v>
      </c>
      <c r="B18" t="s">
        <v>147</v>
      </c>
      <c r="C18" t="s">
        <v>319</v>
      </c>
      <c r="D18" t="s">
        <v>136</v>
      </c>
      <c r="E18" t="s">
        <v>305</v>
      </c>
      <c r="F18" s="126">
        <v>0.98787599999999998</v>
      </c>
      <c r="G18" s="126">
        <v>0.98787599999999998</v>
      </c>
      <c r="H18" s="126">
        <v>7.3176000000000005E-2</v>
      </c>
      <c r="I18" s="126">
        <v>7.4657814000000003E-2</v>
      </c>
      <c r="J18" s="126">
        <v>7.6150970279999994E-2</v>
      </c>
      <c r="K18" s="126">
        <v>7.7673989685600006E-2</v>
      </c>
      <c r="L18" s="126">
        <v>7.9227469479312002E-2</v>
      </c>
    </row>
    <row r="19" spans="1:12">
      <c r="A19" t="s">
        <v>331</v>
      </c>
      <c r="B19" t="s">
        <v>149</v>
      </c>
      <c r="C19" t="s">
        <v>320</v>
      </c>
      <c r="D19" t="s">
        <v>136</v>
      </c>
      <c r="E19" t="s">
        <v>305</v>
      </c>
      <c r="F19" s="126"/>
      <c r="G19" s="126"/>
      <c r="H19" s="126"/>
      <c r="I19" s="126"/>
      <c r="J19" s="126"/>
      <c r="K19" s="126"/>
      <c r="L19" s="126"/>
    </row>
    <row r="20" spans="1:12">
      <c r="A20" t="s">
        <v>331</v>
      </c>
      <c r="B20" t="s">
        <v>148</v>
      </c>
      <c r="C20" t="s">
        <v>321</v>
      </c>
      <c r="D20" t="s">
        <v>136</v>
      </c>
      <c r="E20" t="s">
        <v>305</v>
      </c>
      <c r="F20" s="126"/>
      <c r="G20" s="126"/>
      <c r="H20" s="126"/>
      <c r="I20" s="126"/>
      <c r="J20" s="126"/>
      <c r="K20" s="126"/>
      <c r="L20" s="126"/>
    </row>
    <row r="21" spans="1:12">
      <c r="A21" t="s">
        <v>331</v>
      </c>
      <c r="B21" t="s">
        <v>150</v>
      </c>
      <c r="C21" t="s">
        <v>322</v>
      </c>
      <c r="D21" t="s">
        <v>136</v>
      </c>
      <c r="E21" t="s">
        <v>305</v>
      </c>
      <c r="F21" s="126"/>
      <c r="G21" s="126"/>
      <c r="H21" s="126"/>
      <c r="I21" s="126"/>
      <c r="J21" s="126"/>
      <c r="K21" s="126"/>
      <c r="L21" s="126"/>
    </row>
    <row r="22" spans="1:12">
      <c r="A22" t="s">
        <v>331</v>
      </c>
      <c r="B22" t="s">
        <v>151</v>
      </c>
      <c r="C22" t="s">
        <v>323</v>
      </c>
      <c r="D22" t="s">
        <v>136</v>
      </c>
      <c r="E22" t="s">
        <v>305</v>
      </c>
      <c r="F22" s="126"/>
      <c r="G22" s="126"/>
      <c r="H22" s="126">
        <v>0</v>
      </c>
      <c r="I22" s="126">
        <v>0</v>
      </c>
      <c r="J22" s="126">
        <v>0</v>
      </c>
      <c r="K22" s="126">
        <v>0</v>
      </c>
      <c r="L22" s="126">
        <v>0</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0</v>
      </c>
      <c r="J48" s="135">
        <f xml:space="preserve"> F_Inputs!F7</f>
        <v>0</v>
      </c>
      <c r="K48" s="135">
        <f xml:space="preserve"> F_Inputs!G7</f>
        <v>0</v>
      </c>
      <c r="L48" s="135">
        <f xml:space="preserve"> F_Inputs!H7</f>
        <v>0</v>
      </c>
      <c r="M48" s="135">
        <f xml:space="preserve"> F_Inputs!I7</f>
        <v>0</v>
      </c>
      <c r="N48" s="135">
        <f xml:space="preserve"> F_Inputs!J7</f>
        <v>0</v>
      </c>
      <c r="O48" s="135">
        <f xml:space="preserve"> F_Inputs!K7</f>
        <v>0</v>
      </c>
      <c r="P48" s="135">
        <f xml:space="preserve"> F_Inputs!L7</f>
        <v>0</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0</v>
      </c>
      <c r="J49" s="135">
        <f xml:space="preserve"> F_Inputs!F8</f>
        <v>0</v>
      </c>
      <c r="K49" s="135">
        <f xml:space="preserve"> F_Inputs!G8</f>
        <v>0</v>
      </c>
      <c r="L49" s="135">
        <f xml:space="preserve"> F_Inputs!H8</f>
        <v>0</v>
      </c>
      <c r="M49" s="135">
        <f xml:space="preserve"> F_Inputs!I8</f>
        <v>0</v>
      </c>
      <c r="N49" s="135">
        <f xml:space="preserve"> F_Inputs!J8</f>
        <v>0</v>
      </c>
      <c r="O49" s="135">
        <f xml:space="preserve"> F_Inputs!K8</f>
        <v>0</v>
      </c>
      <c r="P49" s="135">
        <f xml:space="preserve"> F_Inputs!L8</f>
        <v>0</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0</v>
      </c>
      <c r="J50" s="135">
        <f xml:space="preserve"> F_Inputs!F9</f>
        <v>0</v>
      </c>
      <c r="K50" s="135">
        <f xml:space="preserve"> F_Inputs!G9</f>
        <v>0</v>
      </c>
      <c r="L50" s="135">
        <f xml:space="preserve"> F_Inputs!H9</f>
        <v>0</v>
      </c>
      <c r="M50" s="135">
        <f xml:space="preserve"> F_Inputs!I9</f>
        <v>0</v>
      </c>
      <c r="N50" s="135">
        <f xml:space="preserve"> F_Inputs!J9</f>
        <v>0</v>
      </c>
      <c r="O50" s="135">
        <f xml:space="preserve"> F_Inputs!K9</f>
        <v>0</v>
      </c>
      <c r="P50" s="135">
        <f xml:space="preserve"> F_Inputs!L9</f>
        <v>0</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0</v>
      </c>
      <c r="J51" s="135">
        <f xml:space="preserve"> F_Inputs!F10</f>
        <v>0</v>
      </c>
      <c r="K51" s="135">
        <f xml:space="preserve"> F_Inputs!G10</f>
        <v>0</v>
      </c>
      <c r="L51" s="135">
        <f xml:space="preserve"> F_Inputs!H10</f>
        <v>0</v>
      </c>
      <c r="M51" s="135">
        <f xml:space="preserve"> F_Inputs!I10</f>
        <v>0</v>
      </c>
      <c r="N51" s="135">
        <f xml:space="preserve"> F_Inputs!J10</f>
        <v>0</v>
      </c>
      <c r="O51" s="135">
        <f xml:space="preserve"> F_Inputs!K10</f>
        <v>0</v>
      </c>
      <c r="P51" s="135">
        <f xml:space="preserve"> F_Inputs!L10</f>
        <v>0</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0.21976740151508797</v>
      </c>
      <c r="J53" s="135">
        <f xml:space="preserve"> F_Inputs!F12</f>
        <v>9.2123999999999998E-2</v>
      </c>
      <c r="K53" s="135">
        <f xml:space="preserve"> F_Inputs!G12</f>
        <v>9.2123999999999998E-2</v>
      </c>
      <c r="L53" s="135">
        <f xml:space="preserve"> F_Inputs!H12</f>
        <v>6.8240000000000002E-3</v>
      </c>
      <c r="M53" s="135">
        <f xml:space="preserve"> F_Inputs!I12</f>
        <v>6.9621860000000004E-3</v>
      </c>
      <c r="N53" s="135">
        <f xml:space="preserve"> F_Inputs!J12</f>
        <v>7.10142972E-3</v>
      </c>
      <c r="O53" s="135">
        <f xml:space="preserve"> F_Inputs!K12</f>
        <v>7.2434583144000003E-3</v>
      </c>
      <c r="P53" s="135">
        <f xml:space="preserve"> F_Inputs!L12</f>
        <v>7.3883274806879999E-3</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2.356638243444912</v>
      </c>
      <c r="J54" s="135">
        <f xml:space="preserve"> F_Inputs!F13</f>
        <v>0.98787599999999998</v>
      </c>
      <c r="K54" s="135">
        <f xml:space="preserve"> F_Inputs!G13</f>
        <v>0.98787599999999998</v>
      </c>
      <c r="L54" s="135">
        <f xml:space="preserve"> F_Inputs!H13</f>
        <v>7.3176000000000005E-2</v>
      </c>
      <c r="M54" s="135">
        <f xml:space="preserve"> F_Inputs!I13</f>
        <v>7.4657814000000003E-2</v>
      </c>
      <c r="N54" s="135">
        <f xml:space="preserve"> F_Inputs!J13</f>
        <v>7.6150970279999994E-2</v>
      </c>
      <c r="O54" s="135">
        <f xml:space="preserve"> F_Inputs!K13</f>
        <v>7.7673989685600006E-2</v>
      </c>
      <c r="P54" s="135">
        <f xml:space="preserve"> F_Inputs!L13</f>
        <v>7.9227469479312002E-2</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0</v>
      </c>
      <c r="J55" s="135">
        <f xml:space="preserve"> F_Inputs!F14</f>
        <v>0</v>
      </c>
      <c r="K55" s="135">
        <f xml:space="preserve"> F_Inputs!G14</f>
        <v>0</v>
      </c>
      <c r="L55" s="135">
        <f xml:space="preserve"> F_Inputs!H14</f>
        <v>0</v>
      </c>
      <c r="M55" s="135">
        <f xml:space="preserve"> F_Inputs!I14</f>
        <v>0</v>
      </c>
      <c r="N55" s="135">
        <f xml:space="preserve"> F_Inputs!J14</f>
        <v>0</v>
      </c>
      <c r="O55" s="135">
        <f xml:space="preserve"> F_Inputs!K14</f>
        <v>0</v>
      </c>
      <c r="P55" s="135">
        <f xml:space="preserve"> F_Inputs!L14</f>
        <v>0</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0</v>
      </c>
      <c r="J56" s="135">
        <f xml:space="preserve"> F_Inputs!F15</f>
        <v>0</v>
      </c>
      <c r="K56" s="135">
        <f xml:space="preserve"> F_Inputs!G15</f>
        <v>0</v>
      </c>
      <c r="L56" s="135">
        <f xml:space="preserve"> F_Inputs!H15</f>
        <v>0</v>
      </c>
      <c r="M56" s="135">
        <f xml:space="preserve"> F_Inputs!I15</f>
        <v>0</v>
      </c>
      <c r="N56" s="135">
        <f xml:space="preserve"> F_Inputs!J15</f>
        <v>0</v>
      </c>
      <c r="O56" s="135">
        <f xml:space="preserve"> F_Inputs!K15</f>
        <v>0</v>
      </c>
      <c r="P56" s="135">
        <f xml:space="preserve"> F_Inputs!L15</f>
        <v>0</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0.21976740151508797</v>
      </c>
      <c r="J58" s="135">
        <f xml:space="preserve"> F_Inputs!F17</f>
        <v>9.2123999999999998E-2</v>
      </c>
      <c r="K58" s="135">
        <f xml:space="preserve"> F_Inputs!G17</f>
        <v>9.2123999999999998E-2</v>
      </c>
      <c r="L58" s="135">
        <f xml:space="preserve"> F_Inputs!H17</f>
        <v>6.8240000000000002E-3</v>
      </c>
      <c r="M58" s="135">
        <f xml:space="preserve"> F_Inputs!I17</f>
        <v>6.9621860000000004E-3</v>
      </c>
      <c r="N58" s="135">
        <f xml:space="preserve"> F_Inputs!J17</f>
        <v>7.10142972E-3</v>
      </c>
      <c r="O58" s="135">
        <f xml:space="preserve"> F_Inputs!K17</f>
        <v>7.2434583144000003E-3</v>
      </c>
      <c r="P58" s="135">
        <f xml:space="preserve"> F_Inputs!L17</f>
        <v>7.3883274806879999E-3</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2.356638243444912</v>
      </c>
      <c r="J59" s="135">
        <f xml:space="preserve"> F_Inputs!F18</f>
        <v>0.98787599999999998</v>
      </c>
      <c r="K59" s="135">
        <f xml:space="preserve"> F_Inputs!G18</f>
        <v>0.98787599999999998</v>
      </c>
      <c r="L59" s="135">
        <f xml:space="preserve"> F_Inputs!H18</f>
        <v>7.3176000000000005E-2</v>
      </c>
      <c r="M59" s="135">
        <f xml:space="preserve"> F_Inputs!I18</f>
        <v>7.4657814000000003E-2</v>
      </c>
      <c r="N59" s="135">
        <f xml:space="preserve"> F_Inputs!J18</f>
        <v>7.6150970279999994E-2</v>
      </c>
      <c r="O59" s="135">
        <f xml:space="preserve"> F_Inputs!K18</f>
        <v>7.7673989685600006E-2</v>
      </c>
      <c r="P59" s="135">
        <f xml:space="preserve"> F_Inputs!L18</f>
        <v>7.9227469479312002E-2</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0</v>
      </c>
      <c r="J60" s="135">
        <f xml:space="preserve"> F_Inputs!F19</f>
        <v>0</v>
      </c>
      <c r="K60" s="135">
        <f xml:space="preserve"> F_Inputs!G19</f>
        <v>0</v>
      </c>
      <c r="L60" s="135">
        <f xml:space="preserve"> F_Inputs!H19</f>
        <v>0</v>
      </c>
      <c r="M60" s="135">
        <f xml:space="preserve"> F_Inputs!I19</f>
        <v>0</v>
      </c>
      <c r="N60" s="135">
        <f xml:space="preserve"> F_Inputs!J19</f>
        <v>0</v>
      </c>
      <c r="O60" s="135">
        <f xml:space="preserve"> F_Inputs!K19</f>
        <v>0</v>
      </c>
      <c r="P60" s="135">
        <f xml:space="preserve"> F_Inputs!L19</f>
        <v>0</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0</v>
      </c>
      <c r="J61" s="135">
        <f xml:space="preserve"> F_Inputs!F20</f>
        <v>0</v>
      </c>
      <c r="K61" s="135">
        <f xml:space="preserve"> F_Inputs!G20</f>
        <v>0</v>
      </c>
      <c r="L61" s="135">
        <f xml:space="preserve"> F_Inputs!H20</f>
        <v>0</v>
      </c>
      <c r="M61" s="135">
        <f xml:space="preserve"> F_Inputs!I20</f>
        <v>0</v>
      </c>
      <c r="N61" s="135">
        <f xml:space="preserve"> F_Inputs!J20</f>
        <v>0</v>
      </c>
      <c r="O61" s="135">
        <f xml:space="preserve"> F_Inputs!K20</f>
        <v>0</v>
      </c>
      <c r="P61" s="135">
        <f xml:space="preserve"> F_Inputs!L20</f>
        <v>0</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0</v>
      </c>
      <c r="J63" s="135">
        <f xml:space="preserve"> F_Inputs!F22</f>
        <v>0</v>
      </c>
      <c r="K63" s="135">
        <f xml:space="preserve"> F_Inputs!G22</f>
        <v>0</v>
      </c>
      <c r="L63" s="135">
        <f xml:space="preserve"> F_Inputs!H22</f>
        <v>0</v>
      </c>
      <c r="M63" s="135">
        <f xml:space="preserve"> F_Inputs!I22</f>
        <v>0</v>
      </c>
      <c r="N63" s="135">
        <f xml:space="preserve"> F_Inputs!J22</f>
        <v>0</v>
      </c>
      <c r="O63" s="135">
        <f xml:space="preserve"> F_Inputs!K22</f>
        <v>0</v>
      </c>
      <c r="P63" s="135">
        <f xml:space="preserve"> F_Inputs!L22</f>
        <v>0</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67">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35">
        <f xml:space="preserve"> SUM(J54:BZ54)</f>
        <v>5</v>
      </c>
      <c r="I54" s="36"/>
      <c r="J54" s="35">
        <f t="shared" ref="J54:S54" si="34" xml:space="preserve"> J52 - I53 + I54</f>
        <v>0</v>
      </c>
      <c r="K54" s="35">
        <f t="shared" si="34"/>
        <v>0</v>
      </c>
      <c r="L54" s="35">
        <f t="shared" si="34"/>
        <v>1</v>
      </c>
      <c r="M54" s="35">
        <f t="shared" si="34"/>
        <v>1</v>
      </c>
      <c r="N54" s="35">
        <f t="shared" si="34"/>
        <v>1</v>
      </c>
      <c r="O54" s="35">
        <f t="shared" si="34"/>
        <v>1</v>
      </c>
      <c r="P54" s="35">
        <f t="shared" si="34"/>
        <v>1</v>
      </c>
      <c r="Q54" s="35">
        <f t="shared" si="34"/>
        <v>0</v>
      </c>
      <c r="R54" s="35">
        <f t="shared" si="34"/>
        <v>0</v>
      </c>
      <c r="S54" s="35">
        <f t="shared" si="34"/>
        <v>0</v>
      </c>
      <c r="T54" s="35">
        <f t="shared" ref="T54" si="35" xml:space="preserve"> T52 - S53 + S54</f>
        <v>0</v>
      </c>
      <c r="U54" s="35">
        <f t="shared" ref="U54" si="36" xml:space="preserve"> U52 - T53 + T54</f>
        <v>0</v>
      </c>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0</v>
      </c>
      <c r="I11" s="152">
        <f xml:space="preserve"> InpOverride!I$48</f>
        <v>0</v>
      </c>
      <c r="J11" s="129">
        <f xml:space="preserve"> InpOverride!J$48</f>
        <v>0</v>
      </c>
      <c r="K11" s="129">
        <f xml:space="preserve"> InpOverride!K$48</f>
        <v>0</v>
      </c>
      <c r="L11" s="129">
        <f xml:space="preserve"> InpOverride!L$48</f>
        <v>0</v>
      </c>
      <c r="M11" s="129">
        <f xml:space="preserve"> InpOverride!M$48</f>
        <v>0</v>
      </c>
      <c r="N11" s="129">
        <f xml:space="preserve"> InpOverride!N$48</f>
        <v>0</v>
      </c>
      <c r="O11" s="129">
        <f xml:space="preserve"> InpOverride!O$48</f>
        <v>0</v>
      </c>
      <c r="P11" s="129">
        <f xml:space="preserve"> InpOverride!P$48</f>
        <v>0</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0.21976740151508797</v>
      </c>
      <c r="I12" s="152">
        <f xml:space="preserve"> InpOverride!I$53</f>
        <v>0</v>
      </c>
      <c r="J12" s="129">
        <f xml:space="preserve"> InpOverride!J$53</f>
        <v>9.2123999999999998E-2</v>
      </c>
      <c r="K12" s="129">
        <f xml:space="preserve"> InpOverride!K$53</f>
        <v>9.2123999999999998E-2</v>
      </c>
      <c r="L12" s="129">
        <f xml:space="preserve"> InpOverride!L$53</f>
        <v>6.8240000000000002E-3</v>
      </c>
      <c r="M12" s="129">
        <f xml:space="preserve"> InpOverride!M$53</f>
        <v>6.9621860000000004E-3</v>
      </c>
      <c r="N12" s="129">
        <f xml:space="preserve"> InpOverride!N$53</f>
        <v>7.10142972E-3</v>
      </c>
      <c r="O12" s="129">
        <f xml:space="preserve"> InpOverride!O$53</f>
        <v>7.2434583144000003E-3</v>
      </c>
      <c r="P12" s="129">
        <f xml:space="preserve"> InpOverride!P$53</f>
        <v>7.3883274806879999E-3</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0.21976740151508797</v>
      </c>
      <c r="I13" s="170"/>
      <c r="J13" s="171">
        <f>SUM(J11:J12)</f>
        <v>9.2123999999999998E-2</v>
      </c>
      <c r="K13" s="171">
        <f t="shared" ref="K13:U13" si="0">SUM(K11:K12)</f>
        <v>9.2123999999999998E-2</v>
      </c>
      <c r="L13" s="171">
        <f t="shared" si="0"/>
        <v>6.8240000000000002E-3</v>
      </c>
      <c r="M13" s="171">
        <f t="shared" si="0"/>
        <v>6.9621860000000004E-3</v>
      </c>
      <c r="N13" s="171">
        <f t="shared" si="0"/>
        <v>7.10142972E-3</v>
      </c>
      <c r="O13" s="171">
        <f t="shared" si="0"/>
        <v>7.2434583144000003E-3</v>
      </c>
      <c r="P13" s="171">
        <f t="shared" si="0"/>
        <v>7.3883274806879999E-3</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0</v>
      </c>
      <c r="I15" s="152">
        <f xml:space="preserve"> InpOverride!I$49</f>
        <v>0</v>
      </c>
      <c r="J15" s="129">
        <f xml:space="preserve"> InpOverride!J$49</f>
        <v>0</v>
      </c>
      <c r="K15" s="129">
        <f xml:space="preserve"> InpOverride!K$49</f>
        <v>0</v>
      </c>
      <c r="L15" s="129">
        <f xml:space="preserve"> InpOverride!L$49</f>
        <v>0</v>
      </c>
      <c r="M15" s="129">
        <f xml:space="preserve"> InpOverride!M$49</f>
        <v>0</v>
      </c>
      <c r="N15" s="129">
        <f xml:space="preserve"> InpOverride!N$49</f>
        <v>0</v>
      </c>
      <c r="O15" s="129">
        <f xml:space="preserve"> InpOverride!O$49</f>
        <v>0</v>
      </c>
      <c r="P15" s="129">
        <f xml:space="preserve"> InpOverride!P$49</f>
        <v>0</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2.356638243444912</v>
      </c>
      <c r="I16" s="152">
        <f xml:space="preserve"> InpOverride!I$54</f>
        <v>0</v>
      </c>
      <c r="J16" s="129">
        <f xml:space="preserve"> InpOverride!J$54</f>
        <v>0.98787599999999998</v>
      </c>
      <c r="K16" s="129">
        <f xml:space="preserve"> InpOverride!K$54</f>
        <v>0.98787599999999998</v>
      </c>
      <c r="L16" s="129">
        <f xml:space="preserve"> InpOverride!L$54</f>
        <v>7.3176000000000005E-2</v>
      </c>
      <c r="M16" s="129">
        <f xml:space="preserve"> InpOverride!M$54</f>
        <v>7.4657814000000003E-2</v>
      </c>
      <c r="N16" s="129">
        <f xml:space="preserve"> InpOverride!N$54</f>
        <v>7.6150970279999994E-2</v>
      </c>
      <c r="O16" s="129">
        <f xml:space="preserve"> InpOverride!O$54</f>
        <v>7.7673989685600006E-2</v>
      </c>
      <c r="P16" s="129">
        <f xml:space="preserve"> InpOverride!P$54</f>
        <v>7.9227469479312002E-2</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2.356638243444912</v>
      </c>
      <c r="I17" s="170"/>
      <c r="J17" s="171">
        <f>SUM(J15:J16)</f>
        <v>0.98787599999999998</v>
      </c>
      <c r="K17" s="171">
        <f t="shared" ref="K17" si="1">SUM(K15:K16)</f>
        <v>0.98787599999999998</v>
      </c>
      <c r="L17" s="171">
        <f t="shared" ref="L17" si="2">SUM(L15:L16)</f>
        <v>7.3176000000000005E-2</v>
      </c>
      <c r="M17" s="171">
        <f t="shared" ref="M17" si="3">SUM(M15:M16)</f>
        <v>7.4657814000000003E-2</v>
      </c>
      <c r="N17" s="171">
        <f t="shared" ref="N17" si="4">SUM(N15:N16)</f>
        <v>7.6150970279999994E-2</v>
      </c>
      <c r="O17" s="171">
        <f t="shared" ref="O17" si="5">SUM(O15:O16)</f>
        <v>7.7673989685600006E-2</v>
      </c>
      <c r="P17" s="171">
        <f t="shared" ref="P17" si="6">SUM(P15:P16)</f>
        <v>7.9227469479312002E-2</v>
      </c>
      <c r="Q17" s="171">
        <f t="shared" ref="Q17" si="7">SUM(Q15:Q16)</f>
        <v>0</v>
      </c>
      <c r="R17" s="171">
        <f t="shared" ref="R17" si="8">SUM(R15:R16)</f>
        <v>0</v>
      </c>
      <c r="S17" s="171">
        <f t="shared" ref="S17" si="9">SUM(S15:S16)</f>
        <v>0</v>
      </c>
      <c r="T17" s="171">
        <f t="shared" ref="T17" si="10">SUM(T15:T16)</f>
        <v>0</v>
      </c>
      <c r="U17" s="171">
        <f t="shared" ref="U17" si="11">SUM(U15:U16)</f>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0</v>
      </c>
      <c r="I19" s="152">
        <f xml:space="preserve"> InpOverride!I$50</f>
        <v>0</v>
      </c>
      <c r="J19" s="129">
        <f xml:space="preserve"> InpOverride!J$50</f>
        <v>0</v>
      </c>
      <c r="K19" s="129">
        <f xml:space="preserve"> InpOverride!K$50</f>
        <v>0</v>
      </c>
      <c r="L19" s="129">
        <f xml:space="preserve"> InpOverride!L$50</f>
        <v>0</v>
      </c>
      <c r="M19" s="129">
        <f xml:space="preserve"> InpOverride!M$50</f>
        <v>0</v>
      </c>
      <c r="N19" s="129">
        <f xml:space="preserve"> InpOverride!N$50</f>
        <v>0</v>
      </c>
      <c r="O19" s="129">
        <f xml:space="preserve"> InpOverride!O$50</f>
        <v>0</v>
      </c>
      <c r="P19" s="129">
        <f xml:space="preserve"> InpOverride!P$50</f>
        <v>0</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0</v>
      </c>
      <c r="I20" s="152">
        <f xml:space="preserve"> InpOverride!I$55</f>
        <v>0</v>
      </c>
      <c r="J20" s="129">
        <f xml:space="preserve"> InpOverride!J$55</f>
        <v>0</v>
      </c>
      <c r="K20" s="129">
        <f xml:space="preserve"> InpOverride!K$55</f>
        <v>0</v>
      </c>
      <c r="L20" s="129">
        <f xml:space="preserve"> InpOverride!L$55</f>
        <v>0</v>
      </c>
      <c r="M20" s="129">
        <f xml:space="preserve"> InpOverride!M$55</f>
        <v>0</v>
      </c>
      <c r="N20" s="129">
        <f xml:space="preserve"> InpOverride!N$55</f>
        <v>0</v>
      </c>
      <c r="O20" s="129">
        <f xml:space="preserve"> InpOverride!O$55</f>
        <v>0</v>
      </c>
      <c r="P20" s="129">
        <f xml:space="preserve"> InpOverride!P$55</f>
        <v>0</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0</v>
      </c>
      <c r="I21" s="170"/>
      <c r="J21" s="171">
        <f>SUM(J19:J20)</f>
        <v>0</v>
      </c>
      <c r="K21" s="171">
        <f t="shared" ref="K21" si="12">SUM(K19:K20)</f>
        <v>0</v>
      </c>
      <c r="L21" s="171">
        <f t="shared" ref="L21" si="13">SUM(L19:L20)</f>
        <v>0</v>
      </c>
      <c r="M21" s="171">
        <f t="shared" ref="M21" si="14">SUM(M19:M20)</f>
        <v>0</v>
      </c>
      <c r="N21" s="171">
        <f t="shared" ref="N21" si="15">SUM(N19:N20)</f>
        <v>0</v>
      </c>
      <c r="O21" s="171">
        <f t="shared" ref="O21" si="16">SUM(O19:O20)</f>
        <v>0</v>
      </c>
      <c r="P21" s="171">
        <f t="shared" ref="P21" si="17">SUM(P19:P20)</f>
        <v>0</v>
      </c>
      <c r="Q21" s="171">
        <f t="shared" ref="Q21" si="18">SUM(Q19:Q20)</f>
        <v>0</v>
      </c>
      <c r="R21" s="171">
        <f t="shared" ref="R21" si="19">SUM(R19:R20)</f>
        <v>0</v>
      </c>
      <c r="S21" s="171">
        <f t="shared" ref="S21" si="20">SUM(S19:S20)</f>
        <v>0</v>
      </c>
      <c r="T21" s="171">
        <f t="shared" ref="T21" si="21">SUM(T19:T20)</f>
        <v>0</v>
      </c>
      <c r="U21" s="171">
        <f t="shared" ref="U21" si="22">SUM(U19:U20)</f>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0</v>
      </c>
      <c r="I23" s="152">
        <f xml:space="preserve"> InpOverride!I$51</f>
        <v>0</v>
      </c>
      <c r="J23" s="129">
        <f xml:space="preserve"> InpOverride!J$51</f>
        <v>0</v>
      </c>
      <c r="K23" s="129">
        <f xml:space="preserve"> InpOverride!K$51</f>
        <v>0</v>
      </c>
      <c r="L23" s="129">
        <f xml:space="preserve"> InpOverride!L$51</f>
        <v>0</v>
      </c>
      <c r="M23" s="129">
        <f xml:space="preserve"> InpOverride!M$51</f>
        <v>0</v>
      </c>
      <c r="N23" s="129">
        <f xml:space="preserve"> InpOverride!N$51</f>
        <v>0</v>
      </c>
      <c r="O23" s="129">
        <f xml:space="preserve"> InpOverride!O$51</f>
        <v>0</v>
      </c>
      <c r="P23" s="129">
        <f xml:space="preserve"> InpOverride!P$51</f>
        <v>0</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0</v>
      </c>
      <c r="I24" s="152">
        <f xml:space="preserve"> InpOverride!I$56</f>
        <v>0</v>
      </c>
      <c r="J24" s="129">
        <f xml:space="preserve"> InpOverride!J$56</f>
        <v>0</v>
      </c>
      <c r="K24" s="129">
        <f xml:space="preserve"> InpOverride!K$56</f>
        <v>0</v>
      </c>
      <c r="L24" s="129">
        <f xml:space="preserve"> InpOverride!L$56</f>
        <v>0</v>
      </c>
      <c r="M24" s="129">
        <f xml:space="preserve"> InpOverride!M$56</f>
        <v>0</v>
      </c>
      <c r="N24" s="129">
        <f xml:space="preserve"> InpOverride!N$56</f>
        <v>0</v>
      </c>
      <c r="O24" s="129">
        <f xml:space="preserve"> InpOverride!O$56</f>
        <v>0</v>
      </c>
      <c r="P24" s="129">
        <f xml:space="preserve"> InpOverride!P$56</f>
        <v>0</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0</v>
      </c>
      <c r="I25" s="170"/>
      <c r="J25" s="171">
        <f>SUM(J23:J24)</f>
        <v>0</v>
      </c>
      <c r="K25" s="171">
        <f t="shared" ref="K25" si="23">SUM(K23:K24)</f>
        <v>0</v>
      </c>
      <c r="L25" s="171">
        <f t="shared" ref="L25" si="24">SUM(L23:L24)</f>
        <v>0</v>
      </c>
      <c r="M25" s="171">
        <f t="shared" ref="M25" si="25">SUM(M23:M24)</f>
        <v>0</v>
      </c>
      <c r="N25" s="171">
        <f t="shared" ref="N25" si="26">SUM(N23:N24)</f>
        <v>0</v>
      </c>
      <c r="O25" s="171">
        <f t="shared" ref="O25" si="27">SUM(O23:O24)</f>
        <v>0</v>
      </c>
      <c r="P25" s="171">
        <f t="shared" ref="P25" si="28">SUM(P23:P24)</f>
        <v>0</v>
      </c>
      <c r="Q25" s="171">
        <f t="shared" ref="Q25" si="29">SUM(Q23:Q24)</f>
        <v>0</v>
      </c>
      <c r="R25" s="171">
        <f t="shared" ref="R25" si="30">SUM(R23:R24)</f>
        <v>0</v>
      </c>
      <c r="S25" s="171">
        <f t="shared" ref="S25" si="31">SUM(S23:S24)</f>
        <v>0</v>
      </c>
      <c r="T25" s="171">
        <f t="shared" ref="T25" si="32">SUM(T23:T24)</f>
        <v>0</v>
      </c>
      <c r="U25" s="171">
        <f t="shared" ref="U25" si="33">SUM(U23:U24)</f>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SUM(J27:J28)</f>
        <v>0</v>
      </c>
      <c r="K29" s="171">
        <f t="shared" ref="K29" si="34">SUM(K27:K28)</f>
        <v>0</v>
      </c>
      <c r="L29" s="171">
        <f t="shared" ref="L29" si="35">SUM(L27:L28)</f>
        <v>0</v>
      </c>
      <c r="M29" s="171">
        <f t="shared" ref="M29" si="36">SUM(M27:M28)</f>
        <v>0</v>
      </c>
      <c r="N29" s="171">
        <f t="shared" ref="N29" si="37">SUM(N27:N28)</f>
        <v>0</v>
      </c>
      <c r="O29" s="171">
        <f t="shared" ref="O29" si="38">SUM(O27:O28)</f>
        <v>0</v>
      </c>
      <c r="P29" s="171">
        <f t="shared" ref="P29" si="39">SUM(P27:P28)</f>
        <v>0</v>
      </c>
      <c r="Q29" s="171">
        <f t="shared" ref="Q29" si="40">SUM(Q27:Q28)</f>
        <v>0</v>
      </c>
      <c r="R29" s="171">
        <f t="shared" ref="R29" si="41">SUM(R27:R28)</f>
        <v>0</v>
      </c>
      <c r="S29" s="171">
        <f t="shared" ref="S29" si="42">SUM(S27:S28)</f>
        <v>0</v>
      </c>
      <c r="T29" s="171">
        <f t="shared" ref="T29" si="43">SUM(T27:T28)</f>
        <v>0</v>
      </c>
      <c r="U29" s="171">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0.21976740151508797</v>
      </c>
      <c r="I31" s="7">
        <f t="shared" si="45"/>
        <v>0</v>
      </c>
      <c r="J31" s="130">
        <f t="shared" si="45"/>
        <v>9.2123999999999998E-2</v>
      </c>
      <c r="K31" s="130">
        <f t="shared" si="45"/>
        <v>9.2123999999999998E-2</v>
      </c>
      <c r="L31" s="130">
        <f t="shared" si="45"/>
        <v>6.8240000000000002E-3</v>
      </c>
      <c r="M31" s="130">
        <f t="shared" si="45"/>
        <v>6.9621860000000004E-3</v>
      </c>
      <c r="N31" s="130">
        <f t="shared" si="45"/>
        <v>7.10142972E-3</v>
      </c>
      <c r="O31" s="130">
        <f t="shared" si="45"/>
        <v>7.2434583144000003E-3</v>
      </c>
      <c r="P31" s="130">
        <f t="shared" si="45"/>
        <v>7.3883274806879999E-3</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2.356638243444912</v>
      </c>
      <c r="I32" s="7">
        <f t="shared" si="46"/>
        <v>0</v>
      </c>
      <c r="J32" s="130">
        <f t="shared" si="46"/>
        <v>0.98787599999999998</v>
      </c>
      <c r="K32" s="130">
        <f t="shared" si="46"/>
        <v>0.98787599999999998</v>
      </c>
      <c r="L32" s="130">
        <f t="shared" si="46"/>
        <v>7.3176000000000005E-2</v>
      </c>
      <c r="M32" s="130">
        <f t="shared" si="46"/>
        <v>7.4657814000000003E-2</v>
      </c>
      <c r="N32" s="130">
        <f t="shared" si="46"/>
        <v>7.6150970279999994E-2</v>
      </c>
      <c r="O32" s="130">
        <f t="shared" si="46"/>
        <v>7.7673989685600006E-2</v>
      </c>
      <c r="P32" s="130">
        <f t="shared" si="46"/>
        <v>7.9227469479312002E-2</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0</v>
      </c>
      <c r="I33" s="7">
        <f t="shared" si="47"/>
        <v>0</v>
      </c>
      <c r="J33" s="130">
        <f t="shared" si="47"/>
        <v>0</v>
      </c>
      <c r="K33" s="130">
        <f t="shared" si="47"/>
        <v>0</v>
      </c>
      <c r="L33" s="130">
        <f t="shared" si="47"/>
        <v>0</v>
      </c>
      <c r="M33" s="130">
        <f t="shared" si="47"/>
        <v>0</v>
      </c>
      <c r="N33" s="130">
        <f t="shared" si="47"/>
        <v>0</v>
      </c>
      <c r="O33" s="130">
        <f t="shared" si="47"/>
        <v>0</v>
      </c>
      <c r="P33" s="130">
        <f t="shared" si="47"/>
        <v>0</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0</v>
      </c>
      <c r="I34" s="7">
        <f t="shared" si="48"/>
        <v>0</v>
      </c>
      <c r="J34" s="130">
        <f t="shared" si="48"/>
        <v>0</v>
      </c>
      <c r="K34" s="130">
        <f t="shared" si="48"/>
        <v>0</v>
      </c>
      <c r="L34" s="130">
        <f t="shared" si="48"/>
        <v>0</v>
      </c>
      <c r="M34" s="130">
        <f t="shared" si="48"/>
        <v>0</v>
      </c>
      <c r="N34" s="130">
        <f t="shared" si="48"/>
        <v>0</v>
      </c>
      <c r="O34" s="130">
        <f t="shared" si="48"/>
        <v>0</v>
      </c>
      <c r="P34" s="130">
        <f t="shared" si="48"/>
        <v>0</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7" t="s">
        <v>236</v>
      </c>
      <c r="F37" s="168"/>
      <c r="G37" s="167" t="s">
        <v>136</v>
      </c>
      <c r="H37" s="169">
        <f xml:space="preserve"> SUM(J37:U37)</f>
        <v>2.5764056449600004</v>
      </c>
      <c r="I37" s="170"/>
      <c r="J37" s="171">
        <f xml:space="preserve"> SUM(J31:J35)</f>
        <v>1.08</v>
      </c>
      <c r="K37" s="171">
        <f t="shared" ref="K37:U37" si="50" xml:space="preserve"> SUM(K31:K35)</f>
        <v>1.08</v>
      </c>
      <c r="L37" s="171">
        <f t="shared" si="50"/>
        <v>0.08</v>
      </c>
      <c r="M37" s="171">
        <f t="shared" si="50"/>
        <v>8.1619999999999998E-2</v>
      </c>
      <c r="N37" s="171">
        <f t="shared" si="50"/>
        <v>8.325239999999999E-2</v>
      </c>
      <c r="O37" s="171">
        <f t="shared" si="50"/>
        <v>8.4917448000000006E-2</v>
      </c>
      <c r="P37" s="171">
        <f t="shared" si="50"/>
        <v>8.6615796960000005E-2</v>
      </c>
      <c r="Q37" s="171">
        <f t="shared" si="50"/>
        <v>0</v>
      </c>
      <c r="R37" s="171">
        <f t="shared" si="50"/>
        <v>0</v>
      </c>
      <c r="S37" s="171">
        <f t="shared" si="50"/>
        <v>0</v>
      </c>
      <c r="T37" s="171">
        <f t="shared" si="50"/>
        <v>0</v>
      </c>
      <c r="U37" s="171">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8.5299999999999987E-2</v>
      </c>
      <c r="K39" s="153">
        <f t="shared" ref="K39:U39" si="51" xml:space="preserve"> IF(K31 = 0, 0, K31 / K$37)</f>
        <v>8.5299999999999987E-2</v>
      </c>
      <c r="L39" s="153">
        <f t="shared" si="51"/>
        <v>8.5300000000000001E-2</v>
      </c>
      <c r="M39" s="153">
        <f xml:space="preserve"> IF(M31 = 0, 0, M31 / M$37)</f>
        <v>8.5300000000000001E-2</v>
      </c>
      <c r="N39" s="153">
        <f t="shared" si="51"/>
        <v>8.5300000000000015E-2</v>
      </c>
      <c r="O39" s="153">
        <f t="shared" si="51"/>
        <v>8.5300000000000001E-2</v>
      </c>
      <c r="P39" s="153">
        <f t="shared" si="51"/>
        <v>8.5300000000000001E-2</v>
      </c>
      <c r="Q39" s="153">
        <f t="shared" si="51"/>
        <v>0</v>
      </c>
      <c r="R39" s="153">
        <f t="shared" si="51"/>
        <v>0</v>
      </c>
      <c r="S39" s="153">
        <f t="shared" si="51"/>
        <v>0</v>
      </c>
      <c r="T39" s="153">
        <f t="shared" si="51"/>
        <v>0</v>
      </c>
      <c r="U39" s="153">
        <f t="shared" si="51"/>
        <v>0</v>
      </c>
    </row>
    <row r="40" spans="2:21" hidden="1" outlineLevel="2">
      <c r="C40" s="154"/>
      <c r="D40" s="6"/>
      <c r="E40" s="113" t="s">
        <v>238</v>
      </c>
      <c r="F40" s="113"/>
      <c r="G40" s="113" t="s">
        <v>71</v>
      </c>
      <c r="H40" s="113"/>
      <c r="I40" s="113"/>
      <c r="J40" s="153">
        <f t="shared" ref="J40:U40" si="52" xml:space="preserve"> IF(J32 = 0, 0, J32 / J$37)</f>
        <v>0.91469999999999996</v>
      </c>
      <c r="K40" s="153">
        <f t="shared" si="52"/>
        <v>0.91469999999999996</v>
      </c>
      <c r="L40" s="153">
        <f t="shared" si="52"/>
        <v>0.91470000000000007</v>
      </c>
      <c r="M40" s="153">
        <f t="shared" si="52"/>
        <v>0.91470000000000007</v>
      </c>
      <c r="N40" s="153">
        <f t="shared" si="52"/>
        <v>0.91470000000000007</v>
      </c>
      <c r="O40" s="153">
        <f t="shared" si="52"/>
        <v>0.91469999999999996</v>
      </c>
      <c r="P40" s="153">
        <f t="shared" si="52"/>
        <v>0.91469999999999996</v>
      </c>
      <c r="Q40" s="153">
        <f t="shared" si="52"/>
        <v>0</v>
      </c>
      <c r="R40" s="153">
        <f t="shared" si="52"/>
        <v>0</v>
      </c>
      <c r="S40" s="153">
        <f t="shared" si="52"/>
        <v>0</v>
      </c>
      <c r="T40" s="153">
        <f t="shared" si="52"/>
        <v>0</v>
      </c>
      <c r="U40" s="153">
        <f t="shared" si="52"/>
        <v>0</v>
      </c>
    </row>
    <row r="41" spans="2:21" hidden="1" outlineLevel="2">
      <c r="C41" s="154"/>
      <c r="D41" s="6"/>
      <c r="E41" s="113" t="s">
        <v>239</v>
      </c>
      <c r="F41" s="113"/>
      <c r="G41" s="113" t="s">
        <v>71</v>
      </c>
      <c r="H41" s="113"/>
      <c r="I41" s="113"/>
      <c r="J41" s="153">
        <f t="shared" ref="J41:U41" si="53" xml:space="preserve"> IF(J33 = 0, 0, J33 / J$37)</f>
        <v>0</v>
      </c>
      <c r="K41" s="153">
        <f t="shared" si="53"/>
        <v>0</v>
      </c>
      <c r="L41" s="153">
        <f t="shared" si="53"/>
        <v>0</v>
      </c>
      <c r="M41" s="153">
        <f t="shared" si="53"/>
        <v>0</v>
      </c>
      <c r="N41" s="153">
        <f t="shared" si="53"/>
        <v>0</v>
      </c>
      <c r="O41" s="153">
        <f t="shared" si="53"/>
        <v>0</v>
      </c>
      <c r="P41" s="153">
        <f t="shared" si="53"/>
        <v>0</v>
      </c>
      <c r="Q41" s="153">
        <f t="shared" si="53"/>
        <v>0</v>
      </c>
      <c r="R41" s="153">
        <f t="shared" si="53"/>
        <v>0</v>
      </c>
      <c r="S41" s="153">
        <f t="shared" si="53"/>
        <v>0</v>
      </c>
      <c r="T41" s="153">
        <f t="shared" si="53"/>
        <v>0</v>
      </c>
      <c r="U41" s="153">
        <f t="shared" si="53"/>
        <v>0</v>
      </c>
    </row>
    <row r="42" spans="2:21" hidden="1" outlineLevel="2">
      <c r="C42" s="154"/>
      <c r="D42" s="6"/>
      <c r="E42" s="113" t="s">
        <v>240</v>
      </c>
      <c r="F42" s="113"/>
      <c r="G42" s="113" t="s">
        <v>71</v>
      </c>
      <c r="H42" s="113"/>
      <c r="I42" s="113"/>
      <c r="J42" s="153">
        <f t="shared" ref="J42:U42" si="54" xml:space="preserve"> IF(J34 = 0, 0, J34 / J$37)</f>
        <v>0</v>
      </c>
      <c r="K42" s="153">
        <f t="shared" si="54"/>
        <v>0</v>
      </c>
      <c r="L42" s="153">
        <f t="shared" si="54"/>
        <v>0</v>
      </c>
      <c r="M42" s="153">
        <f t="shared" si="54"/>
        <v>0</v>
      </c>
      <c r="N42" s="153">
        <f t="shared" si="54"/>
        <v>0</v>
      </c>
      <c r="O42" s="153">
        <f t="shared" si="54"/>
        <v>0</v>
      </c>
      <c r="P42" s="153">
        <f t="shared" si="54"/>
        <v>0</v>
      </c>
      <c r="Q42" s="153">
        <f t="shared" si="54"/>
        <v>0</v>
      </c>
      <c r="R42" s="153">
        <f t="shared" si="54"/>
        <v>0</v>
      </c>
      <c r="S42" s="153">
        <f t="shared" si="54"/>
        <v>0</v>
      </c>
      <c r="T42" s="153">
        <f t="shared" si="54"/>
        <v>0</v>
      </c>
      <c r="U42" s="153">
        <f t="shared" si="54"/>
        <v>0</v>
      </c>
    </row>
    <row r="43" spans="2:21" hidden="1" outlineLevel="2">
      <c r="C43" s="154"/>
      <c r="D43" s="6"/>
      <c r="E43" s="113" t="s">
        <v>241</v>
      </c>
      <c r="F43" s="113"/>
      <c r="G43" s="113" t="s">
        <v>71</v>
      </c>
      <c r="H43" s="113"/>
      <c r="I43" s="113"/>
      <c r="J43" s="153">
        <f t="shared" ref="J43:U43" si="55" xml:space="preserve"> IF(J35 = 0, 0, J35 / J$37)</f>
        <v>0</v>
      </c>
      <c r="K43" s="153">
        <f t="shared" si="55"/>
        <v>0</v>
      </c>
      <c r="L43" s="153">
        <f t="shared" si="55"/>
        <v>0</v>
      </c>
      <c r="M43" s="153">
        <f t="shared" si="55"/>
        <v>0</v>
      </c>
      <c r="N43" s="153">
        <f t="shared" si="55"/>
        <v>0</v>
      </c>
      <c r="O43" s="153">
        <f t="shared" si="55"/>
        <v>0</v>
      </c>
      <c r="P43" s="153">
        <f t="shared" si="55"/>
        <v>0</v>
      </c>
      <c r="Q43" s="153">
        <f t="shared" si="55"/>
        <v>0</v>
      </c>
      <c r="R43" s="153">
        <f t="shared" si="55"/>
        <v>0</v>
      </c>
      <c r="S43" s="153">
        <f t="shared" si="55"/>
        <v>0</v>
      </c>
      <c r="T43" s="153">
        <f t="shared" si="55"/>
        <v>0</v>
      </c>
      <c r="U43" s="153">
        <f t="shared" si="55"/>
        <v>0</v>
      </c>
    </row>
    <row r="44" spans="2:21" hidden="1" outlineLevel="2">
      <c r="E44" s="172" t="s">
        <v>242</v>
      </c>
      <c r="F44" s="173"/>
      <c r="G44" s="173"/>
      <c r="H44" s="173"/>
      <c r="I44" s="173"/>
      <c r="J44" s="174">
        <f xml:space="preserve"> SUM(J39:J43)</f>
        <v>1</v>
      </c>
      <c r="K44" s="174">
        <f t="shared" ref="K44:U44" si="56" xml:space="preserve"> SUM(K39:K43)</f>
        <v>1</v>
      </c>
      <c r="L44" s="174">
        <f t="shared" si="56"/>
        <v>1</v>
      </c>
      <c r="M44" s="174">
        <f t="shared" si="56"/>
        <v>1</v>
      </c>
      <c r="N44" s="174">
        <f t="shared" si="56"/>
        <v>1</v>
      </c>
      <c r="O44" s="174">
        <f t="shared" si="56"/>
        <v>1</v>
      </c>
      <c r="P44" s="174">
        <f t="shared" si="56"/>
        <v>1</v>
      </c>
      <c r="Q44" s="174">
        <f t="shared" si="56"/>
        <v>0</v>
      </c>
      <c r="R44" s="174">
        <f t="shared" si="56"/>
        <v>0</v>
      </c>
      <c r="S44" s="174">
        <f t="shared" si="56"/>
        <v>0</v>
      </c>
      <c r="T44" s="174">
        <f t="shared" si="56"/>
        <v>0</v>
      </c>
      <c r="U44" s="174">
        <f t="shared" si="5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ollapsed="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ollapsed="1">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3">
        <f t="shared" si="57"/>
        <v>8.5299999999999987E-2</v>
      </c>
      <c r="K53" s="153">
        <f t="shared" si="57"/>
        <v>8.5299999999999987E-2</v>
      </c>
      <c r="L53" s="153">
        <f xml:space="preserve"> L$39</f>
        <v>8.5300000000000001E-2</v>
      </c>
      <c r="M53" s="153">
        <f t="shared" si="57"/>
        <v>8.5300000000000001E-2</v>
      </c>
      <c r="N53" s="153">
        <f t="shared" si="57"/>
        <v>8.5300000000000015E-2</v>
      </c>
      <c r="O53" s="153">
        <f t="shared" si="57"/>
        <v>8.5300000000000001E-2</v>
      </c>
      <c r="P53" s="153">
        <f t="shared" si="57"/>
        <v>8.5300000000000001E-2</v>
      </c>
      <c r="Q53" s="153">
        <f t="shared" si="57"/>
        <v>0</v>
      </c>
      <c r="R53" s="153">
        <f t="shared" si="57"/>
        <v>0</v>
      </c>
      <c r="S53" s="153">
        <f t="shared" si="57"/>
        <v>0</v>
      </c>
      <c r="T53" s="153">
        <f t="shared" si="57"/>
        <v>0</v>
      </c>
      <c r="U53" s="153">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3">
        <f t="shared" si="58"/>
        <v>0.91469999999999996</v>
      </c>
      <c r="K54" s="153">
        <f t="shared" si="58"/>
        <v>0.91469999999999996</v>
      </c>
      <c r="L54" s="153">
        <f t="shared" si="58"/>
        <v>0.91470000000000007</v>
      </c>
      <c r="M54" s="153">
        <f t="shared" si="58"/>
        <v>0.91470000000000007</v>
      </c>
      <c r="N54" s="153">
        <f t="shared" si="58"/>
        <v>0.91470000000000007</v>
      </c>
      <c r="O54" s="153">
        <f t="shared" si="58"/>
        <v>0.91469999999999996</v>
      </c>
      <c r="P54" s="153">
        <f t="shared" si="58"/>
        <v>0.91469999999999996</v>
      </c>
      <c r="Q54" s="153">
        <f t="shared" si="58"/>
        <v>0</v>
      </c>
      <c r="R54" s="153">
        <f t="shared" si="58"/>
        <v>0</v>
      </c>
      <c r="S54" s="153">
        <f t="shared" si="58"/>
        <v>0</v>
      </c>
      <c r="T54" s="153">
        <f t="shared" si="58"/>
        <v>0</v>
      </c>
      <c r="U54" s="153">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3">
        <f t="shared" si="59"/>
        <v>0</v>
      </c>
      <c r="K55" s="153">
        <f t="shared" si="59"/>
        <v>0</v>
      </c>
      <c r="L55" s="153">
        <f t="shared" si="59"/>
        <v>0</v>
      </c>
      <c r="M55" s="153">
        <f t="shared" si="59"/>
        <v>0</v>
      </c>
      <c r="N55" s="153">
        <f t="shared" si="59"/>
        <v>0</v>
      </c>
      <c r="O55" s="153">
        <f t="shared" si="59"/>
        <v>0</v>
      </c>
      <c r="P55" s="153">
        <f t="shared" si="59"/>
        <v>0</v>
      </c>
      <c r="Q55" s="153">
        <f t="shared" si="59"/>
        <v>0</v>
      </c>
      <c r="R55" s="153">
        <f t="shared" si="59"/>
        <v>0</v>
      </c>
      <c r="S55" s="153">
        <f t="shared" si="59"/>
        <v>0</v>
      </c>
      <c r="T55" s="153">
        <f t="shared" si="59"/>
        <v>0</v>
      </c>
      <c r="U55" s="153">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3">
        <f t="shared" si="60"/>
        <v>0</v>
      </c>
      <c r="K56" s="153">
        <f t="shared" si="60"/>
        <v>0</v>
      </c>
      <c r="L56" s="153">
        <f t="shared" si="60"/>
        <v>0</v>
      </c>
      <c r="M56" s="153">
        <f t="shared" si="60"/>
        <v>0</v>
      </c>
      <c r="N56" s="153">
        <f t="shared" si="60"/>
        <v>0</v>
      </c>
      <c r="O56" s="153">
        <f t="shared" si="60"/>
        <v>0</v>
      </c>
      <c r="P56" s="153">
        <f t="shared" si="60"/>
        <v>0</v>
      </c>
      <c r="Q56" s="153">
        <f t="shared" si="60"/>
        <v>0</v>
      </c>
      <c r="R56" s="153">
        <f t="shared" si="60"/>
        <v>0</v>
      </c>
      <c r="S56" s="153">
        <f t="shared" si="60"/>
        <v>0</v>
      </c>
      <c r="T56" s="153">
        <f t="shared" si="60"/>
        <v>0</v>
      </c>
      <c r="U56" s="153">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3">
        <f t="shared" si="61"/>
        <v>0</v>
      </c>
      <c r="K57" s="153">
        <f t="shared" si="61"/>
        <v>0</v>
      </c>
      <c r="L57" s="153">
        <f t="shared" si="61"/>
        <v>0</v>
      </c>
      <c r="M57" s="153">
        <f t="shared" si="61"/>
        <v>0</v>
      </c>
      <c r="N57" s="153">
        <f t="shared" si="61"/>
        <v>0</v>
      </c>
      <c r="O57" s="153">
        <f t="shared" si="61"/>
        <v>0</v>
      </c>
      <c r="P57" s="153">
        <f t="shared" si="61"/>
        <v>0</v>
      </c>
      <c r="Q57" s="153">
        <f t="shared" si="61"/>
        <v>0</v>
      </c>
      <c r="R57" s="153">
        <f t="shared" si="61"/>
        <v>0</v>
      </c>
      <c r="S57" s="153">
        <f t="shared" si="61"/>
        <v>0</v>
      </c>
      <c r="T57" s="153">
        <f t="shared" si="61"/>
        <v>0</v>
      </c>
      <c r="U57" s="153">
        <f t="shared" si="6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8.5299999999999987E-2</v>
      </c>
      <c r="K65" s="153">
        <f t="shared" ref="K65:U65" si="62" xml:space="preserve"> IF($F51 = 0, K53, K59)</f>
        <v>8.5299999999999987E-2</v>
      </c>
      <c r="L65" s="153">
        <f t="shared" si="62"/>
        <v>8.5300000000000001E-2</v>
      </c>
      <c r="M65" s="153">
        <f xml:space="preserve"> IF($F51 = 0, M53, M59)</f>
        <v>8.5300000000000001E-2</v>
      </c>
      <c r="N65" s="153">
        <f t="shared" si="62"/>
        <v>8.5300000000000015E-2</v>
      </c>
      <c r="O65" s="153">
        <f t="shared" si="62"/>
        <v>8.5300000000000001E-2</v>
      </c>
      <c r="P65" s="153">
        <f t="shared" si="62"/>
        <v>8.5300000000000001E-2</v>
      </c>
      <c r="Q65" s="153">
        <f t="shared" si="62"/>
        <v>0</v>
      </c>
      <c r="R65" s="153">
        <f t="shared" si="62"/>
        <v>0</v>
      </c>
      <c r="S65" s="153">
        <f t="shared" si="62"/>
        <v>0</v>
      </c>
      <c r="T65" s="153">
        <f t="shared" si="62"/>
        <v>0</v>
      </c>
      <c r="U65" s="153">
        <f t="shared" si="62"/>
        <v>0</v>
      </c>
    </row>
    <row r="66" spans="3:21" hidden="1" outlineLevel="3">
      <c r="C66" s="154"/>
      <c r="D66" s="6"/>
      <c r="E66" s="113" t="s">
        <v>246</v>
      </c>
      <c r="F66" s="113"/>
      <c r="G66" s="113" t="s">
        <v>71</v>
      </c>
      <c r="H66" s="113"/>
      <c r="I66" s="113"/>
      <c r="J66" s="153">
        <f xml:space="preserve"> IF($F51 = 0, J54, J60)</f>
        <v>0.91469999999999996</v>
      </c>
      <c r="K66" s="153">
        <f t="shared" ref="K66:U66" si="63" xml:space="preserve"> IF($F51 = 0, K54, K60)</f>
        <v>0.91469999999999996</v>
      </c>
      <c r="L66" s="153">
        <f t="shared" si="63"/>
        <v>0.91470000000000007</v>
      </c>
      <c r="M66" s="153">
        <f t="shared" si="63"/>
        <v>0.91470000000000007</v>
      </c>
      <c r="N66" s="153">
        <f t="shared" si="63"/>
        <v>0.91470000000000007</v>
      </c>
      <c r="O66" s="153">
        <f t="shared" si="63"/>
        <v>0.91469999999999996</v>
      </c>
      <c r="P66" s="153">
        <f t="shared" si="63"/>
        <v>0.91469999999999996</v>
      </c>
      <c r="Q66" s="153">
        <f t="shared" si="63"/>
        <v>0</v>
      </c>
      <c r="R66" s="153">
        <f t="shared" si="63"/>
        <v>0</v>
      </c>
      <c r="S66" s="153">
        <f t="shared" si="63"/>
        <v>0</v>
      </c>
      <c r="T66" s="153">
        <f t="shared" si="63"/>
        <v>0</v>
      </c>
      <c r="U66" s="153">
        <f t="shared" si="63"/>
        <v>0</v>
      </c>
    </row>
    <row r="67" spans="3:21" hidden="1" outlineLevel="3">
      <c r="C67" s="154"/>
      <c r="D67" s="6"/>
      <c r="E67" s="113" t="s">
        <v>247</v>
      </c>
      <c r="F67" s="113"/>
      <c r="G67" s="113" t="s">
        <v>71</v>
      </c>
      <c r="H67" s="113"/>
      <c r="I67" s="113"/>
      <c r="J67" s="153">
        <f xml:space="preserve"> IF($F51 = 0, J55, J61)</f>
        <v>0</v>
      </c>
      <c r="K67" s="153">
        <f t="shared" ref="K67:U67" si="64" xml:space="preserve"> IF($F51 = 0, K55, K61)</f>
        <v>0</v>
      </c>
      <c r="L67" s="153">
        <f t="shared" si="64"/>
        <v>0</v>
      </c>
      <c r="M67" s="153">
        <f t="shared" si="64"/>
        <v>0</v>
      </c>
      <c r="N67" s="153">
        <f t="shared" si="64"/>
        <v>0</v>
      </c>
      <c r="O67" s="153">
        <f t="shared" si="64"/>
        <v>0</v>
      </c>
      <c r="P67" s="153">
        <f t="shared" si="64"/>
        <v>0</v>
      </c>
      <c r="Q67" s="153">
        <f t="shared" si="64"/>
        <v>0</v>
      </c>
      <c r="R67" s="153">
        <f t="shared" si="64"/>
        <v>0</v>
      </c>
      <c r="S67" s="153">
        <f t="shared" si="64"/>
        <v>0</v>
      </c>
      <c r="T67" s="153">
        <f t="shared" si="64"/>
        <v>0</v>
      </c>
      <c r="U67" s="153">
        <f t="shared" si="64"/>
        <v>0</v>
      </c>
    </row>
    <row r="68" spans="3:21" hidden="1" outlineLevel="3">
      <c r="C68" s="154"/>
      <c r="D68" s="6"/>
      <c r="E68" s="113" t="s">
        <v>248</v>
      </c>
      <c r="F68" s="113"/>
      <c r="G68" s="113" t="s">
        <v>71</v>
      </c>
      <c r="H68" s="113"/>
      <c r="I68" s="113"/>
      <c r="J68" s="153">
        <f xml:space="preserve"> IF($F51 = 0, J56, J62)</f>
        <v>0</v>
      </c>
      <c r="K68" s="153">
        <f t="shared" ref="K68:U68" si="65" xml:space="preserve"> IF($F51 = 0, K56, K62)</f>
        <v>0</v>
      </c>
      <c r="L68" s="153">
        <f t="shared" si="65"/>
        <v>0</v>
      </c>
      <c r="M68" s="153">
        <f t="shared" si="65"/>
        <v>0</v>
      </c>
      <c r="N68" s="153">
        <f t="shared" si="65"/>
        <v>0</v>
      </c>
      <c r="O68" s="153">
        <f t="shared" si="65"/>
        <v>0</v>
      </c>
      <c r="P68" s="153">
        <f t="shared" si="65"/>
        <v>0</v>
      </c>
      <c r="Q68" s="153">
        <f t="shared" si="65"/>
        <v>0</v>
      </c>
      <c r="R68" s="153">
        <f t="shared" si="65"/>
        <v>0</v>
      </c>
      <c r="S68" s="153">
        <f t="shared" si="65"/>
        <v>0</v>
      </c>
      <c r="T68" s="153">
        <f t="shared" si="65"/>
        <v>0</v>
      </c>
      <c r="U68" s="153">
        <f t="shared" si="65"/>
        <v>0</v>
      </c>
    </row>
    <row r="69" spans="3:21" hidden="1" outlineLevel="3">
      <c r="C69" s="154"/>
      <c r="D69" s="6"/>
      <c r="E69" s="113" t="s">
        <v>249</v>
      </c>
      <c r="F69" s="113"/>
      <c r="G69" s="113" t="s">
        <v>71</v>
      </c>
      <c r="H69" s="113"/>
      <c r="I69" s="113"/>
      <c r="J69" s="153">
        <f xml:space="preserve"> IF($F51 = 0, J57, J63)</f>
        <v>0</v>
      </c>
      <c r="K69" s="153">
        <f t="shared" ref="K69:U69" si="66" xml:space="preserve"> IF($F51 = 0, K57, K63)</f>
        <v>0</v>
      </c>
      <c r="L69" s="153">
        <f t="shared" si="66"/>
        <v>0</v>
      </c>
      <c r="M69" s="153">
        <f t="shared" si="66"/>
        <v>0</v>
      </c>
      <c r="N69" s="153">
        <f t="shared" si="66"/>
        <v>0</v>
      </c>
      <c r="O69" s="153">
        <f t="shared" si="66"/>
        <v>0</v>
      </c>
      <c r="P69" s="153">
        <f t="shared" si="66"/>
        <v>0</v>
      </c>
      <c r="Q69" s="153">
        <f t="shared" si="66"/>
        <v>0</v>
      </c>
      <c r="R69" s="153">
        <f t="shared" si="66"/>
        <v>0</v>
      </c>
      <c r="S69" s="153">
        <f t="shared" si="66"/>
        <v>0</v>
      </c>
      <c r="T69" s="153">
        <f t="shared" si="66"/>
        <v>0</v>
      </c>
      <c r="U69" s="153">
        <f t="shared" si="66"/>
        <v>0</v>
      </c>
    </row>
    <row r="70" spans="3:21" hidden="1" outlineLevel="3">
      <c r="C70" s="154"/>
      <c r="D70" s="6"/>
      <c r="E70" s="172" t="s">
        <v>250</v>
      </c>
      <c r="F70" s="173"/>
      <c r="G70" s="173"/>
      <c r="H70" s="173"/>
      <c r="I70" s="173"/>
      <c r="J70" s="174">
        <f xml:space="preserve"> SUM(J65:J69)</f>
        <v>1</v>
      </c>
      <c r="K70" s="174">
        <f t="shared" ref="K70" si="67" xml:space="preserve"> SUM(K65:K69)</f>
        <v>1</v>
      </c>
      <c r="L70" s="174">
        <f xml:space="preserve"> SUM(L65:L69)</f>
        <v>1</v>
      </c>
      <c r="M70" s="174">
        <f t="shared" ref="M70" si="68" xml:space="preserve"> SUM(M65:M69)</f>
        <v>1</v>
      </c>
      <c r="N70" s="174">
        <f t="shared" ref="N70" si="69" xml:space="preserve"> SUM(N65:N69)</f>
        <v>1</v>
      </c>
      <c r="O70" s="174">
        <f t="shared" ref="O70" si="70" xml:space="preserve"> SUM(O65:O69)</f>
        <v>1</v>
      </c>
      <c r="P70" s="174">
        <f t="shared" ref="P70" si="71" xml:space="preserve"> SUM(P65:P69)</f>
        <v>1</v>
      </c>
      <c r="Q70" s="174">
        <f t="shared" ref="Q70" si="72" xml:space="preserve"> SUM(Q65:Q69)</f>
        <v>0</v>
      </c>
      <c r="R70" s="174">
        <f t="shared" ref="R70" si="73" xml:space="preserve"> SUM(R65:R69)</f>
        <v>0</v>
      </c>
      <c r="S70" s="174">
        <f t="shared" ref="S70" si="74" xml:space="preserve"> SUM(S65:S69)</f>
        <v>0</v>
      </c>
      <c r="T70" s="174">
        <f t="shared" ref="T70" si="75" xml:space="preserve"> SUM(T65:T69)</f>
        <v>0</v>
      </c>
      <c r="U70" s="174">
        <f t="shared" ref="U70" si="76" xml:space="preserve"> SUM(U65:U69)</f>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3">
        <f t="shared" si="77"/>
        <v>1</v>
      </c>
      <c r="K72" s="153">
        <f t="shared" si="77"/>
        <v>1</v>
      </c>
      <c r="L72" s="153">
        <f t="shared" si="77"/>
        <v>1</v>
      </c>
      <c r="M72" s="153">
        <f t="shared" si="77"/>
        <v>1</v>
      </c>
      <c r="N72" s="153">
        <f t="shared" si="77"/>
        <v>1</v>
      </c>
      <c r="O72" s="153">
        <f t="shared" si="77"/>
        <v>1</v>
      </c>
      <c r="P72" s="153">
        <f t="shared" si="77"/>
        <v>1</v>
      </c>
      <c r="Q72" s="153">
        <f t="shared" si="77"/>
        <v>0</v>
      </c>
      <c r="R72" s="153">
        <f t="shared" si="77"/>
        <v>0</v>
      </c>
      <c r="S72" s="153">
        <f t="shared" si="77"/>
        <v>0</v>
      </c>
      <c r="T72" s="153">
        <f t="shared" si="77"/>
        <v>0</v>
      </c>
      <c r="U72" s="153">
        <f t="shared" si="77"/>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IF(J72 &lt;&gt; 1, 1, 0) * J73</f>
        <v>0</v>
      </c>
      <c r="K74" s="113">
        <f t="shared" ref="K74" si="78">IF(K72 &lt;&gt; 1, 1, 0) * K73</f>
        <v>0</v>
      </c>
      <c r="L74" s="113">
        <f t="shared" ref="L74" si="79">IF(L72 &lt;&gt; 1, 1, 0) * L73</f>
        <v>0</v>
      </c>
      <c r="M74" s="113">
        <f>IF(M72 &lt;&gt; 1, 1, 0) * M73</f>
        <v>0</v>
      </c>
      <c r="N74" s="113">
        <f t="shared" ref="N74" si="80">IF(N72 &lt;&gt; 1, 1, 0) * N73</f>
        <v>0</v>
      </c>
      <c r="O74" s="113">
        <f t="shared" ref="O74" si="81">IF(O72 &lt;&gt; 1, 1, 0) * O73</f>
        <v>0</v>
      </c>
      <c r="P74" s="113">
        <f t="shared" ref="P74" si="82">IF(P72 &lt;&gt; 1, 1, 0) * P73</f>
        <v>0</v>
      </c>
      <c r="Q74" s="113">
        <f t="shared" ref="Q74" si="83">IF(Q72 &lt;&gt; 1, 1, 0) * Q73</f>
        <v>0</v>
      </c>
      <c r="R74" s="113">
        <f t="shared" ref="R74" si="84">IF(R72 &lt;&gt; 1, 1, 0) * R73</f>
        <v>0</v>
      </c>
      <c r="S74" s="113">
        <f t="shared" ref="S74" si="85">IF(S72 &lt;&gt; 1, 1, 0) * S73</f>
        <v>0</v>
      </c>
      <c r="T74" s="113">
        <f t="shared" ref="T74" si="86">IF(T72 &lt;&gt; 1, 1, 0) * T73</f>
        <v>0</v>
      </c>
      <c r="U74" s="113">
        <f t="shared" ref="U74" si="87">IF(U72 &lt;&gt; 1, 1, 0) * U73</f>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ollapsed="1">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0</v>
      </c>
      <c r="I79" s="152">
        <f xml:space="preserve"> InpOverride!I$63</f>
        <v>0</v>
      </c>
      <c r="J79" s="129">
        <f xml:space="preserve"> InpOverride!J$63</f>
        <v>0</v>
      </c>
      <c r="K79" s="129">
        <f xml:space="preserve"> InpOverride!K$63</f>
        <v>0</v>
      </c>
      <c r="L79" s="129">
        <f xml:space="preserve"> InpOverride!L$63</f>
        <v>0</v>
      </c>
      <c r="M79" s="129">
        <f xml:space="preserve"> InpOverride!M$63</f>
        <v>0</v>
      </c>
      <c r="N79" s="129">
        <f xml:space="preserve"> InpOverride!N$63</f>
        <v>0</v>
      </c>
      <c r="O79" s="129">
        <f xml:space="preserve"> InpOverride!O$63</f>
        <v>0</v>
      </c>
      <c r="P79" s="129">
        <f xml:space="preserve"> InpOverride!P$63</f>
        <v>0</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0</v>
      </c>
      <c r="I81" s="45"/>
      <c r="J81" s="130">
        <f xml:space="preserve"> IF($F78 = 0, J79, J80)</f>
        <v>0</v>
      </c>
      <c r="K81" s="130">
        <f t="shared" ref="K81:U81" si="88" xml:space="preserve"> IF($F78 = 0, K79, K80)</f>
        <v>0</v>
      </c>
      <c r="L81" s="130">
        <f t="shared" si="88"/>
        <v>0</v>
      </c>
      <c r="M81" s="130">
        <f t="shared" si="88"/>
        <v>0</v>
      </c>
      <c r="N81" s="130">
        <f t="shared" si="88"/>
        <v>0</v>
      </c>
      <c r="O81" s="130">
        <f t="shared" si="88"/>
        <v>0</v>
      </c>
      <c r="P81" s="130">
        <f t="shared" si="88"/>
        <v>0</v>
      </c>
      <c r="Q81" s="130">
        <f t="shared" si="88"/>
        <v>0</v>
      </c>
      <c r="R81" s="130">
        <f t="shared" si="88"/>
        <v>0</v>
      </c>
      <c r="S81" s="130">
        <f t="shared" si="88"/>
        <v>0</v>
      </c>
      <c r="T81" s="130">
        <f t="shared" si="88"/>
        <v>0</v>
      </c>
      <c r="U81" s="130">
        <f t="shared" si="88"/>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ollapsed="1">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89" xml:space="preserve"> E$65</f>
        <v>Water resources Proportion of wholesale cash contributions (DB schemes) - Active</v>
      </c>
      <c r="F85" s="113">
        <f t="shared" si="89"/>
        <v>0</v>
      </c>
      <c r="G85" s="113" t="str">
        <f t="shared" si="89"/>
        <v>%</v>
      </c>
      <c r="H85" s="113">
        <f t="shared" si="89"/>
        <v>0</v>
      </c>
      <c r="I85" s="113">
        <f t="shared" si="89"/>
        <v>0</v>
      </c>
      <c r="J85" s="153">
        <f t="shared" si="89"/>
        <v>8.5299999999999987E-2</v>
      </c>
      <c r="K85" s="153">
        <f t="shared" si="89"/>
        <v>8.5299999999999987E-2</v>
      </c>
      <c r="L85" s="153">
        <f t="shared" si="89"/>
        <v>8.5300000000000001E-2</v>
      </c>
      <c r="M85" s="153">
        <f t="shared" si="89"/>
        <v>8.5300000000000001E-2</v>
      </c>
      <c r="N85" s="153">
        <f t="shared" si="89"/>
        <v>8.5300000000000015E-2</v>
      </c>
      <c r="O85" s="153">
        <f t="shared" si="89"/>
        <v>8.5300000000000001E-2</v>
      </c>
      <c r="P85" s="153">
        <f t="shared" si="89"/>
        <v>8.5300000000000001E-2</v>
      </c>
      <c r="Q85" s="153">
        <f t="shared" si="89"/>
        <v>0</v>
      </c>
      <c r="R85" s="153">
        <f t="shared" si="89"/>
        <v>0</v>
      </c>
      <c r="S85" s="153">
        <f t="shared" si="89"/>
        <v>0</v>
      </c>
      <c r="T85" s="153">
        <f t="shared" si="89"/>
        <v>0</v>
      </c>
      <c r="U85" s="153">
        <f t="shared" si="89"/>
        <v>0</v>
      </c>
    </row>
    <row r="86" spans="1:21" hidden="1" outlineLevel="3">
      <c r="C86" s="154"/>
      <c r="D86" s="6"/>
      <c r="E86" s="113" t="str">
        <f xml:space="preserve"> E$66</f>
        <v>Water network plus Proportion of wholesale cash contributions (DB schemes) - Active</v>
      </c>
      <c r="F86" s="113">
        <f t="shared" ref="F86:U86" si="90" xml:space="preserve"> F$66</f>
        <v>0</v>
      </c>
      <c r="G86" s="113" t="str">
        <f t="shared" si="90"/>
        <v>%</v>
      </c>
      <c r="H86" s="113">
        <f t="shared" si="90"/>
        <v>0</v>
      </c>
      <c r="I86" s="113">
        <f t="shared" si="90"/>
        <v>0</v>
      </c>
      <c r="J86" s="153">
        <f t="shared" si="90"/>
        <v>0.91469999999999996</v>
      </c>
      <c r="K86" s="153">
        <f t="shared" si="90"/>
        <v>0.91469999999999996</v>
      </c>
      <c r="L86" s="153">
        <f t="shared" si="90"/>
        <v>0.91470000000000007</v>
      </c>
      <c r="M86" s="153">
        <f t="shared" si="90"/>
        <v>0.91470000000000007</v>
      </c>
      <c r="N86" s="153">
        <f t="shared" si="90"/>
        <v>0.91470000000000007</v>
      </c>
      <c r="O86" s="153">
        <f t="shared" si="90"/>
        <v>0.91469999999999996</v>
      </c>
      <c r="P86" s="153">
        <f t="shared" si="90"/>
        <v>0.91469999999999996</v>
      </c>
      <c r="Q86" s="153">
        <f t="shared" si="90"/>
        <v>0</v>
      </c>
      <c r="R86" s="153">
        <f t="shared" si="90"/>
        <v>0</v>
      </c>
      <c r="S86" s="153">
        <f t="shared" si="90"/>
        <v>0</v>
      </c>
      <c r="T86" s="153">
        <f t="shared" si="90"/>
        <v>0</v>
      </c>
      <c r="U86" s="153">
        <f t="shared" si="90"/>
        <v>0</v>
      </c>
    </row>
    <row r="87" spans="1:21" hidden="1" outlineLevel="3">
      <c r="C87" s="154"/>
      <c r="D87" s="6"/>
      <c r="E87" s="113" t="str">
        <f xml:space="preserve"> E$67</f>
        <v>Bioresources Proportion of wholesale cash contributions (DB schemes) - Active</v>
      </c>
      <c r="F87" s="113">
        <f t="shared" ref="F87:U87" si="91" xml:space="preserve"> F$67</f>
        <v>0</v>
      </c>
      <c r="G87" s="113" t="str">
        <f t="shared" si="91"/>
        <v>%</v>
      </c>
      <c r="H87" s="113">
        <f t="shared" si="91"/>
        <v>0</v>
      </c>
      <c r="I87" s="113">
        <f t="shared" si="91"/>
        <v>0</v>
      </c>
      <c r="J87" s="153">
        <f t="shared" si="91"/>
        <v>0</v>
      </c>
      <c r="K87" s="153">
        <f t="shared" si="91"/>
        <v>0</v>
      </c>
      <c r="L87" s="153">
        <f t="shared" si="91"/>
        <v>0</v>
      </c>
      <c r="M87" s="153">
        <f t="shared" si="91"/>
        <v>0</v>
      </c>
      <c r="N87" s="153">
        <f t="shared" si="91"/>
        <v>0</v>
      </c>
      <c r="O87" s="153">
        <f t="shared" si="91"/>
        <v>0</v>
      </c>
      <c r="P87" s="153">
        <f t="shared" si="91"/>
        <v>0</v>
      </c>
      <c r="Q87" s="153">
        <f t="shared" si="91"/>
        <v>0</v>
      </c>
      <c r="R87" s="153">
        <f t="shared" si="91"/>
        <v>0</v>
      </c>
      <c r="S87" s="153">
        <f t="shared" si="91"/>
        <v>0</v>
      </c>
      <c r="T87" s="153">
        <f t="shared" si="91"/>
        <v>0</v>
      </c>
      <c r="U87" s="153">
        <f t="shared" si="91"/>
        <v>0</v>
      </c>
    </row>
    <row r="88" spans="1:21" hidden="1" outlineLevel="3">
      <c r="C88" s="154"/>
      <c r="D88" s="6"/>
      <c r="E88" s="113" t="str">
        <f xml:space="preserve"> E$68</f>
        <v>Wastewater network plus Proportion of wholesale cash contributions (DB schemes) - Active</v>
      </c>
      <c r="F88" s="113">
        <f t="shared" ref="F88:U88" si="92" xml:space="preserve"> F$68</f>
        <v>0</v>
      </c>
      <c r="G88" s="113" t="str">
        <f t="shared" si="92"/>
        <v>%</v>
      </c>
      <c r="H88" s="113">
        <f t="shared" si="92"/>
        <v>0</v>
      </c>
      <c r="I88" s="113">
        <f t="shared" si="92"/>
        <v>0</v>
      </c>
      <c r="J88" s="153">
        <f t="shared" si="92"/>
        <v>0</v>
      </c>
      <c r="K88" s="153">
        <f t="shared" si="92"/>
        <v>0</v>
      </c>
      <c r="L88" s="153">
        <f t="shared" si="92"/>
        <v>0</v>
      </c>
      <c r="M88" s="153">
        <f t="shared" si="92"/>
        <v>0</v>
      </c>
      <c r="N88" s="153">
        <f t="shared" si="92"/>
        <v>0</v>
      </c>
      <c r="O88" s="153">
        <f t="shared" si="92"/>
        <v>0</v>
      </c>
      <c r="P88" s="153">
        <f t="shared" si="92"/>
        <v>0</v>
      </c>
      <c r="Q88" s="153">
        <f t="shared" si="92"/>
        <v>0</v>
      </c>
      <c r="R88" s="153">
        <f t="shared" si="92"/>
        <v>0</v>
      </c>
      <c r="S88" s="153">
        <f t="shared" si="92"/>
        <v>0</v>
      </c>
      <c r="T88" s="153">
        <f t="shared" si="92"/>
        <v>0</v>
      </c>
      <c r="U88" s="153">
        <f t="shared" si="92"/>
        <v>0</v>
      </c>
    </row>
    <row r="89" spans="1:21" hidden="1" outlineLevel="3">
      <c r="C89" s="154"/>
      <c r="D89" s="6"/>
      <c r="E89" s="113" t="str">
        <f xml:space="preserve"> E$69</f>
        <v>Dummy Proportion of wholesale cash contributions (DB schemes) - Active</v>
      </c>
      <c r="F89" s="113">
        <f t="shared" ref="F89:U89" si="93" xml:space="preserve"> F$69</f>
        <v>0</v>
      </c>
      <c r="G89" s="113" t="str">
        <f t="shared" si="93"/>
        <v>%</v>
      </c>
      <c r="H89" s="113">
        <f t="shared" si="93"/>
        <v>0</v>
      </c>
      <c r="I89" s="113">
        <f t="shared" si="93"/>
        <v>0</v>
      </c>
      <c r="J89" s="153">
        <f t="shared" si="93"/>
        <v>0</v>
      </c>
      <c r="K89" s="153">
        <f t="shared" si="93"/>
        <v>0</v>
      </c>
      <c r="L89" s="153">
        <f t="shared" si="93"/>
        <v>0</v>
      </c>
      <c r="M89" s="153">
        <f t="shared" si="93"/>
        <v>0</v>
      </c>
      <c r="N89" s="153">
        <f t="shared" si="93"/>
        <v>0</v>
      </c>
      <c r="O89" s="153">
        <f t="shared" si="93"/>
        <v>0</v>
      </c>
      <c r="P89" s="153">
        <f t="shared" si="93"/>
        <v>0</v>
      </c>
      <c r="Q89" s="153">
        <f t="shared" si="93"/>
        <v>0</v>
      </c>
      <c r="R89" s="153">
        <f t="shared" si="93"/>
        <v>0</v>
      </c>
      <c r="S89" s="153">
        <f t="shared" si="93"/>
        <v>0</v>
      </c>
      <c r="T89" s="153">
        <f t="shared" si="93"/>
        <v>0</v>
      </c>
      <c r="U89" s="153">
        <f t="shared" si="93"/>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94" xml:space="preserve"> F$81</f>
        <v>0</v>
      </c>
      <c r="G91" s="7" t="str">
        <f t="shared" si="94"/>
        <v>£m</v>
      </c>
      <c r="H91" s="7">
        <f t="shared" si="94"/>
        <v>0</v>
      </c>
      <c r="I91" s="7">
        <f t="shared" si="94"/>
        <v>0</v>
      </c>
      <c r="J91" s="7">
        <f t="shared" si="94"/>
        <v>0</v>
      </c>
      <c r="K91" s="7">
        <f t="shared" si="94"/>
        <v>0</v>
      </c>
      <c r="L91" s="7">
        <f t="shared" si="94"/>
        <v>0</v>
      </c>
      <c r="M91" s="7">
        <f t="shared" si="94"/>
        <v>0</v>
      </c>
      <c r="N91" s="7">
        <f t="shared" si="94"/>
        <v>0</v>
      </c>
      <c r="O91" s="7">
        <f t="shared" si="94"/>
        <v>0</v>
      </c>
      <c r="P91" s="7">
        <f t="shared" si="94"/>
        <v>0</v>
      </c>
      <c r="Q91" s="7">
        <f t="shared" si="94"/>
        <v>0</v>
      </c>
      <c r="R91" s="7">
        <f t="shared" si="94"/>
        <v>0</v>
      </c>
      <c r="S91" s="7">
        <f t="shared" si="94"/>
        <v>0</v>
      </c>
      <c r="T91" s="7">
        <f t="shared" si="94"/>
        <v>0</v>
      </c>
      <c r="U91" s="7">
        <f t="shared" si="94"/>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0</v>
      </c>
      <c r="I93" s="35"/>
      <c r="J93" s="136">
        <f xml:space="preserve"> J85 * J$91</f>
        <v>0</v>
      </c>
      <c r="K93" s="136">
        <f t="shared" ref="K93:U93" si="95" xml:space="preserve"> K85 * K$91</f>
        <v>0</v>
      </c>
      <c r="L93" s="136">
        <f t="shared" si="95"/>
        <v>0</v>
      </c>
      <c r="M93" s="136">
        <f xml:space="preserve"> M85 * M$91</f>
        <v>0</v>
      </c>
      <c r="N93" s="136">
        <f t="shared" si="95"/>
        <v>0</v>
      </c>
      <c r="O93" s="136">
        <f t="shared" si="95"/>
        <v>0</v>
      </c>
      <c r="P93" s="136">
        <f t="shared" si="95"/>
        <v>0</v>
      </c>
      <c r="Q93" s="136">
        <f t="shared" si="95"/>
        <v>0</v>
      </c>
      <c r="R93" s="136">
        <f t="shared" si="95"/>
        <v>0</v>
      </c>
      <c r="S93" s="136">
        <f t="shared" si="95"/>
        <v>0</v>
      </c>
      <c r="T93" s="136">
        <f t="shared" si="95"/>
        <v>0</v>
      </c>
      <c r="U93" s="136">
        <f t="shared" si="95"/>
        <v>0</v>
      </c>
    </row>
    <row r="94" spans="1:21" hidden="1" outlineLevel="3">
      <c r="E94" s="35" t="s">
        <v>255</v>
      </c>
      <c r="F94" s="35"/>
      <c r="G94" s="35" t="s">
        <v>136</v>
      </c>
      <c r="H94" s="156">
        <f xml:space="preserve"> SUM(J94:U94)</f>
        <v>0</v>
      </c>
      <c r="I94" s="35"/>
      <c r="J94" s="136">
        <f xml:space="preserve"> J86 * J$91</f>
        <v>0</v>
      </c>
      <c r="K94" s="136">
        <f t="shared" ref="K94:U94" si="96" xml:space="preserve"> K86 * K$91</f>
        <v>0</v>
      </c>
      <c r="L94" s="136">
        <f t="shared" si="96"/>
        <v>0</v>
      </c>
      <c r="M94" s="136">
        <f t="shared" si="96"/>
        <v>0</v>
      </c>
      <c r="N94" s="136">
        <f t="shared" si="96"/>
        <v>0</v>
      </c>
      <c r="O94" s="136">
        <f t="shared" si="96"/>
        <v>0</v>
      </c>
      <c r="P94" s="136">
        <f t="shared" si="96"/>
        <v>0</v>
      </c>
      <c r="Q94" s="136">
        <f t="shared" si="96"/>
        <v>0</v>
      </c>
      <c r="R94" s="136">
        <f t="shared" si="96"/>
        <v>0</v>
      </c>
      <c r="S94" s="136">
        <f t="shared" si="96"/>
        <v>0</v>
      </c>
      <c r="T94" s="136">
        <f t="shared" si="96"/>
        <v>0</v>
      </c>
      <c r="U94" s="136">
        <f t="shared" si="96"/>
        <v>0</v>
      </c>
    </row>
    <row r="95" spans="1:21" hidden="1" outlineLevel="3">
      <c r="E95" s="35" t="s">
        <v>256</v>
      </c>
      <c r="F95" s="35"/>
      <c r="G95" s="35" t="s">
        <v>136</v>
      </c>
      <c r="H95" s="156">
        <f xml:space="preserve"> SUM(J95:U95)</f>
        <v>0</v>
      </c>
      <c r="I95" s="35"/>
      <c r="J95" s="136">
        <f xml:space="preserve"> J87 * J$91</f>
        <v>0</v>
      </c>
      <c r="K95" s="136">
        <f t="shared" ref="K95:U95" si="97" xml:space="preserve"> K87 * K$91</f>
        <v>0</v>
      </c>
      <c r="L95" s="136">
        <f t="shared" si="97"/>
        <v>0</v>
      </c>
      <c r="M95" s="136">
        <f t="shared" si="97"/>
        <v>0</v>
      </c>
      <c r="N95" s="136">
        <f t="shared" si="97"/>
        <v>0</v>
      </c>
      <c r="O95" s="136">
        <f t="shared" si="97"/>
        <v>0</v>
      </c>
      <c r="P95" s="136">
        <f t="shared" si="97"/>
        <v>0</v>
      </c>
      <c r="Q95" s="136">
        <f t="shared" si="97"/>
        <v>0</v>
      </c>
      <c r="R95" s="136">
        <f t="shared" si="97"/>
        <v>0</v>
      </c>
      <c r="S95" s="136">
        <f t="shared" si="97"/>
        <v>0</v>
      </c>
      <c r="T95" s="136">
        <f t="shared" si="97"/>
        <v>0</v>
      </c>
      <c r="U95" s="136">
        <f t="shared" si="97"/>
        <v>0</v>
      </c>
    </row>
    <row r="96" spans="1:21" hidden="1" outlineLevel="3">
      <c r="E96" s="35" t="s">
        <v>257</v>
      </c>
      <c r="F96" s="35"/>
      <c r="G96" s="35" t="s">
        <v>136</v>
      </c>
      <c r="H96" s="156">
        <f xml:space="preserve"> SUM(J96:U96)</f>
        <v>0</v>
      </c>
      <c r="I96" s="35"/>
      <c r="J96" s="136">
        <f xml:space="preserve"> J88 * J$91</f>
        <v>0</v>
      </c>
      <c r="K96" s="136">
        <f t="shared" ref="K96:U96" si="98" xml:space="preserve"> K88 * K$91</f>
        <v>0</v>
      </c>
      <c r="L96" s="136">
        <f t="shared" si="98"/>
        <v>0</v>
      </c>
      <c r="M96" s="136">
        <f t="shared" si="98"/>
        <v>0</v>
      </c>
      <c r="N96" s="136">
        <f t="shared" si="98"/>
        <v>0</v>
      </c>
      <c r="O96" s="136">
        <f t="shared" si="98"/>
        <v>0</v>
      </c>
      <c r="P96" s="136">
        <f t="shared" si="98"/>
        <v>0</v>
      </c>
      <c r="Q96" s="136">
        <f t="shared" si="98"/>
        <v>0</v>
      </c>
      <c r="R96" s="136">
        <f t="shared" si="98"/>
        <v>0</v>
      </c>
      <c r="S96" s="136">
        <f t="shared" si="98"/>
        <v>0</v>
      </c>
      <c r="T96" s="136">
        <f t="shared" si="98"/>
        <v>0</v>
      </c>
      <c r="U96" s="136">
        <f t="shared" si="98"/>
        <v>0</v>
      </c>
    </row>
    <row r="97" spans="1:21" hidden="1" outlineLevel="3">
      <c r="E97" s="35" t="s">
        <v>258</v>
      </c>
      <c r="F97" s="35"/>
      <c r="G97" s="35" t="s">
        <v>136</v>
      </c>
      <c r="H97" s="156">
        <f xml:space="preserve"> SUM(J97:U97)</f>
        <v>0</v>
      </c>
      <c r="I97" s="35"/>
      <c r="J97" s="136">
        <f xml:space="preserve"> J89 * J$91</f>
        <v>0</v>
      </c>
      <c r="K97" s="136">
        <f t="shared" ref="K97:U97" si="99" xml:space="preserve"> K89 * K$91</f>
        <v>0</v>
      </c>
      <c r="L97" s="136">
        <f t="shared" si="99"/>
        <v>0</v>
      </c>
      <c r="M97" s="136">
        <f t="shared" si="99"/>
        <v>0</v>
      </c>
      <c r="N97" s="136">
        <f t="shared" si="99"/>
        <v>0</v>
      </c>
      <c r="O97" s="136">
        <f t="shared" si="99"/>
        <v>0</v>
      </c>
      <c r="P97" s="136">
        <f t="shared" si="99"/>
        <v>0</v>
      </c>
      <c r="Q97" s="136">
        <f t="shared" si="99"/>
        <v>0</v>
      </c>
      <c r="R97" s="136">
        <f t="shared" si="99"/>
        <v>0</v>
      </c>
      <c r="S97" s="136">
        <f t="shared" si="99"/>
        <v>0</v>
      </c>
      <c r="T97" s="136">
        <f t="shared" si="99"/>
        <v>0</v>
      </c>
      <c r="U97" s="136">
        <f t="shared" si="99"/>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0</v>
      </c>
      <c r="I103" s="152">
        <f xml:space="preserve"> InpOverride!I$48</f>
        <v>0</v>
      </c>
      <c r="J103" s="129">
        <f xml:space="preserve"> InpOverride!J$48</f>
        <v>0</v>
      </c>
      <c r="K103" s="129">
        <f xml:space="preserve"> InpOverride!K$48</f>
        <v>0</v>
      </c>
      <c r="L103" s="129">
        <f xml:space="preserve"> InpOverride!L$48</f>
        <v>0</v>
      </c>
      <c r="M103" s="129">
        <f xml:space="preserve"> InpOverride!M$48</f>
        <v>0</v>
      </c>
      <c r="N103" s="129">
        <f xml:space="preserve"> InpOverride!N$48</f>
        <v>0</v>
      </c>
      <c r="O103" s="129">
        <f xml:space="preserve"> InpOverride!O$48</f>
        <v>0</v>
      </c>
      <c r="P103" s="129">
        <f xml:space="preserve"> InpOverride!P$48</f>
        <v>0</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0.21976740151508797</v>
      </c>
      <c r="I104" s="152">
        <f xml:space="preserve"> InpOverride!I$58</f>
        <v>0</v>
      </c>
      <c r="J104" s="129">
        <f xml:space="preserve"> InpOverride!J$58</f>
        <v>9.2123999999999998E-2</v>
      </c>
      <c r="K104" s="129">
        <f xml:space="preserve"> InpOverride!K$58</f>
        <v>9.2123999999999998E-2</v>
      </c>
      <c r="L104" s="129">
        <f xml:space="preserve"> InpOverride!L$58</f>
        <v>6.8240000000000002E-3</v>
      </c>
      <c r="M104" s="129">
        <f xml:space="preserve"> InpOverride!M$58</f>
        <v>6.9621860000000004E-3</v>
      </c>
      <c r="N104" s="129">
        <f xml:space="preserve"> InpOverride!N$58</f>
        <v>7.10142972E-3</v>
      </c>
      <c r="O104" s="129">
        <f xml:space="preserve"> InpOverride!O$58</f>
        <v>7.2434583144000003E-3</v>
      </c>
      <c r="P104" s="129">
        <f xml:space="preserve"> InpOverride!P$58</f>
        <v>7.3883274806879999E-3</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-0.21976740151508797</v>
      </c>
      <c r="J105" s="130">
        <f xml:space="preserve"> J103 - J104</f>
        <v>-9.2123999999999998E-2</v>
      </c>
      <c r="K105" s="130">
        <f t="shared" ref="K105:U105" si="100" xml:space="preserve"> K103 - K104</f>
        <v>-9.2123999999999998E-2</v>
      </c>
      <c r="L105" s="130">
        <f xml:space="preserve"> L103 - L104</f>
        <v>-6.8240000000000002E-3</v>
      </c>
      <c r="M105" s="130">
        <f t="shared" si="100"/>
        <v>-6.9621860000000004E-3</v>
      </c>
      <c r="N105" s="130">
        <f t="shared" si="100"/>
        <v>-7.10142972E-3</v>
      </c>
      <c r="O105" s="130">
        <f t="shared" si="100"/>
        <v>-7.2434583144000003E-3</v>
      </c>
      <c r="P105" s="130">
        <f t="shared" si="100"/>
        <v>-7.3883274806879999E-3</v>
      </c>
      <c r="Q105" s="130">
        <f t="shared" si="100"/>
        <v>0</v>
      </c>
      <c r="R105" s="130">
        <f t="shared" si="100"/>
        <v>0</v>
      </c>
      <c r="S105" s="130">
        <f t="shared" si="100"/>
        <v>0</v>
      </c>
      <c r="T105" s="130">
        <f t="shared" si="100"/>
        <v>0</v>
      </c>
      <c r="U105" s="130">
        <f t="shared" si="100"/>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0</v>
      </c>
      <c r="I107" s="152">
        <f xml:space="preserve"> InpOverride!I$49</f>
        <v>0</v>
      </c>
      <c r="J107" s="129">
        <f xml:space="preserve"> InpOverride!J$49</f>
        <v>0</v>
      </c>
      <c r="K107" s="129">
        <f xml:space="preserve"> InpOverride!K$49</f>
        <v>0</v>
      </c>
      <c r="L107" s="129">
        <f xml:space="preserve"> InpOverride!L$49</f>
        <v>0</v>
      </c>
      <c r="M107" s="129">
        <f xml:space="preserve"> InpOverride!M$49</f>
        <v>0</v>
      </c>
      <c r="N107" s="129">
        <f xml:space="preserve"> InpOverride!N$49</f>
        <v>0</v>
      </c>
      <c r="O107" s="129">
        <f xml:space="preserve"> InpOverride!O$49</f>
        <v>0</v>
      </c>
      <c r="P107" s="129">
        <f xml:space="preserve"> InpOverride!P$49</f>
        <v>0</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2.356638243444912</v>
      </c>
      <c r="I108" s="152">
        <f xml:space="preserve"> InpOverride!I$59</f>
        <v>0</v>
      </c>
      <c r="J108" s="129">
        <f xml:space="preserve"> InpOverride!J$59</f>
        <v>0.98787599999999998</v>
      </c>
      <c r="K108" s="129">
        <f xml:space="preserve"> InpOverride!K$59</f>
        <v>0.98787599999999998</v>
      </c>
      <c r="L108" s="129">
        <f xml:space="preserve"> InpOverride!L$59</f>
        <v>7.3176000000000005E-2</v>
      </c>
      <c r="M108" s="129">
        <f xml:space="preserve"> InpOverride!M$59</f>
        <v>7.4657814000000003E-2</v>
      </c>
      <c r="N108" s="129">
        <f xml:space="preserve"> InpOverride!N$59</f>
        <v>7.6150970279999994E-2</v>
      </c>
      <c r="O108" s="129">
        <f xml:space="preserve"> InpOverride!O$59</f>
        <v>7.7673989685600006E-2</v>
      </c>
      <c r="P108" s="129">
        <f xml:space="preserve"> InpOverride!P$59</f>
        <v>7.9227469479312002E-2</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-2.356638243444912</v>
      </c>
      <c r="J109" s="130">
        <f xml:space="preserve"> J107 - J108</f>
        <v>-0.98787599999999998</v>
      </c>
      <c r="K109" s="130">
        <f t="shared" ref="K109" si="101" xml:space="preserve"> K107 - K108</f>
        <v>-0.98787599999999998</v>
      </c>
      <c r="L109" s="130">
        <f t="shared" ref="L109" si="102" xml:space="preserve"> L107 - L108</f>
        <v>-7.3176000000000005E-2</v>
      </c>
      <c r="M109" s="130">
        <f xml:space="preserve"> M107 - M108</f>
        <v>-7.4657814000000003E-2</v>
      </c>
      <c r="N109" s="130">
        <f t="shared" ref="N109" si="103" xml:space="preserve"> N107 - N108</f>
        <v>-7.6150970279999994E-2</v>
      </c>
      <c r="O109" s="130">
        <f t="shared" ref="O109" si="104" xml:space="preserve"> O107 - O108</f>
        <v>-7.7673989685600006E-2</v>
      </c>
      <c r="P109" s="130">
        <f t="shared" ref="P109" si="105" xml:space="preserve"> P107 - P108</f>
        <v>-7.9227469479312002E-2</v>
      </c>
      <c r="Q109" s="130">
        <f t="shared" ref="Q109" si="106" xml:space="preserve"> Q107 - Q108</f>
        <v>0</v>
      </c>
      <c r="R109" s="130">
        <f t="shared" ref="R109" si="107" xml:space="preserve"> R107 - R108</f>
        <v>0</v>
      </c>
      <c r="S109" s="130">
        <f t="shared" ref="S109" si="108" xml:space="preserve"> S107 - S108</f>
        <v>0</v>
      </c>
      <c r="T109" s="130">
        <f t="shared" ref="T109" si="109" xml:space="preserve"> T107 - T108</f>
        <v>0</v>
      </c>
      <c r="U109" s="130">
        <f t="shared" ref="U109" si="110" xml:space="preserve"> U107 - U108</f>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0</v>
      </c>
      <c r="I111" s="152">
        <f xml:space="preserve"> InpOverride!I$50</f>
        <v>0</v>
      </c>
      <c r="J111" s="129">
        <f xml:space="preserve"> InpOverride!J$50</f>
        <v>0</v>
      </c>
      <c r="K111" s="129">
        <f xml:space="preserve"> InpOverride!K$50</f>
        <v>0</v>
      </c>
      <c r="L111" s="129">
        <f xml:space="preserve"> InpOverride!L$50</f>
        <v>0</v>
      </c>
      <c r="M111" s="129">
        <f xml:space="preserve"> InpOverride!M$50</f>
        <v>0</v>
      </c>
      <c r="N111" s="129">
        <f xml:space="preserve"> InpOverride!N$50</f>
        <v>0</v>
      </c>
      <c r="O111" s="129">
        <f xml:space="preserve"> InpOverride!O$50</f>
        <v>0</v>
      </c>
      <c r="P111" s="129">
        <f xml:space="preserve"> InpOverride!P$50</f>
        <v>0</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0</v>
      </c>
      <c r="I112" s="152">
        <f xml:space="preserve"> InpOverride!I$60</f>
        <v>0</v>
      </c>
      <c r="J112" s="129">
        <f xml:space="preserve"> InpOverride!J$60</f>
        <v>0</v>
      </c>
      <c r="K112" s="129">
        <f xml:space="preserve"> InpOverride!K$60</f>
        <v>0</v>
      </c>
      <c r="L112" s="129">
        <f xml:space="preserve"> InpOverride!L$60</f>
        <v>0</v>
      </c>
      <c r="M112" s="129">
        <f xml:space="preserve"> InpOverride!M$60</f>
        <v>0</v>
      </c>
      <c r="N112" s="129">
        <f xml:space="preserve"> InpOverride!N$60</f>
        <v>0</v>
      </c>
      <c r="O112" s="129">
        <f xml:space="preserve"> InpOverride!O$60</f>
        <v>0</v>
      </c>
      <c r="P112" s="129">
        <f xml:space="preserve"> InpOverride!P$60</f>
        <v>0</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0</v>
      </c>
      <c r="J113" s="130">
        <f xml:space="preserve"> J111 - J112</f>
        <v>0</v>
      </c>
      <c r="K113" s="130">
        <f t="shared" ref="K113" si="111" xml:space="preserve"> K111 - K112</f>
        <v>0</v>
      </c>
      <c r="L113" s="130">
        <f t="shared" ref="L113" si="112" xml:space="preserve"> L111 - L112</f>
        <v>0</v>
      </c>
      <c r="M113" s="130">
        <f t="shared" ref="M113" si="113" xml:space="preserve"> M111 - M112</f>
        <v>0</v>
      </c>
      <c r="N113" s="130">
        <f t="shared" ref="N113" si="114" xml:space="preserve"> N111 - N112</f>
        <v>0</v>
      </c>
      <c r="O113" s="130">
        <f t="shared" ref="O113" si="115" xml:space="preserve"> O111 - O112</f>
        <v>0</v>
      </c>
      <c r="P113" s="130">
        <f t="shared" ref="P113" si="116" xml:space="preserve"> P111 - P112</f>
        <v>0</v>
      </c>
      <c r="Q113" s="130">
        <f t="shared" ref="Q113" si="117" xml:space="preserve"> Q111 - Q112</f>
        <v>0</v>
      </c>
      <c r="R113" s="130">
        <f t="shared" ref="R113" si="118" xml:space="preserve"> R111 - R112</f>
        <v>0</v>
      </c>
      <c r="S113" s="130">
        <f t="shared" ref="S113" si="119" xml:space="preserve"> S111 - S112</f>
        <v>0</v>
      </c>
      <c r="T113" s="130">
        <f t="shared" ref="T113" si="120" xml:space="preserve"> T111 - T112</f>
        <v>0</v>
      </c>
      <c r="U113" s="130">
        <f t="shared" ref="U113" si="121"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0</v>
      </c>
      <c r="I115" s="152">
        <f xml:space="preserve"> InpOverride!I$51</f>
        <v>0</v>
      </c>
      <c r="J115" s="129">
        <f xml:space="preserve"> InpOverride!J$51</f>
        <v>0</v>
      </c>
      <c r="K115" s="129">
        <f xml:space="preserve"> InpOverride!K$51</f>
        <v>0</v>
      </c>
      <c r="L115" s="129">
        <f xml:space="preserve"> InpOverride!L$51</f>
        <v>0</v>
      </c>
      <c r="M115" s="129">
        <f xml:space="preserve"> InpOverride!M$51</f>
        <v>0</v>
      </c>
      <c r="N115" s="129">
        <f xml:space="preserve"> InpOverride!N$51</f>
        <v>0</v>
      </c>
      <c r="O115" s="129">
        <f xml:space="preserve"> InpOverride!O$51</f>
        <v>0</v>
      </c>
      <c r="P115" s="129">
        <f xml:space="preserve"> InpOverride!P$51</f>
        <v>0</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0</v>
      </c>
      <c r="I116" s="152">
        <f xml:space="preserve"> InpOverride!I$61</f>
        <v>0</v>
      </c>
      <c r="J116" s="129">
        <f xml:space="preserve"> InpOverride!J$61</f>
        <v>0</v>
      </c>
      <c r="K116" s="129">
        <f xml:space="preserve"> InpOverride!K$61</f>
        <v>0</v>
      </c>
      <c r="L116" s="129">
        <f xml:space="preserve"> InpOverride!L$61</f>
        <v>0</v>
      </c>
      <c r="M116" s="129">
        <f xml:space="preserve"> InpOverride!M$61</f>
        <v>0</v>
      </c>
      <c r="N116" s="129">
        <f xml:space="preserve"> InpOverride!N$61</f>
        <v>0</v>
      </c>
      <c r="O116" s="129">
        <f xml:space="preserve"> InpOverride!O$61</f>
        <v>0</v>
      </c>
      <c r="P116" s="129">
        <f xml:space="preserve"> InpOverride!P$61</f>
        <v>0</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0</v>
      </c>
      <c r="J117" s="130">
        <f xml:space="preserve"> J115 - J116</f>
        <v>0</v>
      </c>
      <c r="K117" s="130">
        <f t="shared" ref="K117" si="122" xml:space="preserve"> K115 - K116</f>
        <v>0</v>
      </c>
      <c r="L117" s="130">
        <f t="shared" ref="L117" si="123" xml:space="preserve"> L115 - L116</f>
        <v>0</v>
      </c>
      <c r="M117" s="130">
        <f t="shared" ref="M117" si="124" xml:space="preserve"> M115 - M116</f>
        <v>0</v>
      </c>
      <c r="N117" s="130">
        <f t="shared" ref="N117" si="125" xml:space="preserve"> N115 - N116</f>
        <v>0</v>
      </c>
      <c r="O117" s="130">
        <f t="shared" ref="O117" si="126" xml:space="preserve"> O115 - O116</f>
        <v>0</v>
      </c>
      <c r="P117" s="130">
        <f t="shared" ref="P117" si="127" xml:space="preserve"> P115 - P116</f>
        <v>0</v>
      </c>
      <c r="Q117" s="130">
        <f t="shared" ref="Q117" si="128" xml:space="preserve"> Q115 - Q116</f>
        <v>0</v>
      </c>
      <c r="R117" s="130">
        <f t="shared" ref="R117" si="129" xml:space="preserve"> R115 - R116</f>
        <v>0</v>
      </c>
      <c r="S117" s="130">
        <f t="shared" ref="S117" si="130" xml:space="preserve"> S115 - S116</f>
        <v>0</v>
      </c>
      <c r="T117" s="130">
        <f t="shared" ref="T117" si="131" xml:space="preserve"> T115 - T116</f>
        <v>0</v>
      </c>
      <c r="U117" s="130">
        <f t="shared" ref="U117" si="132"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xml:space="preserve"> J119 - J120</f>
        <v>0</v>
      </c>
      <c r="K121" s="130">
        <f t="shared" ref="K121" si="133" xml:space="preserve"> K119 - K120</f>
        <v>0</v>
      </c>
      <c r="L121" s="130">
        <f t="shared" ref="L121" si="134" xml:space="preserve"> L119 - L120</f>
        <v>0</v>
      </c>
      <c r="M121" s="130">
        <f t="shared" ref="M121" si="135" xml:space="preserve"> M119 - M120</f>
        <v>0</v>
      </c>
      <c r="N121" s="130">
        <f t="shared" ref="N121" si="136" xml:space="preserve"> N119 - N120</f>
        <v>0</v>
      </c>
      <c r="O121" s="130">
        <f t="shared" ref="O121" si="137" xml:space="preserve"> O119 - O120</f>
        <v>0</v>
      </c>
      <c r="P121" s="130">
        <f t="shared" ref="P121" si="138" xml:space="preserve"> P119 - P120</f>
        <v>0</v>
      </c>
      <c r="Q121" s="130">
        <f t="shared" ref="Q121" si="139" xml:space="preserve"> Q119 - Q120</f>
        <v>0</v>
      </c>
      <c r="R121" s="130">
        <f t="shared" ref="R121" si="140" xml:space="preserve"> R119 - R120</f>
        <v>0</v>
      </c>
      <c r="S121" s="130">
        <f t="shared" ref="S121" si="141" xml:space="preserve"> S119 - S120</f>
        <v>0</v>
      </c>
      <c r="T121" s="130">
        <f t="shared" ref="T121" si="142" xml:space="preserve"> T119 - T120</f>
        <v>0</v>
      </c>
      <c r="U121" s="130">
        <f t="shared" ref="U121" si="143" xml:space="preserve"> U119 - U120</f>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144">F$105</f>
        <v>0</v>
      </c>
      <c r="G126" s="7" t="str">
        <f t="shared" si="144"/>
        <v>£m</v>
      </c>
      <c r="H126" s="131">
        <f t="shared" si="144"/>
        <v>-0.21976740151508797</v>
      </c>
      <c r="I126" s="7">
        <f t="shared" si="144"/>
        <v>0</v>
      </c>
      <c r="J126" s="130">
        <f t="shared" si="144"/>
        <v>-9.2123999999999998E-2</v>
      </c>
      <c r="K126" s="130">
        <f t="shared" si="144"/>
        <v>-9.2123999999999998E-2</v>
      </c>
      <c r="L126" s="130">
        <f t="shared" si="144"/>
        <v>-6.8240000000000002E-3</v>
      </c>
      <c r="M126" s="130">
        <f t="shared" si="144"/>
        <v>-6.9621860000000004E-3</v>
      </c>
      <c r="N126" s="130">
        <f t="shared" si="144"/>
        <v>-7.10142972E-3</v>
      </c>
      <c r="O126" s="130">
        <f t="shared" si="144"/>
        <v>-7.2434583144000003E-3</v>
      </c>
      <c r="P126" s="130">
        <f t="shared" si="144"/>
        <v>-7.3883274806879999E-3</v>
      </c>
      <c r="Q126" s="130">
        <f t="shared" si="144"/>
        <v>0</v>
      </c>
      <c r="R126" s="130">
        <f t="shared" si="144"/>
        <v>0</v>
      </c>
      <c r="S126" s="130">
        <f t="shared" si="144"/>
        <v>0</v>
      </c>
      <c r="T126" s="130">
        <f t="shared" si="144"/>
        <v>0</v>
      </c>
      <c r="U126" s="130">
        <f t="shared" si="144"/>
        <v>0</v>
      </c>
    </row>
    <row r="127" spans="1:21" hidden="1" outlineLevel="1">
      <c r="C127" s="154"/>
      <c r="E127" s="7" t="str">
        <f>E$109</f>
        <v>Wholesale Water network DB pension cash excess over charge</v>
      </c>
      <c r="F127" s="6">
        <f t="shared" ref="F127:U127" si="145">F$109</f>
        <v>0</v>
      </c>
      <c r="G127" s="7" t="str">
        <f t="shared" si="145"/>
        <v>£m</v>
      </c>
      <c r="H127" s="131">
        <f t="shared" si="145"/>
        <v>-2.356638243444912</v>
      </c>
      <c r="I127" s="7">
        <f t="shared" si="145"/>
        <v>0</v>
      </c>
      <c r="J127" s="130">
        <f t="shared" si="145"/>
        <v>-0.98787599999999998</v>
      </c>
      <c r="K127" s="130">
        <f t="shared" si="145"/>
        <v>-0.98787599999999998</v>
      </c>
      <c r="L127" s="130">
        <f t="shared" si="145"/>
        <v>-7.3176000000000005E-2</v>
      </c>
      <c r="M127" s="130">
        <f t="shared" si="145"/>
        <v>-7.4657814000000003E-2</v>
      </c>
      <c r="N127" s="130">
        <f t="shared" si="145"/>
        <v>-7.6150970279999994E-2</v>
      </c>
      <c r="O127" s="130">
        <f t="shared" si="145"/>
        <v>-7.7673989685600006E-2</v>
      </c>
      <c r="P127" s="130">
        <f t="shared" si="145"/>
        <v>-7.9227469479312002E-2</v>
      </c>
      <c r="Q127" s="130">
        <f t="shared" si="145"/>
        <v>0</v>
      </c>
      <c r="R127" s="130">
        <f t="shared" si="145"/>
        <v>0</v>
      </c>
      <c r="S127" s="130">
        <f t="shared" si="145"/>
        <v>0</v>
      </c>
      <c r="T127" s="130">
        <f t="shared" si="145"/>
        <v>0</v>
      </c>
      <c r="U127" s="130">
        <f t="shared" si="145"/>
        <v>0</v>
      </c>
    </row>
    <row r="128" spans="1:21" hidden="1" outlineLevel="1">
      <c r="C128" s="154"/>
      <c r="E128" s="7" t="str">
        <f>E$113</f>
        <v>Wholesale Bioresources DB pension cash excess over charge</v>
      </c>
      <c r="F128" s="6">
        <f t="shared" ref="F128:U128" si="146">F$113</f>
        <v>0</v>
      </c>
      <c r="G128" s="7" t="str">
        <f t="shared" si="146"/>
        <v>£m</v>
      </c>
      <c r="H128" s="131">
        <f t="shared" si="146"/>
        <v>0</v>
      </c>
      <c r="I128" s="7">
        <f t="shared" si="146"/>
        <v>0</v>
      </c>
      <c r="J128" s="130">
        <f t="shared" si="146"/>
        <v>0</v>
      </c>
      <c r="K128" s="130">
        <f t="shared" si="146"/>
        <v>0</v>
      </c>
      <c r="L128" s="130">
        <f t="shared" si="146"/>
        <v>0</v>
      </c>
      <c r="M128" s="130">
        <f t="shared" si="146"/>
        <v>0</v>
      </c>
      <c r="N128" s="130">
        <f t="shared" si="146"/>
        <v>0</v>
      </c>
      <c r="O128" s="130">
        <f t="shared" si="146"/>
        <v>0</v>
      </c>
      <c r="P128" s="130">
        <f t="shared" si="146"/>
        <v>0</v>
      </c>
      <c r="Q128" s="130">
        <f t="shared" si="146"/>
        <v>0</v>
      </c>
      <c r="R128" s="130">
        <f t="shared" si="146"/>
        <v>0</v>
      </c>
      <c r="S128" s="130">
        <f t="shared" si="146"/>
        <v>0</v>
      </c>
      <c r="T128" s="130">
        <f t="shared" si="146"/>
        <v>0</v>
      </c>
      <c r="U128" s="130">
        <f t="shared" si="146"/>
        <v>0</v>
      </c>
    </row>
    <row r="129" spans="1:21" hidden="1" outlineLevel="1">
      <c r="C129" s="154"/>
      <c r="E129" s="7" t="str">
        <f>E$117</f>
        <v>Wholesale Wastewater network DB pension cash excess over charge</v>
      </c>
      <c r="F129" s="6">
        <f t="shared" ref="F129:U129" si="147">F$117</f>
        <v>0</v>
      </c>
      <c r="G129" s="7" t="str">
        <f t="shared" si="147"/>
        <v>£m</v>
      </c>
      <c r="H129" s="131">
        <f t="shared" si="147"/>
        <v>0</v>
      </c>
      <c r="I129" s="7">
        <f t="shared" si="147"/>
        <v>0</v>
      </c>
      <c r="J129" s="130">
        <f t="shared" si="147"/>
        <v>0</v>
      </c>
      <c r="K129" s="130">
        <f t="shared" si="147"/>
        <v>0</v>
      </c>
      <c r="L129" s="130">
        <f t="shared" si="147"/>
        <v>0</v>
      </c>
      <c r="M129" s="130">
        <f t="shared" si="147"/>
        <v>0</v>
      </c>
      <c r="N129" s="130">
        <f t="shared" si="147"/>
        <v>0</v>
      </c>
      <c r="O129" s="130">
        <f t="shared" si="147"/>
        <v>0</v>
      </c>
      <c r="P129" s="130">
        <f t="shared" si="147"/>
        <v>0</v>
      </c>
      <c r="Q129" s="130">
        <f t="shared" si="147"/>
        <v>0</v>
      </c>
      <c r="R129" s="130">
        <f t="shared" si="147"/>
        <v>0</v>
      </c>
      <c r="S129" s="130">
        <f t="shared" si="147"/>
        <v>0</v>
      </c>
      <c r="T129" s="130">
        <f t="shared" si="147"/>
        <v>0</v>
      </c>
      <c r="U129" s="130">
        <f t="shared" si="147"/>
        <v>0</v>
      </c>
    </row>
    <row r="130" spans="1:21" hidden="1" outlineLevel="1">
      <c r="C130" s="154"/>
      <c r="E130" s="7" t="str">
        <f t="shared" ref="E130:U130" si="148">E$121</f>
        <v>Wholesale Dummy control DB pension cash excess over charge</v>
      </c>
      <c r="F130" s="6">
        <f t="shared" si="148"/>
        <v>0</v>
      </c>
      <c r="G130" s="7" t="str">
        <f t="shared" si="148"/>
        <v>£m</v>
      </c>
      <c r="H130" s="131">
        <f t="shared" si="148"/>
        <v>0</v>
      </c>
      <c r="I130" s="7">
        <f t="shared" si="148"/>
        <v>0</v>
      </c>
      <c r="J130" s="130">
        <f t="shared" si="148"/>
        <v>0</v>
      </c>
      <c r="K130" s="130">
        <f t="shared" si="148"/>
        <v>0</v>
      </c>
      <c r="L130" s="130">
        <f t="shared" si="148"/>
        <v>0</v>
      </c>
      <c r="M130" s="130">
        <f t="shared" si="148"/>
        <v>0</v>
      </c>
      <c r="N130" s="130">
        <f t="shared" si="148"/>
        <v>0</v>
      </c>
      <c r="O130" s="130">
        <f t="shared" si="148"/>
        <v>0</v>
      </c>
      <c r="P130" s="130">
        <f t="shared" si="148"/>
        <v>0</v>
      </c>
      <c r="Q130" s="130">
        <f t="shared" si="148"/>
        <v>0</v>
      </c>
      <c r="R130" s="130">
        <f t="shared" si="148"/>
        <v>0</v>
      </c>
      <c r="S130" s="130">
        <f t="shared" si="148"/>
        <v>0</v>
      </c>
      <c r="T130" s="130">
        <f t="shared" si="148"/>
        <v>0</v>
      </c>
      <c r="U130" s="130">
        <f t="shared" si="148"/>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-0.21976740151508797</v>
      </c>
      <c r="I138" s="75"/>
      <c r="J138" s="136">
        <f xml:space="preserve"> IF($F124 = 0, J126, J132)</f>
        <v>-9.2123999999999998E-2</v>
      </c>
      <c r="K138" s="136">
        <f t="shared" ref="K138:U138" si="149" xml:space="preserve"> IF($F124 = 0, K126, K132)</f>
        <v>-9.2123999999999998E-2</v>
      </c>
      <c r="L138" s="136">
        <f t="shared" si="149"/>
        <v>-6.8240000000000002E-3</v>
      </c>
      <c r="M138" s="136">
        <f xml:space="preserve"> IF($F124 = 0, M126, M132)</f>
        <v>-6.9621860000000004E-3</v>
      </c>
      <c r="N138" s="136">
        <f t="shared" si="149"/>
        <v>-7.10142972E-3</v>
      </c>
      <c r="O138" s="136">
        <f t="shared" si="149"/>
        <v>-7.2434583144000003E-3</v>
      </c>
      <c r="P138" s="136">
        <f t="shared" si="149"/>
        <v>-7.3883274806879999E-3</v>
      </c>
      <c r="Q138" s="136">
        <f t="shared" si="149"/>
        <v>0</v>
      </c>
      <c r="R138" s="136">
        <f t="shared" si="149"/>
        <v>0</v>
      </c>
      <c r="S138" s="136">
        <f t="shared" si="149"/>
        <v>0</v>
      </c>
      <c r="T138" s="136">
        <f t="shared" si="149"/>
        <v>0</v>
      </c>
      <c r="U138" s="136">
        <f t="shared" si="149"/>
        <v>0</v>
      </c>
    </row>
    <row r="139" spans="1:21" s="151" customFormat="1" hidden="1" outlineLevel="1">
      <c r="A139" s="46"/>
      <c r="B139" s="51"/>
      <c r="C139" s="85"/>
      <c r="D139" s="128"/>
      <c r="E139" s="35" t="s">
        <v>267</v>
      </c>
      <c r="F139" s="157"/>
      <c r="G139" s="155" t="s">
        <v>136</v>
      </c>
      <c r="H139" s="166">
        <f t="shared" ref="H139:H142" si="150" xml:space="preserve"> SUM(J139:U139)</f>
        <v>-2.356638243444912</v>
      </c>
      <c r="I139" s="75"/>
      <c r="J139" s="136">
        <f xml:space="preserve"> IF($F124 = 0, J127, J133)</f>
        <v>-0.98787599999999998</v>
      </c>
      <c r="K139" s="136">
        <f t="shared" ref="K139:U139" si="151" xml:space="preserve"> IF($F124 = 0, K127, K133)</f>
        <v>-0.98787599999999998</v>
      </c>
      <c r="L139" s="136">
        <f t="shared" si="151"/>
        <v>-7.3176000000000005E-2</v>
      </c>
      <c r="M139" s="136">
        <f xml:space="preserve"> IF($F124 = 0, M127, M133)</f>
        <v>-7.4657814000000003E-2</v>
      </c>
      <c r="N139" s="136">
        <f t="shared" si="151"/>
        <v>-7.6150970279999994E-2</v>
      </c>
      <c r="O139" s="136">
        <f t="shared" si="151"/>
        <v>-7.7673989685600006E-2</v>
      </c>
      <c r="P139" s="136">
        <f t="shared" si="151"/>
        <v>-7.9227469479312002E-2</v>
      </c>
      <c r="Q139" s="136">
        <f t="shared" si="151"/>
        <v>0</v>
      </c>
      <c r="R139" s="136">
        <f t="shared" si="151"/>
        <v>0</v>
      </c>
      <c r="S139" s="136">
        <f t="shared" si="151"/>
        <v>0</v>
      </c>
      <c r="T139" s="136">
        <f t="shared" si="151"/>
        <v>0</v>
      </c>
      <c r="U139" s="136">
        <f t="shared" si="151"/>
        <v>0</v>
      </c>
    </row>
    <row r="140" spans="1:21" s="151" customFormat="1" hidden="1" outlineLevel="1">
      <c r="A140" s="46"/>
      <c r="B140" s="51"/>
      <c r="C140" s="85"/>
      <c r="D140" s="128"/>
      <c r="E140" s="35" t="s">
        <v>268</v>
      </c>
      <c r="F140" s="157"/>
      <c r="G140" s="155" t="s">
        <v>136</v>
      </c>
      <c r="H140" s="166">
        <f t="shared" si="150"/>
        <v>0</v>
      </c>
      <c r="I140" s="75"/>
      <c r="J140" s="136">
        <f xml:space="preserve"> IF($F124 = 0, J128, J134)</f>
        <v>0</v>
      </c>
      <c r="K140" s="136">
        <f t="shared" ref="K140:U140" si="152" xml:space="preserve"> IF($F124 = 0, K128, K134)</f>
        <v>0</v>
      </c>
      <c r="L140" s="136">
        <f t="shared" si="152"/>
        <v>0</v>
      </c>
      <c r="M140" s="136">
        <f t="shared" si="152"/>
        <v>0</v>
      </c>
      <c r="N140" s="136">
        <f t="shared" si="152"/>
        <v>0</v>
      </c>
      <c r="O140" s="136">
        <f t="shared" si="152"/>
        <v>0</v>
      </c>
      <c r="P140" s="136">
        <f t="shared" si="152"/>
        <v>0</v>
      </c>
      <c r="Q140" s="136">
        <f t="shared" si="152"/>
        <v>0</v>
      </c>
      <c r="R140" s="136">
        <f t="shared" si="152"/>
        <v>0</v>
      </c>
      <c r="S140" s="136">
        <f t="shared" si="152"/>
        <v>0</v>
      </c>
      <c r="T140" s="136">
        <f t="shared" si="152"/>
        <v>0</v>
      </c>
      <c r="U140" s="136">
        <f t="shared" si="152"/>
        <v>0</v>
      </c>
    </row>
    <row r="141" spans="1:21" s="151" customFormat="1" hidden="1" outlineLevel="1">
      <c r="A141" s="46"/>
      <c r="B141" s="51"/>
      <c r="C141" s="85"/>
      <c r="D141" s="128"/>
      <c r="E141" s="35" t="s">
        <v>269</v>
      </c>
      <c r="F141" s="157"/>
      <c r="G141" s="155" t="s">
        <v>136</v>
      </c>
      <c r="H141" s="166">
        <f t="shared" si="150"/>
        <v>0</v>
      </c>
      <c r="I141" s="75"/>
      <c r="J141" s="136">
        <f xml:space="preserve"> IF($F124 = 0, J129, J135)</f>
        <v>0</v>
      </c>
      <c r="K141" s="136">
        <f t="shared" ref="K141:U141" si="153" xml:space="preserve"> IF($F124 = 0, K129, K135)</f>
        <v>0</v>
      </c>
      <c r="L141" s="136">
        <f t="shared" si="153"/>
        <v>0</v>
      </c>
      <c r="M141" s="136">
        <f t="shared" si="153"/>
        <v>0</v>
      </c>
      <c r="N141" s="136">
        <f t="shared" si="153"/>
        <v>0</v>
      </c>
      <c r="O141" s="136">
        <f t="shared" si="153"/>
        <v>0</v>
      </c>
      <c r="P141" s="136">
        <f t="shared" si="153"/>
        <v>0</v>
      </c>
      <c r="Q141" s="136">
        <f t="shared" si="153"/>
        <v>0</v>
      </c>
      <c r="R141" s="136">
        <f t="shared" si="153"/>
        <v>0</v>
      </c>
      <c r="S141" s="136">
        <f t="shared" si="153"/>
        <v>0</v>
      </c>
      <c r="T141" s="136">
        <f t="shared" si="153"/>
        <v>0</v>
      </c>
      <c r="U141" s="136">
        <f t="shared" si="153"/>
        <v>0</v>
      </c>
    </row>
    <row r="142" spans="1:21" s="151" customFormat="1" hidden="1" outlineLevel="1">
      <c r="A142" s="46"/>
      <c r="B142" s="51"/>
      <c r="C142" s="85"/>
      <c r="D142" s="128"/>
      <c r="E142" s="35" t="s">
        <v>270</v>
      </c>
      <c r="F142" s="157"/>
      <c r="G142" s="155" t="s">
        <v>136</v>
      </c>
      <c r="H142" s="166">
        <f t="shared" si="150"/>
        <v>0</v>
      </c>
      <c r="I142" s="75"/>
      <c r="J142" s="136">
        <f xml:space="preserve"> IF($F124 = 0, J130, J136)</f>
        <v>0</v>
      </c>
      <c r="K142" s="136">
        <f t="shared" ref="K142:U142" si="154" xml:space="preserve"> IF($F124 = 0, K130, K136)</f>
        <v>0</v>
      </c>
      <c r="L142" s="136">
        <f t="shared" si="154"/>
        <v>0</v>
      </c>
      <c r="M142" s="136">
        <f t="shared" si="154"/>
        <v>0</v>
      </c>
      <c r="N142" s="136">
        <f t="shared" si="154"/>
        <v>0</v>
      </c>
      <c r="O142" s="136">
        <f t="shared" si="154"/>
        <v>0</v>
      </c>
      <c r="P142" s="136">
        <f t="shared" si="154"/>
        <v>0</v>
      </c>
      <c r="Q142" s="136">
        <f t="shared" si="154"/>
        <v>0</v>
      </c>
      <c r="R142" s="136">
        <f t="shared" si="154"/>
        <v>0</v>
      </c>
      <c r="S142" s="136">
        <f t="shared" si="154"/>
        <v>0</v>
      </c>
      <c r="T142" s="136">
        <f t="shared" si="154"/>
        <v>0</v>
      </c>
      <c r="U142" s="136">
        <f t="shared" si="154"/>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0</v>
      </c>
      <c r="I9" s="152">
        <f xml:space="preserve"> 'Pension Calculations'!I$93</f>
        <v>0</v>
      </c>
      <c r="J9" s="129">
        <f xml:space="preserve"> 'Pension Calculations'!J$93</f>
        <v>0</v>
      </c>
      <c r="K9" s="129">
        <f xml:space="preserve"> 'Pension Calculations'!K$93</f>
        <v>0</v>
      </c>
      <c r="L9" s="129">
        <f xml:space="preserve"> 'Pension Calculations'!L$93</f>
        <v>0</v>
      </c>
      <c r="M9" s="129">
        <f xml:space="preserve"> 'Pension Calculations'!M$93</f>
        <v>0</v>
      </c>
      <c r="N9" s="129">
        <f xml:space="preserve"> 'Pension Calculations'!N$93</f>
        <v>0</v>
      </c>
      <c r="O9" s="129">
        <f xml:space="preserve"> 'Pension Calculations'!O$93</f>
        <v>0</v>
      </c>
      <c r="P9" s="129">
        <f xml:space="preserve"> 'Pension Calculations'!P$93</f>
        <v>0</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0</v>
      </c>
      <c r="I10" s="152">
        <f xml:space="preserve"> 'Pension Calculations'!I$94</f>
        <v>0</v>
      </c>
      <c r="J10" s="129">
        <f xml:space="preserve"> 'Pension Calculations'!J$94</f>
        <v>0</v>
      </c>
      <c r="K10" s="129">
        <f xml:space="preserve"> 'Pension Calculations'!K$94</f>
        <v>0</v>
      </c>
      <c r="L10" s="129">
        <f xml:space="preserve"> 'Pension Calculations'!L$94</f>
        <v>0</v>
      </c>
      <c r="M10" s="129">
        <f xml:space="preserve"> 'Pension Calculations'!M$94</f>
        <v>0</v>
      </c>
      <c r="N10" s="129">
        <f xml:space="preserve"> 'Pension Calculations'!N$94</f>
        <v>0</v>
      </c>
      <c r="O10" s="129">
        <f xml:space="preserve"> 'Pension Calculations'!O$94</f>
        <v>0</v>
      </c>
      <c r="P10" s="129">
        <f xml:space="preserve"> 'Pension Calculations'!P$94</f>
        <v>0</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0</v>
      </c>
      <c r="I11" s="152">
        <f xml:space="preserve"> 'Pension Calculations'!I$95</f>
        <v>0</v>
      </c>
      <c r="J11" s="129">
        <f xml:space="preserve"> 'Pension Calculations'!J$95</f>
        <v>0</v>
      </c>
      <c r="K11" s="129">
        <f xml:space="preserve"> 'Pension Calculations'!K$95</f>
        <v>0</v>
      </c>
      <c r="L11" s="129">
        <f xml:space="preserve"> 'Pension Calculations'!L$95</f>
        <v>0</v>
      </c>
      <c r="M11" s="129">
        <f xml:space="preserve"> 'Pension Calculations'!M$95</f>
        <v>0</v>
      </c>
      <c r="N11" s="129">
        <f xml:space="preserve"> 'Pension Calculations'!N$95</f>
        <v>0</v>
      </c>
      <c r="O11" s="129">
        <f xml:space="preserve"> 'Pension Calculations'!O$95</f>
        <v>0</v>
      </c>
      <c r="P11" s="129">
        <f xml:space="preserve"> 'Pension Calculations'!P$95</f>
        <v>0</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0</v>
      </c>
      <c r="I12" s="152">
        <f xml:space="preserve"> 'Pension Calculations'!I$96</f>
        <v>0</v>
      </c>
      <c r="J12" s="129">
        <f xml:space="preserve"> 'Pension Calculations'!J$96</f>
        <v>0</v>
      </c>
      <c r="K12" s="129">
        <f xml:space="preserve"> 'Pension Calculations'!K$96</f>
        <v>0</v>
      </c>
      <c r="L12" s="129">
        <f xml:space="preserve"> 'Pension Calculations'!L$96</f>
        <v>0</v>
      </c>
      <c r="M12" s="129">
        <f xml:space="preserve"> 'Pension Calculations'!M$96</f>
        <v>0</v>
      </c>
      <c r="N12" s="129">
        <f xml:space="preserve"> 'Pension Calculations'!N$96</f>
        <v>0</v>
      </c>
      <c r="O12" s="129">
        <f xml:space="preserve"> 'Pension Calculations'!O$96</f>
        <v>0</v>
      </c>
      <c r="P12" s="129">
        <f xml:space="preserve"> 'Pension Calculations'!P$96</f>
        <v>0</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-0.21976740151508797</v>
      </c>
      <c r="I16" s="152">
        <f>'Pension Calculations'!I$138</f>
        <v>0</v>
      </c>
      <c r="J16" s="129">
        <f>'Pension Calculations'!J$138</f>
        <v>-9.2123999999999998E-2</v>
      </c>
      <c r="K16" s="129">
        <f>'Pension Calculations'!K$138</f>
        <v>-9.2123999999999998E-2</v>
      </c>
      <c r="L16" s="129">
        <f>'Pension Calculations'!L$138</f>
        <v>-6.8240000000000002E-3</v>
      </c>
      <c r="M16" s="129">
        <f>'Pension Calculations'!M$138</f>
        <v>-6.9621860000000004E-3</v>
      </c>
      <c r="N16" s="129">
        <f>'Pension Calculations'!N$138</f>
        <v>-7.10142972E-3</v>
      </c>
      <c r="O16" s="129">
        <f>'Pension Calculations'!O$138</f>
        <v>-7.2434583144000003E-3</v>
      </c>
      <c r="P16" s="129">
        <f>'Pension Calculations'!P$138</f>
        <v>-7.3883274806879999E-3</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-2.356638243444912</v>
      </c>
      <c r="I17" s="152">
        <f>'Pension Calculations'!I$139</f>
        <v>0</v>
      </c>
      <c r="J17" s="129">
        <f>'Pension Calculations'!J$139</f>
        <v>-0.98787599999999998</v>
      </c>
      <c r="K17" s="129">
        <f>'Pension Calculations'!K$139</f>
        <v>-0.98787599999999998</v>
      </c>
      <c r="L17" s="129">
        <f>'Pension Calculations'!L$139</f>
        <v>-7.3176000000000005E-2</v>
      </c>
      <c r="M17" s="129">
        <f>'Pension Calculations'!M$139</f>
        <v>-7.4657814000000003E-2</v>
      </c>
      <c r="N17" s="129">
        <f>'Pension Calculations'!N$139</f>
        <v>-7.6150970279999994E-2</v>
      </c>
      <c r="O17" s="129">
        <f>'Pension Calculations'!O$139</f>
        <v>-7.7673989685600006E-2</v>
      </c>
      <c r="P17" s="129">
        <f>'Pension Calculations'!P$139</f>
        <v>-7.9227469479312002E-2</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0</v>
      </c>
      <c r="I18" s="152">
        <f>'Pension Calculations'!I$140</f>
        <v>0</v>
      </c>
      <c r="J18" s="129">
        <f>'Pension Calculations'!J$140</f>
        <v>0</v>
      </c>
      <c r="K18" s="129">
        <f>'Pension Calculations'!K$140</f>
        <v>0</v>
      </c>
      <c r="L18" s="129">
        <f>'Pension Calculations'!L$140</f>
        <v>0</v>
      </c>
      <c r="M18" s="129">
        <f>'Pension Calculations'!M$140</f>
        <v>0</v>
      </c>
      <c r="N18" s="129">
        <f>'Pension Calculations'!N$140</f>
        <v>0</v>
      </c>
      <c r="O18" s="129">
        <f>'Pension Calculations'!O$140</f>
        <v>0</v>
      </c>
      <c r="P18" s="129">
        <f>'Pension Calculations'!P$140</f>
        <v>0</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0</v>
      </c>
      <c r="I19" s="152">
        <f>'Pension Calculations'!I$141</f>
        <v>0</v>
      </c>
      <c r="J19" s="129">
        <f>'Pension Calculations'!J$141</f>
        <v>0</v>
      </c>
      <c r="K19" s="129">
        <f>'Pension Calculations'!K$141</f>
        <v>0</v>
      </c>
      <c r="L19" s="129">
        <f>'Pension Calculations'!L$141</f>
        <v>0</v>
      </c>
      <c r="M19" s="129">
        <f>'Pension Calculations'!M$141</f>
        <v>0</v>
      </c>
      <c r="N19" s="129">
        <f>'Pension Calculations'!N$141</f>
        <v>0</v>
      </c>
      <c r="O19" s="129">
        <f>'Pension Calculations'!O$141</f>
        <v>0</v>
      </c>
      <c r="P19" s="129">
        <f>'Pension Calculations'!P$141</f>
        <v>0</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0</v>
      </c>
      <c r="G4" s="178">
        <f>Outputs!M9</f>
        <v>0</v>
      </c>
      <c r="H4" s="178">
        <f>Outputs!N9</f>
        <v>0</v>
      </c>
      <c r="I4" s="178">
        <f>Outputs!O9</f>
        <v>0</v>
      </c>
      <c r="J4" s="178">
        <f>Outputs!P9</f>
        <v>0</v>
      </c>
    </row>
    <row r="5" spans="1:10">
      <c r="B5" t="s">
        <v>274</v>
      </c>
      <c r="C5" t="s">
        <v>255</v>
      </c>
      <c r="D5" t="s">
        <v>136</v>
      </c>
      <c r="E5" t="s">
        <v>305</v>
      </c>
      <c r="F5" s="178">
        <f>Outputs!L10</f>
        <v>0</v>
      </c>
      <c r="G5" s="178">
        <f>Outputs!M10</f>
        <v>0</v>
      </c>
      <c r="H5" s="178">
        <f>Outputs!N10</f>
        <v>0</v>
      </c>
      <c r="I5" s="178">
        <f>Outputs!O10</f>
        <v>0</v>
      </c>
      <c r="J5" s="178">
        <f>Outputs!P10</f>
        <v>0</v>
      </c>
    </row>
    <row r="6" spans="1:10">
      <c r="B6" t="s">
        <v>275</v>
      </c>
      <c r="C6" t="s">
        <v>256</v>
      </c>
      <c r="D6" t="s">
        <v>136</v>
      </c>
      <c r="E6" t="s">
        <v>305</v>
      </c>
      <c r="F6" s="178">
        <f>Outputs!L11</f>
        <v>0</v>
      </c>
      <c r="G6" s="178">
        <f>Outputs!M11</f>
        <v>0</v>
      </c>
      <c r="H6" s="178">
        <f>Outputs!N11</f>
        <v>0</v>
      </c>
      <c r="I6" s="178">
        <f>Outputs!O11</f>
        <v>0</v>
      </c>
      <c r="J6" s="178">
        <f>Outputs!P11</f>
        <v>0</v>
      </c>
    </row>
    <row r="7" spans="1:10">
      <c r="B7" t="s">
        <v>276</v>
      </c>
      <c r="C7" t="s">
        <v>257</v>
      </c>
      <c r="D7" t="s">
        <v>136</v>
      </c>
      <c r="E7" t="s">
        <v>305</v>
      </c>
      <c r="F7" s="178">
        <f>Outputs!L12</f>
        <v>0</v>
      </c>
      <c r="G7" s="178">
        <f>Outputs!M12</f>
        <v>0</v>
      </c>
      <c r="H7" s="178">
        <f>Outputs!N12</f>
        <v>0</v>
      </c>
      <c r="I7" s="178">
        <f>Outputs!O12</f>
        <v>0</v>
      </c>
      <c r="J7" s="178">
        <f>Outputs!P12</f>
        <v>0</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-6.8240000000000002E-3</v>
      </c>
      <c r="G9" s="178">
        <f>Outputs!M16</f>
        <v>-6.9621860000000004E-3</v>
      </c>
      <c r="H9" s="178">
        <f>Outputs!N16</f>
        <v>-7.10142972E-3</v>
      </c>
      <c r="I9" s="178">
        <f>Outputs!O16</f>
        <v>-7.2434583144000003E-3</v>
      </c>
      <c r="J9" s="178">
        <f>Outputs!P16</f>
        <v>-7.3883274806879999E-3</v>
      </c>
    </row>
    <row r="10" spans="1:10">
      <c r="B10" t="s">
        <v>279</v>
      </c>
      <c r="C10" t="s">
        <v>267</v>
      </c>
      <c r="D10" t="s">
        <v>136</v>
      </c>
      <c r="E10" t="s">
        <v>305</v>
      </c>
      <c r="F10" s="178">
        <f>Outputs!L17</f>
        <v>-7.3176000000000005E-2</v>
      </c>
      <c r="G10" s="178">
        <f>Outputs!M17</f>
        <v>-7.4657814000000003E-2</v>
      </c>
      <c r="H10" s="178">
        <f>Outputs!N17</f>
        <v>-7.6150970279999994E-2</v>
      </c>
      <c r="I10" s="178">
        <f>Outputs!O17</f>
        <v>-7.7673989685600006E-2</v>
      </c>
      <c r="J10" s="178">
        <f>Outputs!P17</f>
        <v>-7.9227469479312002E-2</v>
      </c>
    </row>
    <row r="11" spans="1:10">
      <c r="B11" t="s">
        <v>280</v>
      </c>
      <c r="C11" t="s">
        <v>268</v>
      </c>
      <c r="D11" t="s">
        <v>136</v>
      </c>
      <c r="E11" t="s">
        <v>305</v>
      </c>
      <c r="F11" s="178">
        <f>Outputs!L18</f>
        <v>0</v>
      </c>
      <c r="G11" s="178">
        <f>Outputs!M18</f>
        <v>0</v>
      </c>
      <c r="H11" s="178">
        <f>Outputs!N18</f>
        <v>0</v>
      </c>
      <c r="I11" s="178">
        <f>Outputs!O18</f>
        <v>0</v>
      </c>
      <c r="J11" s="178">
        <f>Outputs!P18</f>
        <v>0</v>
      </c>
    </row>
    <row r="12" spans="1:10">
      <c r="B12" t="s">
        <v>281</v>
      </c>
      <c r="C12" t="s">
        <v>269</v>
      </c>
      <c r="D12" t="s">
        <v>136</v>
      </c>
      <c r="E12" t="s">
        <v>305</v>
      </c>
      <c r="F12" s="178">
        <f>Outputs!L19</f>
        <v>0</v>
      </c>
      <c r="G12" s="178">
        <f>Outputs!M19</f>
        <v>0</v>
      </c>
      <c r="H12" s="178">
        <f>Outputs!N19</f>
        <v>0</v>
      </c>
      <c r="I12" s="178">
        <f>Outputs!O19</f>
        <v>0</v>
      </c>
      <c r="J12" s="178">
        <f>Outputs!P19</f>
        <v>0</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17:11:40</v>
      </c>
      <c r="G28" s="176" t="str">
        <f t="shared" ref="G28:J29" ca="1" si="0">CONCATENATE("[…]", TEXT(NOW(),"dd/mm/yyy hh:mm:ss"))</f>
        <v>[…]12/12/2019 17:11:40</v>
      </c>
      <c r="H28" s="176" t="str">
        <f t="shared" ca="1" si="0"/>
        <v>[…]12/12/2019 17:11:40</v>
      </c>
      <c r="I28" s="176" t="str">
        <f t="shared" ca="1" si="0"/>
        <v>[…]12/12/2019 17:11:40</v>
      </c>
      <c r="J28" s="176" t="str">
        <f ca="1">CONCATENATE("[…]", TEXT(NOW(),"dd/mm/yyy hh:mm:ss"))</f>
        <v>[…]12/12/2019 17:11:40</v>
      </c>
    </row>
    <row r="29" spans="2:10">
      <c r="B29" t="s">
        <v>325</v>
      </c>
      <c r="C29" t="s">
        <v>327</v>
      </c>
      <c r="D29" t="s">
        <v>328</v>
      </c>
      <c r="E29" t="s">
        <v>305</v>
      </c>
      <c r="F29" s="177" t="str">
        <f ca="1">CONCATENATE("[…]", TEXT(NOW(),"dd/mm/yyy hh:mm:ss"))</f>
        <v>[…]12/12/2019 17:11:40</v>
      </c>
      <c r="G29" s="177" t="str">
        <f t="shared" ca="1" si="0"/>
        <v>[…]12/12/2019 17:11:40</v>
      </c>
      <c r="H29" s="177" t="str">
        <f t="shared" ca="1" si="0"/>
        <v>[…]12/12/2019 17:11:40</v>
      </c>
      <c r="I29" s="177" t="str">
        <f t="shared" ca="1" si="0"/>
        <v>[…]12/12/2019 17:11:40</v>
      </c>
      <c r="J29" s="177" t="str">
        <f t="shared" ca="1" si="0"/>
        <v>[…]12/12/2019 17:11:40</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2019-12-11T15:45:19Z</dcterms:created>
  <dcterms:modified xsi:type="dcterms:W3CDTF">2019-12-12T17:13:03Z</dcterms:modified>
  <cp:category/>
  <cp:contentStatus/>
</cp:coreProperties>
</file>