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defaultThemeVersion="153222"/>
  <bookViews>
    <workbookView xWindow="0" yWindow="0" windowWidth="13620" windowHeight="6750" tabRatio="886"/>
  </bookViews>
  <sheets>
    <sheet name="Cover" sheetId="34" r:id="rId1"/>
    <sheet name="Inputs &gt;&gt;&gt;" sheetId="35" r:id="rId2"/>
    <sheet name="List of companies" sheetId="1" r:id="rId3"/>
    <sheet name="BP Data WW, April 19" sheetId="2" r:id="rId4"/>
    <sheet name="BP Data WWW, April 19" sheetId="3" r:id="rId5"/>
    <sheet name="Output for feeder model 4 &gt;&gt;&gt;" sheetId="20" r:id="rId6"/>
    <sheet name="Allocation proportions" sheetId="19"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3" l="1"/>
  <c r="B23" i="19" l="1"/>
  <c r="B22" i="19"/>
  <c r="B21" i="19"/>
  <c r="B20" i="19"/>
  <c r="B19" i="19"/>
  <c r="B18" i="19"/>
  <c r="B17" i="19"/>
  <c r="B16" i="19"/>
  <c r="B15" i="19"/>
  <c r="B14" i="19"/>
  <c r="B13" i="19"/>
  <c r="B12" i="19"/>
  <c r="B11" i="19"/>
  <c r="B10" i="19"/>
  <c r="B9" i="19"/>
  <c r="B8" i="19"/>
  <c r="B7" i="19"/>
  <c r="F58" i="3" l="1"/>
  <c r="E58" i="3"/>
  <c r="D58" i="3"/>
  <c r="F57" i="3"/>
  <c r="E57" i="3"/>
  <c r="D57" i="3"/>
  <c r="F56" i="3"/>
  <c r="E56" i="3"/>
  <c r="D56" i="3"/>
  <c r="F55" i="3"/>
  <c r="E55" i="3"/>
  <c r="D55" i="3"/>
  <c r="F54" i="3"/>
  <c r="E54" i="3"/>
  <c r="D54" i="3"/>
  <c r="F53" i="3"/>
  <c r="E53" i="3"/>
  <c r="D53" i="3"/>
  <c r="F52" i="3"/>
  <c r="E52" i="3"/>
  <c r="D52" i="3"/>
  <c r="F51" i="3"/>
  <c r="E51" i="3"/>
  <c r="D51" i="3"/>
  <c r="F50" i="3"/>
  <c r="E50" i="3"/>
  <c r="D50" i="3"/>
  <c r="F49" i="3"/>
  <c r="E49" i="3"/>
  <c r="D49" i="3"/>
  <c r="F48" i="3"/>
  <c r="E48" i="3"/>
  <c r="D48" i="3"/>
  <c r="F47" i="3"/>
  <c r="E47" i="3"/>
  <c r="D47" i="3"/>
  <c r="F46" i="3"/>
  <c r="E46" i="3"/>
  <c r="D46" i="3"/>
  <c r="F45" i="3"/>
  <c r="E45" i="3"/>
  <c r="D45" i="3"/>
  <c r="F44" i="3"/>
  <c r="E44" i="3"/>
  <c r="D44" i="3"/>
  <c r="F43" i="3"/>
  <c r="E43" i="3"/>
  <c r="D43" i="3"/>
  <c r="F42" i="3"/>
  <c r="E42" i="3"/>
  <c r="D42" i="3"/>
  <c r="F41" i="3"/>
  <c r="E41" i="3"/>
  <c r="D41" i="3"/>
  <c r="F40" i="3"/>
  <c r="E40" i="3"/>
  <c r="D40" i="3"/>
  <c r="F39" i="3"/>
  <c r="E39" i="3"/>
  <c r="D39" i="3"/>
  <c r="F38" i="3"/>
  <c r="E38" i="3"/>
  <c r="D38" i="3"/>
  <c r="F37" i="3"/>
  <c r="E37" i="3"/>
  <c r="D37" i="3"/>
  <c r="F36" i="3"/>
  <c r="E36" i="3"/>
  <c r="D36" i="3"/>
  <c r="F35" i="3"/>
  <c r="E35" i="3"/>
  <c r="D35" i="3"/>
  <c r="F34" i="3"/>
  <c r="E34" i="3"/>
  <c r="D34" i="3"/>
  <c r="F33" i="3"/>
  <c r="E33" i="3"/>
  <c r="D33" i="3"/>
  <c r="F32" i="3"/>
  <c r="E32" i="3"/>
  <c r="D32" i="3"/>
  <c r="F31" i="3"/>
  <c r="E31" i="3"/>
  <c r="D31" i="3"/>
  <c r="F30" i="3"/>
  <c r="E30" i="3"/>
  <c r="D30" i="3"/>
  <c r="F29" i="3"/>
  <c r="E29" i="3"/>
  <c r="D29" i="3"/>
  <c r="F28" i="3"/>
  <c r="E28" i="3"/>
  <c r="D28" i="3"/>
  <c r="F27" i="3"/>
  <c r="E27" i="3"/>
  <c r="D27" i="3"/>
  <c r="F26" i="3"/>
  <c r="E26" i="3"/>
  <c r="D26" i="3"/>
  <c r="F25" i="3"/>
  <c r="E25" i="3"/>
  <c r="D25" i="3"/>
  <c r="F24" i="3"/>
  <c r="E24" i="3"/>
  <c r="D24" i="3"/>
  <c r="F23" i="3"/>
  <c r="E23" i="3"/>
  <c r="D23" i="3"/>
  <c r="F22" i="3"/>
  <c r="E22" i="3"/>
  <c r="D22" i="3"/>
  <c r="F21" i="3"/>
  <c r="E21" i="3"/>
  <c r="D21" i="3"/>
  <c r="F20" i="3"/>
  <c r="E20" i="3"/>
  <c r="D20" i="3"/>
  <c r="F19" i="3"/>
  <c r="E19" i="3"/>
  <c r="D19" i="3"/>
  <c r="F18" i="3"/>
  <c r="E18" i="3"/>
  <c r="D18" i="3"/>
  <c r="F17" i="3"/>
  <c r="E17" i="3"/>
  <c r="D17" i="3"/>
  <c r="F16" i="3"/>
  <c r="E16" i="3"/>
  <c r="D16" i="3"/>
  <c r="F15" i="3"/>
  <c r="E15" i="3"/>
  <c r="D15" i="3"/>
  <c r="F14" i="3"/>
  <c r="E14" i="3"/>
  <c r="D14" i="3"/>
  <c r="F13" i="3"/>
  <c r="E13" i="3"/>
  <c r="D13" i="3"/>
  <c r="F12" i="3"/>
  <c r="E12" i="3"/>
  <c r="D12" i="3"/>
  <c r="F11" i="3"/>
  <c r="E11" i="3"/>
  <c r="D11" i="3"/>
  <c r="F10" i="3"/>
  <c r="E10" i="3"/>
  <c r="D10" i="3"/>
  <c r="F9" i="3"/>
  <c r="E9" i="3"/>
  <c r="D9" i="3"/>
  <c r="F8" i="3"/>
  <c r="E8" i="3"/>
  <c r="D8" i="3"/>
  <c r="F7" i="3"/>
  <c r="E7" i="3"/>
  <c r="D7" i="3"/>
  <c r="F6" i="3"/>
  <c r="E6" i="3"/>
  <c r="D6" i="3"/>
  <c r="F5" i="3"/>
  <c r="E5" i="3"/>
  <c r="D5" i="3"/>
  <c r="F4" i="3"/>
  <c r="E4" i="3"/>
  <c r="D4" i="3"/>
  <c r="F87" i="2"/>
  <c r="E87" i="2"/>
  <c r="D87" i="2"/>
  <c r="F86" i="2"/>
  <c r="E86" i="2"/>
  <c r="D86" i="2"/>
  <c r="F85" i="2"/>
  <c r="E85" i="2"/>
  <c r="D85" i="2"/>
  <c r="F84" i="2"/>
  <c r="E84" i="2"/>
  <c r="D84" i="2"/>
  <c r="F83" i="2"/>
  <c r="E83" i="2"/>
  <c r="D83" i="2"/>
  <c r="F82" i="2"/>
  <c r="E82" i="2"/>
  <c r="D82" i="2"/>
  <c r="F81" i="2"/>
  <c r="E81" i="2"/>
  <c r="D81" i="2"/>
  <c r="F80" i="2"/>
  <c r="E80" i="2"/>
  <c r="D80" i="2"/>
  <c r="F79" i="2"/>
  <c r="E79" i="2"/>
  <c r="D79" i="2"/>
  <c r="F78" i="2"/>
  <c r="E78" i="2"/>
  <c r="D78" i="2"/>
  <c r="F77" i="2"/>
  <c r="E77" i="2"/>
  <c r="D77" i="2"/>
  <c r="F76" i="2"/>
  <c r="E76" i="2"/>
  <c r="D76" i="2"/>
  <c r="F75" i="2"/>
  <c r="E75" i="2"/>
  <c r="D75" i="2"/>
  <c r="F74" i="2"/>
  <c r="E74" i="2"/>
  <c r="D74" i="2"/>
  <c r="F73" i="2"/>
  <c r="E73" i="2"/>
  <c r="D73" i="2"/>
  <c r="F72" i="2"/>
  <c r="E72" i="2"/>
  <c r="D72" i="2"/>
  <c r="F71" i="2"/>
  <c r="E71" i="2"/>
  <c r="D71" i="2"/>
  <c r="F70" i="2"/>
  <c r="E70" i="2"/>
  <c r="D70" i="2"/>
  <c r="F69" i="2"/>
  <c r="E69" i="2"/>
  <c r="D69" i="2"/>
  <c r="F68" i="2"/>
  <c r="E68" i="2"/>
  <c r="D68" i="2"/>
  <c r="F67" i="2"/>
  <c r="E67" i="2"/>
  <c r="D67" i="2"/>
  <c r="F66" i="2"/>
  <c r="E66" i="2"/>
  <c r="D66" i="2"/>
  <c r="F65" i="2"/>
  <c r="E65" i="2"/>
  <c r="D65" i="2"/>
  <c r="F64" i="2"/>
  <c r="E64" i="2"/>
  <c r="D64" i="2"/>
  <c r="F63" i="2"/>
  <c r="E63" i="2"/>
  <c r="D63" i="2"/>
  <c r="F62" i="2"/>
  <c r="E62" i="2"/>
  <c r="D62" i="2"/>
  <c r="F61" i="2"/>
  <c r="E61" i="2"/>
  <c r="D61" i="2"/>
  <c r="F60" i="2"/>
  <c r="E60" i="2"/>
  <c r="D60" i="2"/>
  <c r="F59" i="2"/>
  <c r="E59" i="2"/>
  <c r="D59" i="2"/>
  <c r="F58" i="2"/>
  <c r="E58" i="2"/>
  <c r="D58" i="2"/>
  <c r="F57" i="2"/>
  <c r="E57" i="2"/>
  <c r="D57" i="2"/>
  <c r="F56" i="2"/>
  <c r="E56" i="2"/>
  <c r="D56" i="2"/>
  <c r="F55" i="2"/>
  <c r="E55" i="2"/>
  <c r="D55" i="2"/>
  <c r="F54" i="2"/>
  <c r="E54" i="2"/>
  <c r="D54" i="2"/>
  <c r="F53" i="2"/>
  <c r="E53" i="2"/>
  <c r="D53" i="2"/>
  <c r="F52" i="2"/>
  <c r="E52" i="2"/>
  <c r="D52" i="2"/>
  <c r="F51" i="2"/>
  <c r="E51" i="2"/>
  <c r="D51" i="2"/>
  <c r="F50" i="2"/>
  <c r="E50" i="2"/>
  <c r="D50" i="2"/>
  <c r="F49" i="2"/>
  <c r="E49" i="2"/>
  <c r="D49" i="2"/>
  <c r="F48" i="2"/>
  <c r="E48" i="2"/>
  <c r="D48" i="2"/>
  <c r="F47" i="2"/>
  <c r="E47" i="2"/>
  <c r="D47" i="2"/>
  <c r="F46" i="2"/>
  <c r="E46" i="2"/>
  <c r="D46" i="2"/>
  <c r="F45" i="2"/>
  <c r="E45" i="2"/>
  <c r="D45" i="2"/>
  <c r="F44" i="2"/>
  <c r="E44" i="2"/>
  <c r="D44" i="2"/>
  <c r="F43" i="2"/>
  <c r="E43" i="2"/>
  <c r="D43" i="2"/>
  <c r="F42" i="2"/>
  <c r="E42" i="2"/>
  <c r="D42" i="2"/>
  <c r="F41" i="2"/>
  <c r="E41" i="2"/>
  <c r="D41" i="2"/>
  <c r="F40" i="2"/>
  <c r="E40" i="2"/>
  <c r="D40" i="2"/>
  <c r="F39" i="2"/>
  <c r="E39" i="2"/>
  <c r="D39" i="2"/>
  <c r="F38" i="2"/>
  <c r="E38" i="2"/>
  <c r="D38" i="2"/>
  <c r="F37" i="2"/>
  <c r="E37" i="2"/>
  <c r="D37" i="2"/>
  <c r="F36" i="2"/>
  <c r="E36" i="2"/>
  <c r="D36" i="2"/>
  <c r="F35" i="2"/>
  <c r="E35" i="2"/>
  <c r="D35" i="2"/>
  <c r="F34" i="2"/>
  <c r="E34" i="2"/>
  <c r="D34" i="2"/>
  <c r="F33" i="2"/>
  <c r="E33" i="2"/>
  <c r="D33" i="2"/>
  <c r="F32" i="2"/>
  <c r="E32" i="2"/>
  <c r="D32" i="2"/>
  <c r="F31" i="2"/>
  <c r="E31" i="2"/>
  <c r="D31" i="2"/>
  <c r="F30" i="2"/>
  <c r="E30" i="2"/>
  <c r="D30" i="2"/>
  <c r="F29" i="2"/>
  <c r="E29" i="2"/>
  <c r="D29" i="2"/>
  <c r="F28" i="2"/>
  <c r="E28" i="2"/>
  <c r="D28" i="2"/>
  <c r="F27" i="2"/>
  <c r="E27" i="2"/>
  <c r="D27" i="2"/>
  <c r="F26" i="2"/>
  <c r="E26" i="2"/>
  <c r="D26" i="2"/>
  <c r="F25" i="2"/>
  <c r="E25" i="2"/>
  <c r="D25" i="2"/>
  <c r="F24" i="2"/>
  <c r="E24" i="2"/>
  <c r="D24" i="2"/>
  <c r="F23" i="2"/>
  <c r="E23" i="2"/>
  <c r="D23" i="2"/>
  <c r="F22" i="2"/>
  <c r="E22" i="2"/>
  <c r="D22" i="2"/>
  <c r="F21" i="2"/>
  <c r="E21" i="2"/>
  <c r="D21" i="2"/>
  <c r="F20" i="2"/>
  <c r="E20" i="2"/>
  <c r="D20" i="2"/>
  <c r="F19" i="2"/>
  <c r="E19" i="2"/>
  <c r="D19" i="2"/>
  <c r="F18" i="2"/>
  <c r="E18" i="2"/>
  <c r="D18" i="2"/>
  <c r="F17" i="2"/>
  <c r="E17" i="2"/>
  <c r="D17" i="2"/>
  <c r="F16" i="2"/>
  <c r="E16" i="2"/>
  <c r="D16" i="2"/>
  <c r="F15" i="2"/>
  <c r="E15" i="2"/>
  <c r="D15" i="2"/>
  <c r="F14" i="2"/>
  <c r="E14" i="2"/>
  <c r="D14" i="2"/>
  <c r="F13" i="2"/>
  <c r="E13" i="2"/>
  <c r="D13" i="2"/>
  <c r="F12" i="2"/>
  <c r="E12" i="2"/>
  <c r="D12" i="2"/>
  <c r="F11" i="2"/>
  <c r="E11" i="2"/>
  <c r="D11" i="2"/>
  <c r="F10" i="2"/>
  <c r="E10" i="2"/>
  <c r="D10" i="2"/>
  <c r="F9" i="2"/>
  <c r="E9" i="2"/>
  <c r="D9" i="2"/>
  <c r="F8" i="2"/>
  <c r="E8" i="2"/>
  <c r="D8" i="2"/>
  <c r="F7" i="2"/>
  <c r="E7" i="2"/>
  <c r="D7" i="2"/>
  <c r="F6" i="2"/>
  <c r="E6" i="2"/>
  <c r="D6" i="2"/>
  <c r="F5" i="2"/>
  <c r="E5" i="2"/>
  <c r="D5" i="2"/>
  <c r="F4" i="2"/>
  <c r="E4" i="2"/>
  <c r="D4" i="2"/>
  <c r="F3" i="2"/>
  <c r="E3" i="2"/>
  <c r="D3" i="2"/>
  <c r="P52" i="3" l="1"/>
  <c r="P51" i="3"/>
  <c r="P53" i="3"/>
  <c r="P50" i="3"/>
  <c r="P49" i="3"/>
  <c r="Q49" i="3" l="1"/>
  <c r="Q51" i="3"/>
  <c r="Q50" i="3"/>
  <c r="Q53" i="3"/>
  <c r="Q52" i="3"/>
  <c r="F12" i="19"/>
  <c r="Q17" i="3"/>
  <c r="Q48" i="3"/>
  <c r="Q14" i="3"/>
  <c r="Q12" i="3"/>
  <c r="Q8" i="3"/>
  <c r="Q28" i="3"/>
  <c r="Q5" i="3"/>
  <c r="Q33" i="3"/>
  <c r="Q30" i="3"/>
  <c r="R52" i="3"/>
  <c r="Q19" i="3"/>
  <c r="Q34" i="3"/>
  <c r="Q22" i="3"/>
  <c r="Q32" i="3"/>
  <c r="Q47" i="3"/>
  <c r="Q23" i="3"/>
  <c r="Q25" i="3"/>
  <c r="P29" i="3"/>
  <c r="P13" i="3"/>
  <c r="P17" i="3"/>
  <c r="P47" i="3"/>
  <c r="P27" i="3"/>
  <c r="P43" i="3"/>
  <c r="P38" i="3"/>
  <c r="P24" i="3"/>
  <c r="P31" i="3"/>
  <c r="P32" i="3"/>
  <c r="P19" i="3"/>
  <c r="P30" i="3"/>
  <c r="P42" i="3"/>
  <c r="P44" i="3"/>
  <c r="P41" i="3"/>
  <c r="P58" i="3"/>
  <c r="P4" i="3"/>
  <c r="P37" i="3"/>
  <c r="P21" i="3"/>
  <c r="P46" i="3"/>
  <c r="P16" i="3"/>
  <c r="Q44" i="3"/>
  <c r="Q31" i="3"/>
  <c r="Q7" i="3"/>
  <c r="Q20" i="3"/>
  <c r="Q26" i="3"/>
  <c r="Q11" i="3"/>
  <c r="Q37" i="3"/>
  <c r="Q21" i="3"/>
  <c r="Q42" i="3"/>
  <c r="Q16" i="3"/>
  <c r="Q10" i="3"/>
  <c r="Q24" i="3"/>
  <c r="Q18" i="3"/>
  <c r="P12" i="3"/>
  <c r="P48" i="3"/>
  <c r="P5" i="3"/>
  <c r="P54" i="3"/>
  <c r="P33" i="3"/>
  <c r="Q38" i="3"/>
  <c r="Q13" i="3"/>
  <c r="Q29" i="3"/>
  <c r="Q41" i="3"/>
  <c r="Q6" i="3"/>
  <c r="R49" i="3"/>
  <c r="Q46" i="3"/>
  <c r="Q4" i="3"/>
  <c r="Q15" i="3"/>
  <c r="R53" i="3"/>
  <c r="Q9" i="3"/>
  <c r="Q40" i="3"/>
  <c r="P40" i="3"/>
  <c r="P9" i="3"/>
  <c r="P18" i="3"/>
  <c r="P36" i="3"/>
  <c r="P28" i="3"/>
  <c r="P55" i="3"/>
  <c r="P57" i="3"/>
  <c r="P10" i="3"/>
  <c r="P23" i="3"/>
  <c r="P26" i="3"/>
  <c r="P35" i="3"/>
  <c r="P14" i="3"/>
  <c r="P7" i="3"/>
  <c r="P39" i="3"/>
  <c r="P22" i="3"/>
  <c r="P34" i="3"/>
  <c r="P25" i="3"/>
  <c r="Q27" i="3"/>
  <c r="Q36" i="3"/>
  <c r="Q43" i="3"/>
  <c r="Q35" i="3"/>
  <c r="R51" i="3"/>
  <c r="Q45" i="3"/>
  <c r="R50" i="3"/>
  <c r="Q39" i="3"/>
  <c r="P45" i="3"/>
  <c r="P20" i="3"/>
  <c r="P8" i="3"/>
  <c r="P11" i="3"/>
  <c r="P15" i="3"/>
  <c r="P56" i="3"/>
  <c r="E12" i="19" l="1"/>
  <c r="I12" i="19" s="1"/>
  <c r="E16" i="19"/>
  <c r="E7" i="19"/>
  <c r="F15" i="19"/>
  <c r="Q57" i="3"/>
  <c r="Q55" i="3"/>
  <c r="Q54" i="3"/>
  <c r="Q58" i="3"/>
  <c r="Q56" i="3"/>
  <c r="E9" i="19"/>
  <c r="F16" i="19"/>
  <c r="E14" i="19"/>
  <c r="R39" i="3"/>
  <c r="R40" i="3"/>
  <c r="E13" i="19"/>
  <c r="R22" i="3"/>
  <c r="R34" i="3"/>
  <c r="R4" i="3"/>
  <c r="R46" i="3"/>
  <c r="R6" i="3"/>
  <c r="R41" i="3"/>
  <c r="R13" i="3"/>
  <c r="R56" i="3"/>
  <c r="E17" i="19"/>
  <c r="F17" i="19"/>
  <c r="F11" i="19"/>
  <c r="R9" i="3"/>
  <c r="R58" i="3"/>
  <c r="R33" i="3"/>
  <c r="R25" i="3"/>
  <c r="R8" i="3"/>
  <c r="R14" i="3"/>
  <c r="F10" i="19"/>
  <c r="R45" i="3"/>
  <c r="R42" i="3"/>
  <c r="R26" i="3"/>
  <c r="R31" i="3"/>
  <c r="F8" i="19"/>
  <c r="E15" i="19"/>
  <c r="R36" i="3"/>
  <c r="R11" i="3"/>
  <c r="E10" i="19"/>
  <c r="R17" i="3"/>
  <c r="R12" i="3"/>
  <c r="R23" i="3"/>
  <c r="R32" i="3"/>
  <c r="R55" i="3"/>
  <c r="R30" i="3"/>
  <c r="R54" i="3"/>
  <c r="R38" i="3"/>
  <c r="F7" i="19"/>
  <c r="F14" i="19"/>
  <c r="R47" i="3"/>
  <c r="R19" i="3"/>
  <c r="R15" i="3"/>
  <c r="R5" i="3"/>
  <c r="R28" i="3"/>
  <c r="R57" i="3"/>
  <c r="R48" i="3"/>
  <c r="F9" i="19"/>
  <c r="R35" i="3"/>
  <c r="R43" i="3"/>
  <c r="R10" i="3"/>
  <c r="R16" i="3"/>
  <c r="R7" i="3"/>
  <c r="F13" i="19"/>
  <c r="R18" i="3"/>
  <c r="R24" i="3"/>
  <c r="E11" i="19"/>
  <c r="R27" i="3"/>
  <c r="R21" i="3"/>
  <c r="R37" i="3"/>
  <c r="R20" i="3"/>
  <c r="R44" i="3"/>
  <c r="R29" i="3"/>
  <c r="I13" i="19" l="1"/>
  <c r="I9" i="19"/>
  <c r="I16" i="19"/>
  <c r="E8" i="19"/>
  <c r="E24" i="19" s="1"/>
  <c r="I14" i="19"/>
  <c r="I15" i="19"/>
  <c r="F24" i="19"/>
  <c r="I7" i="19"/>
  <c r="I17" i="19"/>
  <c r="I10" i="19"/>
  <c r="I11" i="19"/>
  <c r="I8" i="19" l="1"/>
  <c r="I24" i="19"/>
  <c r="N3" i="2" l="1"/>
  <c r="M80" i="2"/>
  <c r="O78" i="2"/>
  <c r="O3" i="2"/>
  <c r="M81" i="2"/>
  <c r="O80" i="2"/>
  <c r="M78" i="2"/>
  <c r="M3" i="2"/>
  <c r="M79" i="2"/>
  <c r="O79" i="2"/>
  <c r="N79" i="2"/>
  <c r="N78" i="2"/>
  <c r="N80" i="2"/>
  <c r="N81" i="2"/>
  <c r="N70" i="2" l="1"/>
  <c r="N45" i="2"/>
  <c r="N49" i="2"/>
  <c r="N35" i="2"/>
  <c r="N83" i="2"/>
  <c r="N61" i="2"/>
  <c r="N76" i="2"/>
  <c r="N60" i="2"/>
  <c r="N40" i="2"/>
  <c r="N33" i="2"/>
  <c r="N20" i="2"/>
  <c r="N48" i="2"/>
  <c r="N71" i="2"/>
  <c r="N58" i="2"/>
  <c r="N11" i="2"/>
  <c r="N63" i="2"/>
  <c r="N53" i="2"/>
  <c r="N21" i="2"/>
  <c r="N14" i="2"/>
  <c r="N29" i="2"/>
  <c r="N4" i="2"/>
  <c r="O81" i="2"/>
  <c r="O53" i="2"/>
  <c r="O68" i="2"/>
  <c r="O54" i="2"/>
  <c r="O38" i="2"/>
  <c r="O34" i="2"/>
  <c r="M84" i="2"/>
  <c r="M29" i="2"/>
  <c r="M69" i="2"/>
  <c r="O58" i="2"/>
  <c r="O64" i="2"/>
  <c r="O43" i="2"/>
  <c r="M48" i="2"/>
  <c r="O63" i="2"/>
  <c r="M23" i="2"/>
  <c r="M49" i="2"/>
  <c r="O35" i="2"/>
  <c r="O9" i="2"/>
  <c r="M61" i="2"/>
  <c r="M68" i="2"/>
  <c r="M19" i="2"/>
  <c r="M66" i="2"/>
  <c r="N24" i="2"/>
  <c r="N10" i="2"/>
  <c r="N43" i="2"/>
  <c r="N54" i="2"/>
  <c r="N46" i="2"/>
  <c r="N75" i="2"/>
  <c r="N23" i="2"/>
  <c r="N9" i="2"/>
  <c r="N65" i="2"/>
  <c r="N41" i="2"/>
  <c r="N36" i="2"/>
  <c r="N39" i="2"/>
  <c r="N38" i="2"/>
  <c r="N34" i="2"/>
  <c r="N69" i="2"/>
  <c r="N44" i="2"/>
  <c r="N68" i="2"/>
  <c r="N85" i="2"/>
  <c r="N50" i="2"/>
  <c r="O48" i="2"/>
  <c r="M75" i="2"/>
  <c r="M39" i="2"/>
  <c r="M40" i="2"/>
  <c r="M8" i="2"/>
  <c r="M53" i="2"/>
  <c r="O84" i="2"/>
  <c r="O75" i="2"/>
  <c r="O15" i="2"/>
  <c r="O4" i="2"/>
  <c r="O24" i="2"/>
  <c r="O65" i="2"/>
  <c r="M65" i="2"/>
  <c r="O29" i="2"/>
  <c r="O73" i="2"/>
  <c r="O55" i="2"/>
  <c r="M59" i="2"/>
  <c r="M70" i="2"/>
  <c r="M85" i="2"/>
  <c r="M20" i="2"/>
  <c r="M24" i="2"/>
  <c r="M13" i="2"/>
  <c r="M45" i="2"/>
  <c r="M64" i="2"/>
  <c r="M14" i="2"/>
  <c r="N25" i="2"/>
  <c r="N28" i="2"/>
  <c r="N19" i="2"/>
  <c r="N15" i="2"/>
  <c r="N84" i="2"/>
  <c r="N18" i="2"/>
  <c r="N30" i="2"/>
  <c r="N74" i="2"/>
  <c r="N13" i="2"/>
  <c r="N73" i="2"/>
  <c r="N59" i="2"/>
  <c r="O69" i="2"/>
  <c r="O25" i="2"/>
  <c r="O70" i="2"/>
  <c r="O45" i="2"/>
  <c r="O10" i="2"/>
  <c r="O40" i="2"/>
  <c r="O50" i="2"/>
  <c r="M83" i="2"/>
  <c r="M35" i="2"/>
  <c r="M60" i="2"/>
  <c r="M58" i="2"/>
  <c r="O18" i="2"/>
  <c r="O13" i="2"/>
  <c r="M25" i="2"/>
  <c r="M16" i="2"/>
  <c r="M30" i="2"/>
  <c r="O28" i="2"/>
  <c r="O23" i="2"/>
  <c r="O30" i="2"/>
  <c r="M50" i="2"/>
  <c r="M36" i="2"/>
  <c r="M43" i="2"/>
  <c r="M11" i="2"/>
  <c r="M76" i="2"/>
  <c r="N66" i="2"/>
  <c r="N8" i="2"/>
  <c r="N64" i="2"/>
  <c r="N56" i="2"/>
  <c r="N55" i="2"/>
  <c r="N51" i="2"/>
  <c r="O60" i="2"/>
  <c r="O49" i="2"/>
  <c r="O19" i="2"/>
  <c r="M41" i="2"/>
  <c r="M73" i="2"/>
  <c r="M55" i="2"/>
  <c r="M63" i="2"/>
  <c r="M28" i="2"/>
  <c r="M10" i="2"/>
  <c r="M34" i="2"/>
  <c r="O39" i="2"/>
  <c r="O44" i="2"/>
  <c r="O20" i="2"/>
  <c r="O83" i="2"/>
  <c r="O8" i="2"/>
  <c r="O74" i="2"/>
  <c r="O14" i="2"/>
  <c r="O85" i="2"/>
  <c r="M4" i="2"/>
  <c r="M33" i="2"/>
  <c r="M54" i="2"/>
  <c r="O33" i="2"/>
  <c r="M71" i="2"/>
  <c r="M46" i="2"/>
  <c r="O59" i="2"/>
  <c r="M74" i="2"/>
  <c r="M18" i="2"/>
  <c r="M51" i="2"/>
  <c r="M9" i="2"/>
  <c r="M21" i="2"/>
  <c r="M15" i="2"/>
  <c r="M38" i="2"/>
  <c r="M44" i="2"/>
  <c r="N16" i="2" l="1"/>
  <c r="M86" i="2"/>
  <c r="N86" i="2"/>
  <c r="M82" i="2"/>
  <c r="C12" i="19" s="1"/>
  <c r="O41" i="2"/>
  <c r="O5" i="2"/>
  <c r="O46" i="2"/>
  <c r="O66" i="2"/>
  <c r="O16" i="2"/>
  <c r="O51" i="2"/>
  <c r="M26" i="2"/>
  <c r="O21" i="2"/>
  <c r="O86" i="2"/>
  <c r="M5" i="2"/>
  <c r="N5" i="2"/>
  <c r="M56" i="2"/>
  <c r="N26" i="2"/>
  <c r="N31" i="2"/>
  <c r="O71" i="2"/>
  <c r="O36" i="2"/>
  <c r="O11" i="2"/>
  <c r="O26" i="2"/>
  <c r="O61" i="2"/>
  <c r="O76" i="2"/>
  <c r="M31" i="2"/>
  <c r="O56" i="2"/>
  <c r="O31" i="2"/>
  <c r="N82" i="2"/>
  <c r="D12" i="19" s="1"/>
  <c r="N22" i="2" l="1"/>
  <c r="D11" i="19" s="1"/>
  <c r="N37" i="2"/>
  <c r="D15" i="19" s="1"/>
  <c r="N62" i="2"/>
  <c r="D20" i="19" s="1"/>
  <c r="M87" i="2"/>
  <c r="C8" i="19" s="1"/>
  <c r="O22" i="2"/>
  <c r="M42" i="2"/>
  <c r="C16" i="19" s="1"/>
  <c r="O57" i="2"/>
  <c r="O62" i="2"/>
  <c r="O47" i="2"/>
  <c r="M77" i="2"/>
  <c r="C23" i="19" s="1"/>
  <c r="M57" i="2"/>
  <c r="C19" i="19" s="1"/>
  <c r="O87" i="2"/>
  <c r="O42" i="2"/>
  <c r="O37" i="2"/>
  <c r="O72" i="2"/>
  <c r="M62" i="2"/>
  <c r="C20" i="19" s="1"/>
  <c r="M47" i="2"/>
  <c r="C17" i="19" s="1"/>
  <c r="M32" i="2"/>
  <c r="C14" i="19" s="1"/>
  <c r="M6" i="2"/>
  <c r="H12" i="19"/>
  <c r="M22" i="2"/>
  <c r="C11" i="19" s="1"/>
  <c r="N17" i="2"/>
  <c r="D10" i="19" s="1"/>
  <c r="N6" i="2"/>
  <c r="N77" i="2"/>
  <c r="D23" i="19" s="1"/>
  <c r="N42" i="2"/>
  <c r="D16" i="19" s="1"/>
  <c r="N67" i="2"/>
  <c r="D21" i="19" s="1"/>
  <c r="O82" i="2"/>
  <c r="O77" i="2"/>
  <c r="O6" i="2"/>
  <c r="O17" i="2"/>
  <c r="O52" i="2"/>
  <c r="N57" i="2"/>
  <c r="D19" i="19" s="1"/>
  <c r="N27" i="2"/>
  <c r="D13" i="19" s="1"/>
  <c r="N72" i="2"/>
  <c r="D22" i="19" s="1"/>
  <c r="N87" i="2"/>
  <c r="D8" i="19" s="1"/>
  <c r="N47" i="2"/>
  <c r="D17" i="19" s="1"/>
  <c r="N32" i="2"/>
  <c r="D14" i="19" s="1"/>
  <c r="N52" i="2"/>
  <c r="D18" i="19" s="1"/>
  <c r="M72" i="2"/>
  <c r="C22" i="19" s="1"/>
  <c r="M27" i="2"/>
  <c r="C13" i="19" s="1"/>
  <c r="O27" i="2"/>
  <c r="O67" i="2"/>
  <c r="O32" i="2"/>
  <c r="M67" i="2"/>
  <c r="C21" i="19" s="1"/>
  <c r="M52" i="2"/>
  <c r="C18" i="19" s="1"/>
  <c r="M37" i="2"/>
  <c r="C15" i="19" s="1"/>
  <c r="M17" i="2"/>
  <c r="C10" i="19" s="1"/>
  <c r="H15" i="19" l="1"/>
  <c r="H21" i="19"/>
  <c r="H22" i="19"/>
  <c r="H17" i="19"/>
  <c r="H19" i="19"/>
  <c r="H23" i="19"/>
  <c r="H16" i="19"/>
  <c r="H8" i="19"/>
  <c r="M12" i="2"/>
  <c r="C9" i="19" s="1"/>
  <c r="N12" i="2"/>
  <c r="D9" i="19" s="1"/>
  <c r="O7" i="2"/>
  <c r="H11" i="19"/>
  <c r="N7" i="2"/>
  <c r="D7" i="19" s="1"/>
  <c r="H10" i="19"/>
  <c r="H13" i="19"/>
  <c r="M7" i="2"/>
  <c r="C7" i="19" s="1"/>
  <c r="O12" i="2"/>
  <c r="H18" i="19"/>
  <c r="H14" i="19"/>
  <c r="H20" i="19"/>
  <c r="D24" i="19" l="1"/>
  <c r="C24" i="19"/>
  <c r="H7" i="19"/>
  <c r="H9" i="19"/>
  <c r="H24" i="19" l="1"/>
</calcChain>
</file>

<file path=xl/sharedStrings.xml><?xml version="1.0" encoding="utf-8"?>
<sst xmlns="http://schemas.openxmlformats.org/spreadsheetml/2006/main" count="589" uniqueCount="116">
  <si>
    <t>Company id</t>
  </si>
  <si>
    <t>Company code</t>
  </si>
  <si>
    <t>Company name</t>
  </si>
  <si>
    <t>Financial year</t>
  </si>
  <si>
    <t>Historical versus forecast</t>
  </si>
  <si>
    <t>Price review</t>
  </si>
  <si>
    <t>ANH</t>
  </si>
  <si>
    <t>Anglian Water  </t>
  </si>
  <si>
    <t>2011-12</t>
  </si>
  <si>
    <t>N/A</t>
  </si>
  <si>
    <t>PR09 (£m)</t>
  </si>
  <si>
    <t>HDD</t>
  </si>
  <si>
    <t>Hafren Dyfrdwy</t>
  </si>
  <si>
    <t>2012-13</t>
  </si>
  <si>
    <t>NES</t>
  </si>
  <si>
    <t>Northumbrian Water</t>
  </si>
  <si>
    <t>2013-14</t>
  </si>
  <si>
    <t>NWT</t>
  </si>
  <si>
    <t>United Utilities</t>
  </si>
  <si>
    <t>2014-15</t>
  </si>
  <si>
    <t>Historical (£m)</t>
  </si>
  <si>
    <t>SRN</t>
  </si>
  <si>
    <t>Southern Water</t>
  </si>
  <si>
    <t>2015-16</t>
  </si>
  <si>
    <t>PR14 (£m)</t>
  </si>
  <si>
    <t>SVE</t>
  </si>
  <si>
    <t>Severn Trent England</t>
  </si>
  <si>
    <t>2016-17</t>
  </si>
  <si>
    <t>SWB</t>
  </si>
  <si>
    <t>South West Water</t>
  </si>
  <si>
    <t>2017-18</t>
  </si>
  <si>
    <t>TMS</t>
  </si>
  <si>
    <t>Thames Water</t>
  </si>
  <si>
    <t>2018-19</t>
  </si>
  <si>
    <t>WSH</t>
  </si>
  <si>
    <t>Dŵr Cymru</t>
  </si>
  <si>
    <t>2019-20</t>
  </si>
  <si>
    <t>WSX</t>
  </si>
  <si>
    <t>Wessex Water</t>
  </si>
  <si>
    <t>2020-21</t>
  </si>
  <si>
    <t>Business plans (£m)</t>
  </si>
  <si>
    <t>PR19 (£m)</t>
  </si>
  <si>
    <t>YKY</t>
  </si>
  <si>
    <t>Yorkshire Water</t>
  </si>
  <si>
    <t>2021-22</t>
  </si>
  <si>
    <t>AFW</t>
  </si>
  <si>
    <t>Affinity Water</t>
  </si>
  <si>
    <t>2022-23</t>
  </si>
  <si>
    <t>BRL</t>
  </si>
  <si>
    <t>Bristol Water</t>
  </si>
  <si>
    <t>2023-24</t>
  </si>
  <si>
    <t>PRT</t>
  </si>
  <si>
    <t>Portsmouth Water</t>
  </si>
  <si>
    <t>2024-25</t>
  </si>
  <si>
    <t>SES</t>
  </si>
  <si>
    <t>SES Water</t>
  </si>
  <si>
    <t>SEW</t>
  </si>
  <si>
    <t>South East Water</t>
  </si>
  <si>
    <t>SSC</t>
  </si>
  <si>
    <t>South Staffs Water</t>
  </si>
  <si>
    <t>SVT</t>
  </si>
  <si>
    <t>Severn Trent Water Ltd</t>
  </si>
  <si>
    <t>BWH</t>
  </si>
  <si>
    <t>Bournemouth Water</t>
  </si>
  <si>
    <t>DVW</t>
  </si>
  <si>
    <t>Dee Valley Water</t>
  </si>
  <si>
    <t>SVH</t>
  </si>
  <si>
    <t>Severn Trent / Hafren Dyfrdwy</t>
  </si>
  <si>
    <t>Modelled base costs, Water resources</t>
  </si>
  <si>
    <t>Modelled base costs, Network Plus</t>
  </si>
  <si>
    <t>Modelled base costs, Wholesale</t>
  </si>
  <si>
    <t>Company unique code</t>
  </si>
  <si>
    <t>Company code merger</t>
  </si>
  <si>
    <t>Combination of company and year</t>
  </si>
  <si>
    <t>Period</t>
  </si>
  <si>
    <t>realbotexwr</t>
  </si>
  <si>
    <t>realbotexnpw</t>
  </si>
  <si>
    <t>realbotexww</t>
  </si>
  <si>
    <t>£m,Modelled base costs, Bioresources</t>
  </si>
  <si>
    <t>£m,Modelled base costs, Network plus</t>
  </si>
  <si>
    <t>£m,Modelled base costs, wholesale</t>
  </si>
  <si>
    <t>Company code combine</t>
  </si>
  <si>
    <t>realbotexbr</t>
  </si>
  <si>
    <t>realbotexnpww</t>
  </si>
  <si>
    <t>realbotexwww</t>
  </si>
  <si>
    <t>Total</t>
  </si>
  <si>
    <t>Company</t>
  </si>
  <si>
    <t>Bioresources</t>
  </si>
  <si>
    <t>Water resources</t>
  </si>
  <si>
    <t>Water network plus</t>
  </si>
  <si>
    <t>Wastewater network plus</t>
  </si>
  <si>
    <t>realbotexswc</t>
  </si>
  <si>
    <t>realbotexswt</t>
  </si>
  <si>
    <t>realbotexbrp</t>
  </si>
  <si>
    <t>Enhancement opex not in base</t>
  </si>
  <si>
    <t>Ehancement opex not in base, Water resources</t>
  </si>
  <si>
    <t>Ehancement opex not in base, Water Network Plus</t>
  </si>
  <si>
    <t>Ehancement opex not in base, Wholesale water</t>
  </si>
  <si>
    <t>Proportions allocations</t>
  </si>
  <si>
    <t>Water Resources</t>
  </si>
  <si>
    <t>Modelled base costs net of enhancement opex, Water resources</t>
  </si>
  <si>
    <t>Modelled base costs net of enhancement opex, Water network plus</t>
  </si>
  <si>
    <t>Modelled base costs net of enhancement opex, Wholesale water</t>
  </si>
  <si>
    <t>Ehancement opex not in base, Bioresources</t>
  </si>
  <si>
    <t>Ehancement opex not in base,  Wholesale wastewater</t>
  </si>
  <si>
    <t>Ehancement opex not in base, Wastewater network plus</t>
  </si>
  <si>
    <t>Modelled base costs net of enhancement opex, Bioresources</t>
  </si>
  <si>
    <t>Modelled base costs net of enhancement opex, Wastewater network plus</t>
  </si>
  <si>
    <t>Modelled base costs net of enhancement opex, Wholesale wastewater</t>
  </si>
  <si>
    <t>£m,Modelled base costs, Sewage collection</t>
  </si>
  <si>
    <t>£m,Modelled base costs, Sewage Treatment</t>
  </si>
  <si>
    <t>£m,Modelled base costs, Bioresources plus</t>
  </si>
  <si>
    <t>Business plans modelled base costs base costs, net of enhancement opex, April submission</t>
  </si>
  <si>
    <t>Version 1.0. 16th December 2019</t>
  </si>
  <si>
    <t>Totex reported by companies</t>
  </si>
  <si>
    <r>
      <rPr>
        <b/>
        <sz val="11"/>
        <color theme="1"/>
        <rFont val="Arial"/>
        <family val="2"/>
      </rPr>
      <t xml:space="preserve">Objective
</t>
    </r>
    <r>
      <rPr>
        <sz val="11"/>
        <color theme="1"/>
        <rFont val="Arial"/>
        <family val="2"/>
      </rPr>
      <t xml:space="preserve">
We use this file to estimate the proportions we use to allocate wholesale modelled base costs allowances into each price control. The proportions are based on companies business plans that were submitted in April 2019.
These proportions are used by feeder model 4 to estimate allowances at the price control level.
The model consists of the following tabs:
- The inputs workbooks import the estimations of costs in real terms from the "Interface real" workbook from feeder model 1. Then the modelled base costs per price control are calculated. 
- The Allocations proportions worksheet provides the percentage allocation of wholesale modelled base costs allowances by price control.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</si>
</sst>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0_-;\-* #,##0_-;_-* &quot;-&quot;??_-;_-@_-"/>
    <numFmt numFmtId="167" formatCode="#,##0.0"/>
  </numFmts>
  <fonts count="18" x14ac:knownFonts="1">
    <font>
      <sz val="11"/>
      <color theme="1"/>
      <name val="Arial"/>
      <family val="2"/>
    </font>
    <font>
      <sz val="11"/>
      <color theme="1"/>
      <name val="Arial"/>
      <family val="2"/>
    </font>
    <font>
      <sz val="10"/>
      <color theme="1"/>
      <name val="Calibri"/>
      <family val="2"/>
      <scheme val="minor"/>
    </font>
    <font>
      <sz val="11"/>
      <color indexed="8"/>
      <name val="Calibri"/>
      <family val="2"/>
      <scheme val="minor"/>
    </font>
    <font>
      <sz val="10"/>
      <color indexed="8"/>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sz val="10"/>
      <name val="Calibri"/>
      <family val="2"/>
    </font>
    <font>
      <b/>
      <sz val="10"/>
      <name val="Calibri"/>
      <family val="2"/>
    </font>
    <font>
      <b/>
      <sz val="10"/>
      <color rgb="FFFF0000"/>
      <name val="Calibri"/>
      <family val="2"/>
      <scheme val="minor"/>
    </font>
    <font>
      <sz val="11"/>
      <color theme="1"/>
      <name val="Calibri"/>
      <family val="2"/>
      <scheme val="minor"/>
    </font>
    <font>
      <sz val="10"/>
      <color rgb="FF000000"/>
      <name val="Calibri"/>
      <family val="2"/>
      <scheme val="minor"/>
    </font>
    <font>
      <b/>
      <sz val="10"/>
      <name val="Calibri"/>
      <family val="2"/>
      <scheme val="minor"/>
    </font>
    <font>
      <b/>
      <sz val="11"/>
      <color theme="1"/>
      <name val="Arial"/>
      <family val="2"/>
    </font>
    <font>
      <b/>
      <sz val="14"/>
      <color theme="3"/>
      <name val="Arial"/>
      <family val="2"/>
    </font>
    <font>
      <b/>
      <sz val="9"/>
      <color theme="3"/>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6699FF"/>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12" fillId="0" borderId="0"/>
    <xf numFmtId="164" fontId="1" fillId="0" borderId="0" applyFont="0" applyFill="0" applyBorder="0" applyAlignment="0" applyProtection="0"/>
    <xf numFmtId="0" fontId="1" fillId="0" borderId="0"/>
    <xf numFmtId="0" fontId="1" fillId="0" borderId="0"/>
    <xf numFmtId="0" fontId="12" fillId="0" borderId="0"/>
    <xf numFmtId="0" fontId="12" fillId="0" borderId="0"/>
    <xf numFmtId="0" fontId="1" fillId="0" borderId="0"/>
  </cellStyleXfs>
  <cellXfs count="48">
    <xf numFmtId="0" fontId="0" fillId="0" borderId="0" xfId="0"/>
    <xf numFmtId="0" fontId="2" fillId="0" borderId="1" xfId="0" applyFont="1" applyBorder="1" applyAlignment="1">
      <alignment vertical="center"/>
    </xf>
    <xf numFmtId="0" fontId="2" fillId="0" borderId="1" xfId="0" applyFont="1" applyFill="1" applyBorder="1" applyAlignment="1">
      <alignment vertical="center"/>
    </xf>
    <xf numFmtId="0" fontId="4" fillId="0" borderId="1" xfId="3" applyFont="1" applyBorder="1" applyAlignment="1">
      <alignment vertical="center"/>
    </xf>
    <xf numFmtId="0" fontId="2" fillId="2" borderId="1" xfId="0" applyFont="1" applyFill="1" applyBorder="1" applyAlignment="1">
      <alignment vertical="center"/>
    </xf>
    <xf numFmtId="0" fontId="4" fillId="2" borderId="1" xfId="3"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2" fillId="0" borderId="0" xfId="0" applyFont="1" applyAlignment="1">
      <alignment vertical="center"/>
    </xf>
    <xf numFmtId="1" fontId="2" fillId="0" borderId="1" xfId="0" applyNumberFormat="1" applyFont="1" applyBorder="1" applyAlignment="1">
      <alignment vertical="center"/>
    </xf>
    <xf numFmtId="0" fontId="5" fillId="0" borderId="0" xfId="0" applyFont="1"/>
    <xf numFmtId="166" fontId="7" fillId="0" borderId="3" xfId="1" applyNumberFormat="1" applyFont="1" applyBorder="1" applyAlignment="1">
      <alignment horizontal="left" vertical="center" wrapText="1"/>
    </xf>
    <xf numFmtId="0" fontId="8" fillId="5" borderId="1" xfId="0" applyFont="1" applyFill="1" applyBorder="1" applyAlignment="1">
      <alignment horizontal="center" vertical="center" wrapText="1"/>
    </xf>
    <xf numFmtId="0" fontId="5" fillId="0" borderId="3" xfId="0" applyFont="1" applyBorder="1" applyAlignment="1">
      <alignment vertical="center"/>
    </xf>
    <xf numFmtId="3" fontId="9" fillId="0" borderId="1" xfId="0" quotePrefix="1" applyNumberFormat="1" applyFont="1" applyBorder="1" applyAlignment="1">
      <alignment vertical="center"/>
    </xf>
    <xf numFmtId="3" fontId="5" fillId="7" borderId="4" xfId="0" applyNumberFormat="1" applyFont="1" applyFill="1" applyBorder="1" applyAlignment="1">
      <alignment horizontal="right" vertical="center"/>
    </xf>
    <xf numFmtId="3" fontId="5" fillId="7" borderId="5" xfId="0" applyNumberFormat="1" applyFont="1" applyFill="1" applyBorder="1" applyAlignment="1">
      <alignment horizontal="right" vertical="center"/>
    </xf>
    <xf numFmtId="3" fontId="5" fillId="7" borderId="6" xfId="0" applyNumberFormat="1" applyFont="1" applyFill="1" applyBorder="1" applyAlignment="1">
      <alignment horizontal="right" vertical="center"/>
    </xf>
    <xf numFmtId="3" fontId="5" fillId="7" borderId="7" xfId="0" applyNumberFormat="1" applyFont="1" applyFill="1" applyBorder="1" applyAlignment="1">
      <alignment horizontal="right" vertical="center"/>
    </xf>
    <xf numFmtId="3" fontId="5" fillId="7" borderId="8" xfId="0" applyNumberFormat="1" applyFont="1" applyFill="1" applyBorder="1" applyAlignment="1">
      <alignment horizontal="right" vertical="center"/>
    </xf>
    <xf numFmtId="3" fontId="5" fillId="7" borderId="9" xfId="0" applyNumberFormat="1" applyFont="1" applyFill="1" applyBorder="1" applyAlignment="1">
      <alignment horizontal="right" vertical="center"/>
    </xf>
    <xf numFmtId="0" fontId="7" fillId="0" borderId="1" xfId="0" applyFont="1" applyFill="1" applyBorder="1" applyAlignment="1">
      <alignment vertical="center"/>
    </xf>
    <xf numFmtId="3" fontId="10" fillId="0" borderId="1" xfId="0" quotePrefix="1" applyNumberFormat="1" applyFont="1" applyFill="1" applyBorder="1" applyAlignment="1">
      <alignment vertical="center"/>
    </xf>
    <xf numFmtId="0" fontId="11" fillId="4" borderId="1" xfId="0" applyFont="1" applyFill="1" applyBorder="1" applyAlignment="1">
      <alignment vertical="center"/>
    </xf>
    <xf numFmtId="0" fontId="2" fillId="8" borderId="1" xfId="0" applyFont="1" applyFill="1" applyBorder="1" applyAlignment="1">
      <alignment vertical="center" wrapText="1"/>
    </xf>
    <xf numFmtId="0" fontId="13" fillId="6" borderId="1" xfId="0" applyFont="1" applyFill="1" applyBorder="1" applyAlignment="1">
      <alignment horizontal="center" vertical="center" wrapText="1"/>
    </xf>
    <xf numFmtId="0" fontId="2" fillId="0" borderId="0" xfId="0" applyFont="1"/>
    <xf numFmtId="165" fontId="2" fillId="0" borderId="1" xfId="2" applyNumberFormat="1" applyFont="1" applyBorder="1" applyAlignment="1">
      <alignment vertical="center"/>
    </xf>
    <xf numFmtId="165" fontId="14" fillId="0" borderId="1" xfId="2" quotePrefix="1" applyNumberFormat="1" applyFont="1" applyFill="1" applyBorder="1" applyAlignment="1">
      <alignment vertical="center"/>
    </xf>
    <xf numFmtId="165" fontId="2" fillId="0" borderId="3" xfId="2" applyNumberFormat="1" applyFont="1" applyBorder="1" applyAlignment="1">
      <alignment vertical="center"/>
    </xf>
    <xf numFmtId="165" fontId="2" fillId="0" borderId="10" xfId="2" applyNumberFormat="1" applyFont="1" applyBorder="1" applyAlignment="1">
      <alignment vertical="center"/>
    </xf>
    <xf numFmtId="165" fontId="14" fillId="0" borderId="2" xfId="2" quotePrefix="1" applyNumberFormat="1" applyFont="1" applyFill="1" applyBorder="1" applyAlignment="1">
      <alignment vertical="center"/>
    </xf>
    <xf numFmtId="167" fontId="2" fillId="7" borderId="10" xfId="0" applyNumberFormat="1" applyFont="1" applyFill="1" applyBorder="1" applyAlignment="1">
      <alignment horizontal="right" vertical="center"/>
    </xf>
    <xf numFmtId="167" fontId="2" fillId="7" borderId="11" xfId="0" applyNumberFormat="1" applyFont="1" applyFill="1" applyBorder="1" applyAlignment="1">
      <alignment horizontal="right" vertical="center"/>
    </xf>
    <xf numFmtId="167" fontId="2" fillId="7" borderId="2" xfId="0" applyNumberFormat="1" applyFont="1" applyFill="1" applyBorder="1" applyAlignment="1">
      <alignment horizontal="right" vertical="center"/>
    </xf>
    <xf numFmtId="1" fontId="2" fillId="0" borderId="0" xfId="0" applyNumberFormat="1" applyFont="1" applyAlignment="1">
      <alignment vertical="center"/>
    </xf>
    <xf numFmtId="0" fontId="2" fillId="4" borderId="1" xfId="0" applyFont="1" applyFill="1" applyBorder="1" applyAlignment="1">
      <alignment vertical="center"/>
    </xf>
    <xf numFmtId="0" fontId="2" fillId="4" borderId="1" xfId="0" applyFont="1" applyFill="1" applyBorder="1" applyAlignment="1">
      <alignment vertical="center" wrapText="1"/>
    </xf>
    <xf numFmtId="0" fontId="16" fillId="9" borderId="0" xfId="9" applyFont="1" applyFill="1"/>
    <xf numFmtId="0" fontId="1" fillId="9" borderId="0" xfId="10" applyFill="1"/>
    <xf numFmtId="0" fontId="17" fillId="9" borderId="0" xfId="9" applyFont="1" applyFill="1"/>
    <xf numFmtId="0" fontId="1" fillId="9" borderId="0" xfId="10" applyFill="1" applyBorder="1"/>
    <xf numFmtId="0" fontId="17" fillId="0" borderId="0" xfId="9" applyFont="1" applyBorder="1"/>
    <xf numFmtId="0" fontId="1" fillId="9" borderId="0" xfId="10" applyFill="1" applyBorder="1" applyAlignment="1">
      <alignment vertical="center" wrapText="1"/>
    </xf>
    <xf numFmtId="0" fontId="6" fillId="4" borderId="1" xfId="0" applyFont="1" applyFill="1" applyBorder="1" applyAlignment="1">
      <alignment horizontal="centerContinuous" vertical="center" wrapText="1"/>
    </xf>
    <xf numFmtId="0" fontId="0" fillId="7" borderId="12" xfId="10" applyFont="1" applyFill="1" applyBorder="1" applyAlignment="1">
      <alignment horizontal="left" vertical="center" wrapText="1"/>
    </xf>
    <xf numFmtId="0" fontId="1" fillId="7" borderId="13" xfId="10" applyFill="1" applyBorder="1" applyAlignment="1">
      <alignment horizontal="left" vertical="center" wrapText="1"/>
    </xf>
    <xf numFmtId="0" fontId="1" fillId="7" borderId="14" xfId="10" applyFill="1" applyBorder="1" applyAlignment="1">
      <alignment horizontal="left" vertical="center" wrapText="1"/>
    </xf>
  </cellXfs>
  <cellStyles count="11">
    <cellStyle name="Comma" xfId="1" builtinId="3"/>
    <cellStyle name="Comma 2" xfId="5"/>
    <cellStyle name="Normal" xfId="0" builtinId="0"/>
    <cellStyle name="Normal 2" xfId="4"/>
    <cellStyle name="Normal 2 2 2" xfId="8"/>
    <cellStyle name="Normal 2 6" xfId="9"/>
    <cellStyle name="Normal 3 2" xfId="7"/>
    <cellStyle name="Normal 5 2 2 2" xfId="6"/>
    <cellStyle name="Normal 87 2" xfId="10"/>
    <cellStyle name="Normal 9" xfId="3"/>
    <cellStyle name="Percent" xfId="2" builtinId="5"/>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abSelected="1" zoomScale="110" zoomScaleNormal="110" workbookViewId="0"/>
  </sheetViews>
  <sheetFormatPr defaultColWidth="8.33203125" defaultRowHeight="14" x14ac:dyDescent="0.3"/>
  <cols>
    <col min="1" max="1" width="4" style="39" customWidth="1"/>
    <col min="2" max="2" width="67.5" style="39" bestFit="1" customWidth="1"/>
    <col min="3" max="16384" width="8.33203125" style="39"/>
  </cols>
  <sheetData>
    <row r="1" spans="1:21" ht="18" x14ac:dyDescent="0.4">
      <c r="A1" s="38" t="s">
        <v>114</v>
      </c>
    </row>
    <row r="2" spans="1:21" s="41" customFormat="1" x14ac:dyDescent="0.3">
      <c r="A2" s="40" t="s">
        <v>113</v>
      </c>
    </row>
    <row r="3" spans="1:21" s="41" customFormat="1" x14ac:dyDescent="0.3">
      <c r="A3" s="42"/>
    </row>
    <row r="4" spans="1:21" s="41" customFormat="1" ht="14.5" thickBot="1" x14ac:dyDescent="0.35"/>
    <row r="5" spans="1:21" s="41" customFormat="1" ht="259.5" customHeight="1" thickBot="1" x14ac:dyDescent="0.35">
      <c r="B5" s="45" t="s">
        <v>115</v>
      </c>
      <c r="C5" s="46"/>
      <c r="D5" s="46"/>
      <c r="E5" s="46"/>
      <c r="F5" s="46"/>
      <c r="G5" s="46"/>
      <c r="H5" s="46"/>
      <c r="I5" s="47"/>
      <c r="J5" s="43"/>
      <c r="K5" s="43"/>
      <c r="L5" s="43"/>
      <c r="M5" s="43"/>
      <c r="N5" s="43"/>
      <c r="O5" s="43"/>
      <c r="P5" s="43"/>
      <c r="Q5" s="43"/>
      <c r="R5" s="43"/>
      <c r="S5" s="43"/>
      <c r="T5" s="43"/>
      <c r="U5" s="43"/>
    </row>
    <row r="6" spans="1:21" s="41" customFormat="1" x14ac:dyDescent="0.3"/>
    <row r="7" spans="1:21" s="41" customFormat="1" x14ac:dyDescent="0.3"/>
  </sheetData>
  <mergeCells count="1">
    <mergeCell ref="B5:I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B2:I23"/>
  <sheetViews>
    <sheetView showGridLines="0" zoomScale="80" zoomScaleNormal="80" workbookViewId="0"/>
  </sheetViews>
  <sheetFormatPr defaultRowHeight="14" x14ac:dyDescent="0.3"/>
  <cols>
    <col min="1" max="1" width="2.58203125" customWidth="1"/>
    <col min="2" max="2" width="9" bestFit="1" customWidth="1"/>
    <col min="3" max="3" width="11.83203125" bestFit="1" customWidth="1"/>
    <col min="4" max="4" width="25" bestFit="1" customWidth="1"/>
    <col min="7" max="7" width="10.58203125" bestFit="1" customWidth="1"/>
    <col min="8" max="9" width="28.08203125" bestFit="1" customWidth="1"/>
  </cols>
  <sheetData>
    <row r="2" spans="2:9" x14ac:dyDescent="0.3">
      <c r="B2" s="1" t="s">
        <v>0</v>
      </c>
      <c r="C2" s="1" t="s">
        <v>1</v>
      </c>
      <c r="D2" s="1" t="s">
        <v>2</v>
      </c>
      <c r="G2" s="2" t="s">
        <v>3</v>
      </c>
      <c r="H2" s="2" t="s">
        <v>4</v>
      </c>
      <c r="I2" s="2" t="s">
        <v>5</v>
      </c>
    </row>
    <row r="3" spans="2:9" x14ac:dyDescent="0.3">
      <c r="B3" s="1">
        <v>1</v>
      </c>
      <c r="C3" s="1" t="s">
        <v>6</v>
      </c>
      <c r="D3" s="3" t="s">
        <v>7</v>
      </c>
      <c r="G3" s="2" t="s">
        <v>8</v>
      </c>
      <c r="H3" s="2" t="s">
        <v>9</v>
      </c>
      <c r="I3" s="2" t="s">
        <v>10</v>
      </c>
    </row>
    <row r="4" spans="2:9" x14ac:dyDescent="0.3">
      <c r="B4" s="1">
        <v>2</v>
      </c>
      <c r="C4" s="1" t="s">
        <v>11</v>
      </c>
      <c r="D4" s="3" t="s">
        <v>12</v>
      </c>
      <c r="G4" s="2" t="s">
        <v>13</v>
      </c>
      <c r="H4" s="2" t="s">
        <v>9</v>
      </c>
      <c r="I4" s="2" t="s">
        <v>10</v>
      </c>
    </row>
    <row r="5" spans="2:9" x14ac:dyDescent="0.3">
      <c r="B5" s="1">
        <v>3</v>
      </c>
      <c r="C5" s="1" t="s">
        <v>14</v>
      </c>
      <c r="D5" s="3" t="s">
        <v>15</v>
      </c>
      <c r="G5" s="2" t="s">
        <v>16</v>
      </c>
      <c r="H5" s="2" t="s">
        <v>9</v>
      </c>
      <c r="I5" s="2" t="s">
        <v>10</v>
      </c>
    </row>
    <row r="6" spans="2:9" x14ac:dyDescent="0.3">
      <c r="B6" s="1">
        <v>4</v>
      </c>
      <c r="C6" s="1" t="s">
        <v>17</v>
      </c>
      <c r="D6" s="3" t="s">
        <v>18</v>
      </c>
      <c r="G6" s="2" t="s">
        <v>19</v>
      </c>
      <c r="H6" s="2" t="s">
        <v>20</v>
      </c>
      <c r="I6" s="2" t="s">
        <v>10</v>
      </c>
    </row>
    <row r="7" spans="2:9" x14ac:dyDescent="0.3">
      <c r="B7" s="1">
        <v>5</v>
      </c>
      <c r="C7" s="1" t="s">
        <v>21</v>
      </c>
      <c r="D7" s="3" t="s">
        <v>22</v>
      </c>
      <c r="G7" s="2" t="s">
        <v>23</v>
      </c>
      <c r="H7" s="2" t="s">
        <v>20</v>
      </c>
      <c r="I7" s="2" t="s">
        <v>24</v>
      </c>
    </row>
    <row r="8" spans="2:9" x14ac:dyDescent="0.3">
      <c r="B8" s="1">
        <v>6</v>
      </c>
      <c r="C8" s="1" t="s">
        <v>25</v>
      </c>
      <c r="D8" s="3" t="s">
        <v>26</v>
      </c>
      <c r="G8" s="2" t="s">
        <v>27</v>
      </c>
      <c r="H8" s="2" t="s">
        <v>20</v>
      </c>
      <c r="I8" s="2" t="s">
        <v>24</v>
      </c>
    </row>
    <row r="9" spans="2:9" x14ac:dyDescent="0.3">
      <c r="B9" s="1">
        <v>7</v>
      </c>
      <c r="C9" s="1" t="s">
        <v>28</v>
      </c>
      <c r="D9" s="3" t="s">
        <v>29</v>
      </c>
      <c r="G9" s="2" t="s">
        <v>30</v>
      </c>
      <c r="H9" s="2" t="s">
        <v>20</v>
      </c>
      <c r="I9" s="2" t="s">
        <v>24</v>
      </c>
    </row>
    <row r="10" spans="2:9" x14ac:dyDescent="0.3">
      <c r="B10" s="1">
        <v>8</v>
      </c>
      <c r="C10" s="1" t="s">
        <v>31</v>
      </c>
      <c r="D10" s="3" t="s">
        <v>32</v>
      </c>
      <c r="G10" s="2" t="s">
        <v>33</v>
      </c>
      <c r="H10" s="2" t="s">
        <v>20</v>
      </c>
      <c r="I10" s="2" t="s">
        <v>24</v>
      </c>
    </row>
    <row r="11" spans="2:9" x14ac:dyDescent="0.3">
      <c r="B11" s="1">
        <v>9</v>
      </c>
      <c r="C11" s="1" t="s">
        <v>34</v>
      </c>
      <c r="D11" s="3" t="s">
        <v>35</v>
      </c>
      <c r="G11" s="2" t="s">
        <v>36</v>
      </c>
      <c r="H11" s="2" t="s">
        <v>9</v>
      </c>
      <c r="I11" s="2" t="s">
        <v>24</v>
      </c>
    </row>
    <row r="12" spans="2:9" x14ac:dyDescent="0.3">
      <c r="B12" s="1">
        <v>10</v>
      </c>
      <c r="C12" s="1" t="s">
        <v>37</v>
      </c>
      <c r="D12" s="3" t="s">
        <v>38</v>
      </c>
      <c r="G12" s="2" t="s">
        <v>39</v>
      </c>
      <c r="H12" s="2" t="s">
        <v>40</v>
      </c>
      <c r="I12" s="2" t="s">
        <v>41</v>
      </c>
    </row>
    <row r="13" spans="2:9" x14ac:dyDescent="0.3">
      <c r="B13" s="1">
        <v>11</v>
      </c>
      <c r="C13" s="1" t="s">
        <v>42</v>
      </c>
      <c r="D13" s="3" t="s">
        <v>43</v>
      </c>
      <c r="G13" s="2" t="s">
        <v>44</v>
      </c>
      <c r="H13" s="2" t="s">
        <v>40</v>
      </c>
      <c r="I13" s="2" t="s">
        <v>41</v>
      </c>
    </row>
    <row r="14" spans="2:9" x14ac:dyDescent="0.3">
      <c r="B14" s="1">
        <v>12</v>
      </c>
      <c r="C14" s="1" t="s">
        <v>45</v>
      </c>
      <c r="D14" s="3" t="s">
        <v>46</v>
      </c>
      <c r="G14" s="2" t="s">
        <v>47</v>
      </c>
      <c r="H14" s="2" t="s">
        <v>40</v>
      </c>
      <c r="I14" s="2" t="s">
        <v>41</v>
      </c>
    </row>
    <row r="15" spans="2:9" x14ac:dyDescent="0.3">
      <c r="B15" s="1">
        <v>13</v>
      </c>
      <c r="C15" s="1" t="s">
        <v>48</v>
      </c>
      <c r="D15" s="3" t="s">
        <v>49</v>
      </c>
      <c r="G15" s="2" t="s">
        <v>50</v>
      </c>
      <c r="H15" s="2" t="s">
        <v>40</v>
      </c>
      <c r="I15" s="2" t="s">
        <v>41</v>
      </c>
    </row>
    <row r="16" spans="2:9" x14ac:dyDescent="0.3">
      <c r="B16" s="1">
        <v>14</v>
      </c>
      <c r="C16" s="1" t="s">
        <v>51</v>
      </c>
      <c r="D16" s="3" t="s">
        <v>52</v>
      </c>
      <c r="G16" s="2" t="s">
        <v>53</v>
      </c>
      <c r="H16" s="2" t="s">
        <v>40</v>
      </c>
      <c r="I16" s="2" t="s">
        <v>41</v>
      </c>
    </row>
    <row r="17" spans="2:4" x14ac:dyDescent="0.3">
      <c r="B17" s="1">
        <v>15</v>
      </c>
      <c r="C17" s="1" t="s">
        <v>54</v>
      </c>
      <c r="D17" s="1" t="s">
        <v>55</v>
      </c>
    </row>
    <row r="18" spans="2:4" x14ac:dyDescent="0.3">
      <c r="B18" s="1">
        <v>16</v>
      </c>
      <c r="C18" s="1" t="s">
        <v>56</v>
      </c>
      <c r="D18" s="3" t="s">
        <v>57</v>
      </c>
    </row>
    <row r="19" spans="2:4" x14ac:dyDescent="0.3">
      <c r="B19" s="1">
        <v>17</v>
      </c>
      <c r="C19" s="1" t="s">
        <v>58</v>
      </c>
      <c r="D19" s="3" t="s">
        <v>59</v>
      </c>
    </row>
    <row r="20" spans="2:4" x14ac:dyDescent="0.3">
      <c r="B20" s="4">
        <v>18</v>
      </c>
      <c r="C20" s="5" t="s">
        <v>60</v>
      </c>
      <c r="D20" s="5" t="s">
        <v>61</v>
      </c>
    </row>
    <row r="21" spans="2:4" x14ac:dyDescent="0.3">
      <c r="B21" s="4">
        <v>19</v>
      </c>
      <c r="C21" s="4" t="s">
        <v>62</v>
      </c>
      <c r="D21" s="4" t="s">
        <v>63</v>
      </c>
    </row>
    <row r="22" spans="2:4" x14ac:dyDescent="0.3">
      <c r="B22" s="4">
        <v>20</v>
      </c>
      <c r="C22" s="4" t="s">
        <v>64</v>
      </c>
      <c r="D22" s="4" t="s">
        <v>65</v>
      </c>
    </row>
    <row r="23" spans="2:4" x14ac:dyDescent="0.3">
      <c r="B23" s="4">
        <v>21</v>
      </c>
      <c r="C23" s="4" t="s">
        <v>66</v>
      </c>
      <c r="D23" s="4" t="s">
        <v>67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BM87"/>
  <sheetViews>
    <sheetView zoomScale="80" zoomScaleNormal="80" workbookViewId="0">
      <pane xSplit="5" ySplit="2" topLeftCell="F3" activePane="bottomRight" state="frozen"/>
      <selection activeCell="H6" sqref="H6"/>
      <selection pane="topRight" activeCell="H6" sqref="H6"/>
      <selection pane="bottomLeft" activeCell="H6" sqref="H6"/>
      <selection pane="bottomRight"/>
    </sheetView>
  </sheetViews>
  <sheetFormatPr defaultColWidth="8.58203125" defaultRowHeight="13" x14ac:dyDescent="0.3"/>
  <cols>
    <col min="1" max="3" width="8.58203125" style="8"/>
    <col min="4" max="4" width="10.58203125" style="8" customWidth="1"/>
    <col min="5" max="5" width="16.33203125" style="8" bestFit="1" customWidth="1"/>
    <col min="6" max="6" width="11.58203125" style="8" customWidth="1"/>
    <col min="7" max="8" width="13.58203125" style="8" customWidth="1"/>
    <col min="9" max="12" width="12.08203125" style="8" customWidth="1"/>
    <col min="13" max="15" width="13.08203125" style="8" customWidth="1"/>
    <col min="16" max="16384" width="8.58203125" style="8"/>
  </cols>
  <sheetData>
    <row r="1" spans="1:65" ht="114" customHeight="1" x14ac:dyDescent="0.3">
      <c r="A1" s="6"/>
      <c r="B1" s="6"/>
      <c r="C1" s="6"/>
      <c r="D1" s="6"/>
      <c r="E1" s="6"/>
      <c r="F1" s="6"/>
      <c r="G1" s="7" t="s">
        <v>68</v>
      </c>
      <c r="H1" s="7" t="s">
        <v>69</v>
      </c>
      <c r="I1" s="7" t="s">
        <v>70</v>
      </c>
      <c r="J1" s="24" t="s">
        <v>94</v>
      </c>
      <c r="K1" s="24" t="s">
        <v>94</v>
      </c>
      <c r="L1" s="24" t="s">
        <v>94</v>
      </c>
      <c r="M1" s="36"/>
      <c r="N1" s="36"/>
      <c r="O1" s="36"/>
    </row>
    <row r="2" spans="1:65" ht="65" x14ac:dyDescent="0.3">
      <c r="A2" s="7" t="s">
        <v>71</v>
      </c>
      <c r="B2" s="7" t="s">
        <v>72</v>
      </c>
      <c r="C2" s="7" t="s">
        <v>3</v>
      </c>
      <c r="D2" s="7" t="s">
        <v>73</v>
      </c>
      <c r="E2" s="7" t="s">
        <v>74</v>
      </c>
      <c r="F2" s="7" t="s">
        <v>5</v>
      </c>
      <c r="G2" s="7" t="s">
        <v>75</v>
      </c>
      <c r="H2" s="7" t="s">
        <v>76</v>
      </c>
      <c r="I2" s="7" t="s">
        <v>77</v>
      </c>
      <c r="J2" s="24" t="s">
        <v>95</v>
      </c>
      <c r="K2" s="24" t="s">
        <v>96</v>
      </c>
      <c r="L2" s="24" t="s">
        <v>97</v>
      </c>
      <c r="M2" s="37" t="s">
        <v>100</v>
      </c>
      <c r="N2" s="37" t="s">
        <v>101</v>
      </c>
      <c r="O2" s="37" t="s">
        <v>102</v>
      </c>
    </row>
    <row r="3" spans="1:65" x14ac:dyDescent="0.3">
      <c r="A3" s="1" t="s">
        <v>6</v>
      </c>
      <c r="B3" s="1" t="s">
        <v>6</v>
      </c>
      <c r="C3" s="1" t="s">
        <v>39</v>
      </c>
      <c r="D3" s="1" t="str">
        <f t="shared" ref="D3:D22" si="0">A3&amp;RIGHT(C3,2)</f>
        <v>ANH21</v>
      </c>
      <c r="E3" s="1" t="str">
        <f>INDEX('List of companies'!$H$3:$H$16,MATCH('BP Data WW, April 19'!C3,'List of companies'!$G$3:$G$16,0))</f>
        <v>Business plans (£m)</v>
      </c>
      <c r="F3" s="1" t="str">
        <f>INDEX('List of companies'!$I$2:$I$16,MATCH('BP Data WW, April 19'!C3,'List of companies'!$G$2:$G$16,0))</f>
        <v>PR19 (£m)</v>
      </c>
      <c r="G3" s="9">
        <v>45.799879992999998</v>
      </c>
      <c r="H3" s="9">
        <v>305.76365447627097</v>
      </c>
      <c r="I3" s="9">
        <v>351.56353446927096</v>
      </c>
      <c r="J3" s="9">
        <v>6.055807283572558</v>
      </c>
      <c r="K3" s="9">
        <v>18.337743816752457</v>
      </c>
      <c r="L3" s="9">
        <v>24.393551100325016</v>
      </c>
      <c r="M3" s="9">
        <f t="shared" ref="M3:M34" si="1">G3 - J3</f>
        <v>39.744072709427442</v>
      </c>
      <c r="N3" s="9">
        <f t="shared" ref="N3:N34" si="2">H3 - K3</f>
        <v>287.42591065951854</v>
      </c>
      <c r="O3" s="9">
        <f t="shared" ref="O3:O34" si="3">I3 - L3</f>
        <v>327.16998336894596</v>
      </c>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x14ac:dyDescent="0.3">
      <c r="A4" s="1" t="s">
        <v>6</v>
      </c>
      <c r="B4" s="1" t="s">
        <v>6</v>
      </c>
      <c r="C4" s="1" t="s">
        <v>44</v>
      </c>
      <c r="D4" s="1" t="str">
        <f t="shared" si="0"/>
        <v>ANH22</v>
      </c>
      <c r="E4" s="1" t="str">
        <f>INDEX('List of companies'!$H$3:$H$16,MATCH('BP Data WW, April 19'!C4,'List of companies'!$G$3:$G$16,0))</f>
        <v>Business plans (£m)</v>
      </c>
      <c r="F4" s="1" t="str">
        <f>INDEX('List of companies'!$I$2:$I$16,MATCH('BP Data WW, April 19'!C4,'List of companies'!$G$2:$G$16,0))</f>
        <v>PR19 (£m)</v>
      </c>
      <c r="G4" s="9">
        <v>38.860300187999997</v>
      </c>
      <c r="H4" s="9">
        <v>307.87765881050342</v>
      </c>
      <c r="I4" s="9">
        <v>346.73795899850342</v>
      </c>
      <c r="J4" s="9">
        <v>6.055807283572558</v>
      </c>
      <c r="K4" s="9">
        <v>18.337743816752457</v>
      </c>
      <c r="L4" s="9">
        <v>24.393551100325016</v>
      </c>
      <c r="M4" s="9">
        <f t="shared" si="1"/>
        <v>32.804492904427441</v>
      </c>
      <c r="N4" s="9">
        <f t="shared" si="2"/>
        <v>289.53991499375098</v>
      </c>
      <c r="O4" s="9">
        <f t="shared" si="3"/>
        <v>322.34440789817842</v>
      </c>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V4" s="35"/>
      <c r="AW4" s="35"/>
      <c r="AX4" s="35"/>
      <c r="AY4" s="35"/>
      <c r="AZ4" s="35"/>
      <c r="BA4" s="35"/>
      <c r="BB4" s="35"/>
      <c r="BC4" s="35"/>
      <c r="BD4" s="35"/>
      <c r="BE4" s="35"/>
      <c r="BF4" s="35"/>
      <c r="BG4" s="35"/>
      <c r="BH4" s="35"/>
      <c r="BI4" s="35"/>
    </row>
    <row r="5" spans="1:65" x14ac:dyDescent="0.3">
      <c r="A5" s="1" t="s">
        <v>6</v>
      </c>
      <c r="B5" s="1" t="s">
        <v>6</v>
      </c>
      <c r="C5" s="1" t="s">
        <v>47</v>
      </c>
      <c r="D5" s="1" t="str">
        <f t="shared" si="0"/>
        <v>ANH23</v>
      </c>
      <c r="E5" s="1" t="str">
        <f>INDEX('List of companies'!$H$3:$H$16,MATCH('BP Data WW, April 19'!C5,'List of companies'!$G$3:$G$16,0))</f>
        <v>Business plans (£m)</v>
      </c>
      <c r="F5" s="1" t="str">
        <f>INDEX('List of companies'!$I$2:$I$16,MATCH('BP Data WW, April 19'!C5,'List of companies'!$G$2:$G$16,0))</f>
        <v>PR19 (£m)</v>
      </c>
      <c r="G5" s="9">
        <v>37.148884940000002</v>
      </c>
      <c r="H5" s="9">
        <v>297.85965237052756</v>
      </c>
      <c r="I5" s="9">
        <v>335.00853731052757</v>
      </c>
      <c r="J5" s="9">
        <v>6.055807283572558</v>
      </c>
      <c r="K5" s="9">
        <v>18.337743816752457</v>
      </c>
      <c r="L5" s="9">
        <v>24.393551100325016</v>
      </c>
      <c r="M5" s="9">
        <f t="shared" si="1"/>
        <v>31.093077656427443</v>
      </c>
      <c r="N5" s="9">
        <f t="shared" si="2"/>
        <v>279.52190855377512</v>
      </c>
      <c r="O5" s="9">
        <f t="shared" si="3"/>
        <v>310.61498621020257</v>
      </c>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V5" s="35"/>
      <c r="AW5" s="35"/>
      <c r="AX5" s="35"/>
      <c r="AY5" s="35"/>
      <c r="AZ5" s="35"/>
      <c r="BA5" s="35"/>
      <c r="BB5" s="35"/>
      <c r="BC5" s="35"/>
      <c r="BD5" s="35"/>
      <c r="BE5" s="35"/>
      <c r="BF5" s="35"/>
      <c r="BG5" s="35"/>
      <c r="BH5" s="35"/>
      <c r="BI5" s="35"/>
    </row>
    <row r="6" spans="1:65" x14ac:dyDescent="0.3">
      <c r="A6" s="1" t="s">
        <v>6</v>
      </c>
      <c r="B6" s="1" t="s">
        <v>6</v>
      </c>
      <c r="C6" s="1" t="s">
        <v>50</v>
      </c>
      <c r="D6" s="1" t="str">
        <f t="shared" si="0"/>
        <v>ANH24</v>
      </c>
      <c r="E6" s="1" t="str">
        <f>INDEX('List of companies'!$H$3:$H$16,MATCH('BP Data WW, April 19'!C6,'List of companies'!$G$3:$G$16,0))</f>
        <v>Business plans (£m)</v>
      </c>
      <c r="F6" s="1" t="str">
        <f>INDEX('List of companies'!$I$2:$I$16,MATCH('BP Data WW, April 19'!C6,'List of companies'!$G$2:$G$16,0))</f>
        <v>PR19 (£m)</v>
      </c>
      <c r="G6" s="9">
        <v>34.291783252999998</v>
      </c>
      <c r="H6" s="9">
        <v>290.31535236810208</v>
      </c>
      <c r="I6" s="9">
        <v>324.60713562110209</v>
      </c>
      <c r="J6" s="9">
        <v>6.055807283572558</v>
      </c>
      <c r="K6" s="9">
        <v>18.337743816752457</v>
      </c>
      <c r="L6" s="9">
        <v>24.393551100325016</v>
      </c>
      <c r="M6" s="9">
        <f t="shared" si="1"/>
        <v>28.235975969427439</v>
      </c>
      <c r="N6" s="9">
        <f t="shared" si="2"/>
        <v>271.97760855134965</v>
      </c>
      <c r="O6" s="9">
        <f t="shared" si="3"/>
        <v>300.21358452077709</v>
      </c>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V6" s="35"/>
      <c r="AW6" s="35"/>
      <c r="AX6" s="35"/>
      <c r="AY6" s="35"/>
      <c r="AZ6" s="35"/>
      <c r="BA6" s="35"/>
      <c r="BB6" s="35"/>
      <c r="BC6" s="35"/>
      <c r="BD6" s="35"/>
      <c r="BE6" s="35"/>
      <c r="BF6" s="35"/>
      <c r="BG6" s="35"/>
      <c r="BH6" s="35"/>
      <c r="BI6" s="35"/>
    </row>
    <row r="7" spans="1:65" x14ac:dyDescent="0.3">
      <c r="A7" s="1" t="s">
        <v>6</v>
      </c>
      <c r="B7" s="1" t="s">
        <v>6</v>
      </c>
      <c r="C7" s="1" t="s">
        <v>53</v>
      </c>
      <c r="D7" s="1" t="str">
        <f t="shared" si="0"/>
        <v>ANH25</v>
      </c>
      <c r="E7" s="1" t="str">
        <f>INDEX('List of companies'!$H$3:$H$16,MATCH('BP Data WW, April 19'!C7,'List of companies'!$G$3:$G$16,0))</f>
        <v>Business plans (£m)</v>
      </c>
      <c r="F7" s="1" t="str">
        <f>INDEX('List of companies'!$I$2:$I$16,MATCH('BP Data WW, April 19'!C7,'List of companies'!$G$2:$G$16,0))</f>
        <v>PR19 (£m)</v>
      </c>
      <c r="G7" s="9">
        <v>31.794810493</v>
      </c>
      <c r="H7" s="9">
        <v>276.92825339045186</v>
      </c>
      <c r="I7" s="9">
        <v>308.72306388345186</v>
      </c>
      <c r="J7" s="9">
        <v>6.055807283572558</v>
      </c>
      <c r="K7" s="9">
        <v>18.337743816752457</v>
      </c>
      <c r="L7" s="9">
        <v>24.393551100325016</v>
      </c>
      <c r="M7" s="9">
        <f t="shared" si="1"/>
        <v>25.739003209427441</v>
      </c>
      <c r="N7" s="9">
        <f t="shared" si="2"/>
        <v>258.59050957369942</v>
      </c>
      <c r="O7" s="9">
        <f t="shared" si="3"/>
        <v>284.32951278312686</v>
      </c>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V7" s="35"/>
      <c r="AW7" s="35"/>
      <c r="AX7" s="35"/>
      <c r="AY7" s="35"/>
      <c r="AZ7" s="35"/>
      <c r="BA7" s="35"/>
      <c r="BB7" s="35"/>
      <c r="BC7" s="35"/>
      <c r="BD7" s="35"/>
      <c r="BE7" s="35"/>
      <c r="BF7" s="35"/>
      <c r="BG7" s="35"/>
      <c r="BH7" s="35"/>
      <c r="BI7" s="35"/>
    </row>
    <row r="8" spans="1:65" x14ac:dyDescent="0.3">
      <c r="A8" s="1" t="s">
        <v>14</v>
      </c>
      <c r="B8" s="1" t="s">
        <v>14</v>
      </c>
      <c r="C8" s="1" t="s">
        <v>39</v>
      </c>
      <c r="D8" s="1" t="str">
        <f t="shared" si="0"/>
        <v>NES21</v>
      </c>
      <c r="E8" s="1" t="str">
        <f>INDEX('List of companies'!$H$3:$H$16,MATCH('BP Data WW, April 19'!C8,'List of companies'!$G$3:$G$16,0))</f>
        <v>Business plans (£m)</v>
      </c>
      <c r="F8" s="1" t="str">
        <f>INDEX('List of companies'!$I$2:$I$16,MATCH('BP Data WW, April 19'!C8,'List of companies'!$G$2:$G$16,0))</f>
        <v>PR19 (£m)</v>
      </c>
      <c r="G8" s="9">
        <v>17.478999999999999</v>
      </c>
      <c r="H8" s="9">
        <v>205.50099999999998</v>
      </c>
      <c r="I8" s="9">
        <v>222.98</v>
      </c>
      <c r="J8" s="9">
        <v>0.2070938509600154</v>
      </c>
      <c r="K8" s="9">
        <v>0.62710614903998452</v>
      </c>
      <c r="L8" s="9">
        <v>0.83419999999999983</v>
      </c>
      <c r="M8" s="9">
        <f t="shared" si="1"/>
        <v>17.271906149039985</v>
      </c>
      <c r="N8" s="9">
        <f t="shared" si="2"/>
        <v>204.87389385096</v>
      </c>
      <c r="O8" s="9">
        <f t="shared" si="3"/>
        <v>222.14579999999998</v>
      </c>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V8" s="35"/>
      <c r="AW8" s="35"/>
      <c r="AX8" s="35"/>
      <c r="AY8" s="35"/>
      <c r="AZ8" s="35"/>
      <c r="BA8" s="35"/>
      <c r="BB8" s="35"/>
      <c r="BC8" s="35"/>
      <c r="BD8" s="35"/>
      <c r="BE8" s="35"/>
      <c r="BF8" s="35"/>
      <c r="BG8" s="35"/>
      <c r="BH8" s="35"/>
      <c r="BI8" s="35"/>
    </row>
    <row r="9" spans="1:65" x14ac:dyDescent="0.3">
      <c r="A9" s="1" t="s">
        <v>14</v>
      </c>
      <c r="B9" s="1" t="s">
        <v>14</v>
      </c>
      <c r="C9" s="1" t="s">
        <v>44</v>
      </c>
      <c r="D9" s="1" t="str">
        <f t="shared" si="0"/>
        <v>NES22</v>
      </c>
      <c r="E9" s="1" t="str">
        <f>INDEX('List of companies'!$H$3:$H$16,MATCH('BP Data WW, April 19'!C9,'List of companies'!$G$3:$G$16,0))</f>
        <v>Business plans (£m)</v>
      </c>
      <c r="F9" s="1" t="str">
        <f>INDEX('List of companies'!$I$2:$I$16,MATCH('BP Data WW, April 19'!C9,'List of companies'!$G$2:$G$16,0))</f>
        <v>PR19 (£m)</v>
      </c>
      <c r="G9" s="9">
        <v>17.269000000000002</v>
      </c>
      <c r="H9" s="9">
        <v>203.39499999999998</v>
      </c>
      <c r="I9" s="9">
        <v>220.66399999999999</v>
      </c>
      <c r="J9" s="9">
        <v>0.2070938509600154</v>
      </c>
      <c r="K9" s="9">
        <v>0.62710614903998452</v>
      </c>
      <c r="L9" s="9">
        <v>0.83419999999999983</v>
      </c>
      <c r="M9" s="9">
        <f t="shared" si="1"/>
        <v>17.061906149039988</v>
      </c>
      <c r="N9" s="9">
        <f t="shared" si="2"/>
        <v>202.76789385096001</v>
      </c>
      <c r="O9" s="9">
        <f t="shared" si="3"/>
        <v>219.82979999999998</v>
      </c>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V9" s="35"/>
      <c r="AW9" s="35"/>
      <c r="AX9" s="35"/>
      <c r="AY9" s="35"/>
      <c r="AZ9" s="35"/>
      <c r="BA9" s="35"/>
      <c r="BB9" s="35"/>
      <c r="BC9" s="35"/>
      <c r="BD9" s="35"/>
      <c r="BE9" s="35"/>
      <c r="BF9" s="35"/>
      <c r="BG9" s="35"/>
      <c r="BH9" s="35"/>
      <c r="BI9" s="35"/>
    </row>
    <row r="10" spans="1:65" x14ac:dyDescent="0.3">
      <c r="A10" s="1" t="s">
        <v>14</v>
      </c>
      <c r="B10" s="1" t="s">
        <v>14</v>
      </c>
      <c r="C10" s="1" t="s">
        <v>47</v>
      </c>
      <c r="D10" s="1" t="str">
        <f t="shared" si="0"/>
        <v>NES23</v>
      </c>
      <c r="E10" s="1" t="str">
        <f>INDEX('List of companies'!$H$3:$H$16,MATCH('BP Data WW, April 19'!C10,'List of companies'!$G$3:$G$16,0))</f>
        <v>Business plans (£m)</v>
      </c>
      <c r="F10" s="1" t="str">
        <f>INDEX('List of companies'!$I$2:$I$16,MATCH('BP Data WW, April 19'!C10,'List of companies'!$G$2:$G$16,0))</f>
        <v>PR19 (£m)</v>
      </c>
      <c r="G10" s="9">
        <v>17.071999999999999</v>
      </c>
      <c r="H10" s="9">
        <v>201.30999999999997</v>
      </c>
      <c r="I10" s="9">
        <v>218.38199999999998</v>
      </c>
      <c r="J10" s="9">
        <v>0.2070938509600154</v>
      </c>
      <c r="K10" s="9">
        <v>0.62710614903998452</v>
      </c>
      <c r="L10" s="9">
        <v>0.83419999999999983</v>
      </c>
      <c r="M10" s="9">
        <f t="shared" si="1"/>
        <v>16.864906149039985</v>
      </c>
      <c r="N10" s="9">
        <f t="shared" si="2"/>
        <v>200.68289385096</v>
      </c>
      <c r="O10" s="9">
        <f t="shared" si="3"/>
        <v>217.54779999999997</v>
      </c>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V10" s="35"/>
      <c r="AW10" s="35"/>
      <c r="AX10" s="35"/>
      <c r="AY10" s="35"/>
      <c r="AZ10" s="35"/>
      <c r="BA10" s="35"/>
      <c r="BB10" s="35"/>
      <c r="BC10" s="35"/>
      <c r="BD10" s="35"/>
      <c r="BE10" s="35"/>
      <c r="BF10" s="35"/>
      <c r="BG10" s="35"/>
      <c r="BH10" s="35"/>
      <c r="BI10" s="35"/>
    </row>
    <row r="11" spans="1:65" x14ac:dyDescent="0.3">
      <c r="A11" s="1" t="s">
        <v>14</v>
      </c>
      <c r="B11" s="1" t="s">
        <v>14</v>
      </c>
      <c r="C11" s="1" t="s">
        <v>50</v>
      </c>
      <c r="D11" s="1" t="str">
        <f t="shared" si="0"/>
        <v>NES24</v>
      </c>
      <c r="E11" s="1" t="str">
        <f>INDEX('List of companies'!$H$3:$H$16,MATCH('BP Data WW, April 19'!C11,'List of companies'!$G$3:$G$16,0))</f>
        <v>Business plans (£m)</v>
      </c>
      <c r="F11" s="1" t="str">
        <f>INDEX('List of companies'!$I$2:$I$16,MATCH('BP Data WW, April 19'!C11,'List of companies'!$G$2:$G$16,0))</f>
        <v>PR19 (£m)</v>
      </c>
      <c r="G11" s="9">
        <v>16.880000000000003</v>
      </c>
      <c r="H11" s="9">
        <v>199.09399999999997</v>
      </c>
      <c r="I11" s="9">
        <v>215.97399999999996</v>
      </c>
      <c r="J11" s="9">
        <v>0.2070938509600154</v>
      </c>
      <c r="K11" s="9">
        <v>0.62710614903998452</v>
      </c>
      <c r="L11" s="9">
        <v>0.83419999999999983</v>
      </c>
      <c r="M11" s="9">
        <f t="shared" si="1"/>
        <v>16.672906149039989</v>
      </c>
      <c r="N11" s="9">
        <f t="shared" si="2"/>
        <v>198.46689385095999</v>
      </c>
      <c r="O11" s="9">
        <f t="shared" si="3"/>
        <v>215.13979999999995</v>
      </c>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V11" s="35"/>
      <c r="AW11" s="35"/>
      <c r="AX11" s="35"/>
      <c r="AY11" s="35"/>
      <c r="AZ11" s="35"/>
      <c r="BA11" s="35"/>
      <c r="BB11" s="35"/>
      <c r="BC11" s="35"/>
      <c r="BD11" s="35"/>
      <c r="BE11" s="35"/>
      <c r="BF11" s="35"/>
      <c r="BG11" s="35"/>
      <c r="BH11" s="35"/>
      <c r="BI11" s="35"/>
    </row>
    <row r="12" spans="1:65" x14ac:dyDescent="0.3">
      <c r="A12" s="1" t="s">
        <v>14</v>
      </c>
      <c r="B12" s="1" t="s">
        <v>14</v>
      </c>
      <c r="C12" s="1" t="s">
        <v>53</v>
      </c>
      <c r="D12" s="1" t="str">
        <f t="shared" si="0"/>
        <v>NES25</v>
      </c>
      <c r="E12" s="1" t="str">
        <f>INDEX('List of companies'!$H$3:$H$16,MATCH('BP Data WW, April 19'!C12,'List of companies'!$G$3:$G$16,0))</f>
        <v>Business plans (£m)</v>
      </c>
      <c r="F12" s="1" t="str">
        <f>INDEX('List of companies'!$I$2:$I$16,MATCH('BP Data WW, April 19'!C12,'List of companies'!$G$2:$G$16,0))</f>
        <v>PR19 (£m)</v>
      </c>
      <c r="G12" s="9">
        <v>16.698</v>
      </c>
      <c r="H12" s="9">
        <v>197.876</v>
      </c>
      <c r="I12" s="9">
        <v>214.57400000000001</v>
      </c>
      <c r="J12" s="9">
        <v>0.2070938509600154</v>
      </c>
      <c r="K12" s="9">
        <v>0.62710614903998452</v>
      </c>
      <c r="L12" s="9">
        <v>0.83419999999999983</v>
      </c>
      <c r="M12" s="9">
        <f t="shared" si="1"/>
        <v>16.490906149039986</v>
      </c>
      <c r="N12" s="9">
        <f t="shared" si="2"/>
        <v>197.24889385096003</v>
      </c>
      <c r="O12" s="9">
        <f t="shared" si="3"/>
        <v>213.7398</v>
      </c>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V12" s="35"/>
      <c r="AW12" s="35"/>
      <c r="AX12" s="35"/>
      <c r="AY12" s="35"/>
      <c r="AZ12" s="35"/>
      <c r="BA12" s="35"/>
      <c r="BB12" s="35"/>
      <c r="BC12" s="35"/>
      <c r="BD12" s="35"/>
      <c r="BE12" s="35"/>
      <c r="BF12" s="35"/>
      <c r="BG12" s="35"/>
      <c r="BH12" s="35"/>
      <c r="BI12" s="35"/>
    </row>
    <row r="13" spans="1:65" x14ac:dyDescent="0.3">
      <c r="A13" s="1" t="s">
        <v>17</v>
      </c>
      <c r="B13" s="1" t="s">
        <v>17</v>
      </c>
      <c r="C13" s="1" t="s">
        <v>39</v>
      </c>
      <c r="D13" s="1" t="str">
        <f t="shared" si="0"/>
        <v>NWT21</v>
      </c>
      <c r="E13" s="1" t="str">
        <f>INDEX('List of companies'!$H$3:$H$16,MATCH('BP Data WW, April 19'!C13,'List of companies'!$G$3:$G$16,0))</f>
        <v>Business plans (£m)</v>
      </c>
      <c r="F13" s="1" t="str">
        <f>INDEX('List of companies'!$I$2:$I$16,MATCH('BP Data WW, April 19'!C13,'List of companies'!$G$2:$G$16,0))</f>
        <v>PR19 (£m)</v>
      </c>
      <c r="G13" s="9">
        <v>31.41060788989013</v>
      </c>
      <c r="H13" s="9">
        <v>299.43050846519543</v>
      </c>
      <c r="I13" s="9">
        <v>330.84111635508555</v>
      </c>
      <c r="J13" s="9">
        <v>1.1961751241308289</v>
      </c>
      <c r="K13" s="9">
        <v>3.6221682690904258</v>
      </c>
      <c r="L13" s="9">
        <v>4.8183433932212552</v>
      </c>
      <c r="M13" s="9">
        <f t="shared" si="1"/>
        <v>30.214432765759302</v>
      </c>
      <c r="N13" s="9">
        <f t="shared" si="2"/>
        <v>295.80834019610501</v>
      </c>
      <c r="O13" s="9">
        <f t="shared" si="3"/>
        <v>326.02277296186429</v>
      </c>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V13" s="35"/>
      <c r="AW13" s="35"/>
      <c r="AX13" s="35"/>
      <c r="AY13" s="35"/>
      <c r="AZ13" s="35"/>
      <c r="BA13" s="35"/>
      <c r="BB13" s="35"/>
      <c r="BC13" s="35"/>
      <c r="BD13" s="35"/>
      <c r="BE13" s="35"/>
      <c r="BF13" s="35"/>
      <c r="BG13" s="35"/>
      <c r="BH13" s="35"/>
      <c r="BI13" s="35"/>
    </row>
    <row r="14" spans="1:65" x14ac:dyDescent="0.3">
      <c r="A14" s="1" t="s">
        <v>17</v>
      </c>
      <c r="B14" s="1" t="s">
        <v>17</v>
      </c>
      <c r="C14" s="1" t="s">
        <v>44</v>
      </c>
      <c r="D14" s="1" t="str">
        <f t="shared" si="0"/>
        <v>NWT22</v>
      </c>
      <c r="E14" s="1" t="str">
        <f>INDEX('List of companies'!$H$3:$H$16,MATCH('BP Data WW, April 19'!C14,'List of companies'!$G$3:$G$16,0))</f>
        <v>Business plans (£m)</v>
      </c>
      <c r="F14" s="1" t="str">
        <f>INDEX('List of companies'!$I$2:$I$16,MATCH('BP Data WW, April 19'!C14,'List of companies'!$G$2:$G$16,0))</f>
        <v>PR19 (£m)</v>
      </c>
      <c r="G14" s="9">
        <v>32.677356134343718</v>
      </c>
      <c r="H14" s="9">
        <v>327.9377327023526</v>
      </c>
      <c r="I14" s="9">
        <v>360.61508883669632</v>
      </c>
      <c r="J14" s="9">
        <v>1.1961751241308289</v>
      </c>
      <c r="K14" s="9">
        <v>3.6221682690904258</v>
      </c>
      <c r="L14" s="9">
        <v>4.8183433932212552</v>
      </c>
      <c r="M14" s="9">
        <f t="shared" si="1"/>
        <v>31.48118101021289</v>
      </c>
      <c r="N14" s="9">
        <f t="shared" si="2"/>
        <v>324.31556443326218</v>
      </c>
      <c r="O14" s="9">
        <f t="shared" si="3"/>
        <v>355.79674544347506</v>
      </c>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V14" s="35"/>
      <c r="AW14" s="35"/>
      <c r="AX14" s="35"/>
      <c r="AY14" s="35"/>
      <c r="AZ14" s="35"/>
      <c r="BA14" s="35"/>
      <c r="BB14" s="35"/>
      <c r="BC14" s="35"/>
      <c r="BD14" s="35"/>
      <c r="BE14" s="35"/>
      <c r="BF14" s="35"/>
      <c r="BG14" s="35"/>
      <c r="BH14" s="35"/>
      <c r="BI14" s="35"/>
    </row>
    <row r="15" spans="1:65" x14ac:dyDescent="0.3">
      <c r="A15" s="1" t="s">
        <v>17</v>
      </c>
      <c r="B15" s="1" t="s">
        <v>17</v>
      </c>
      <c r="C15" s="1" t="s">
        <v>47</v>
      </c>
      <c r="D15" s="1" t="str">
        <f t="shared" si="0"/>
        <v>NWT23</v>
      </c>
      <c r="E15" s="1" t="str">
        <f>INDEX('List of companies'!$H$3:$H$16,MATCH('BP Data WW, April 19'!C15,'List of companies'!$G$3:$G$16,0))</f>
        <v>Business plans (£m)</v>
      </c>
      <c r="F15" s="1" t="str">
        <f>INDEX('List of companies'!$I$2:$I$16,MATCH('BP Data WW, April 19'!C15,'List of companies'!$G$2:$G$16,0))</f>
        <v>PR19 (£m)</v>
      </c>
      <c r="G15" s="9">
        <v>33.535246737948242</v>
      </c>
      <c r="H15" s="9">
        <v>347.19869157351161</v>
      </c>
      <c r="I15" s="9">
        <v>380.73393831145984</v>
      </c>
      <c r="J15" s="9">
        <v>1.1961751241308289</v>
      </c>
      <c r="K15" s="9">
        <v>3.6221682690904258</v>
      </c>
      <c r="L15" s="9">
        <v>4.8183433932212552</v>
      </c>
      <c r="M15" s="9">
        <f t="shared" si="1"/>
        <v>32.33907161381741</v>
      </c>
      <c r="N15" s="9">
        <f t="shared" si="2"/>
        <v>343.57652330442119</v>
      </c>
      <c r="O15" s="9">
        <f t="shared" si="3"/>
        <v>375.91559491823858</v>
      </c>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V15" s="35"/>
      <c r="AW15" s="35"/>
      <c r="AX15" s="35"/>
      <c r="AY15" s="35"/>
      <c r="AZ15" s="35"/>
      <c r="BA15" s="35"/>
      <c r="BB15" s="35"/>
      <c r="BC15" s="35"/>
      <c r="BD15" s="35"/>
      <c r="BE15" s="35"/>
      <c r="BF15" s="35"/>
      <c r="BG15" s="35"/>
      <c r="BH15" s="35"/>
      <c r="BI15" s="35"/>
    </row>
    <row r="16" spans="1:65" x14ac:dyDescent="0.3">
      <c r="A16" s="1" t="s">
        <v>17</v>
      </c>
      <c r="B16" s="1" t="s">
        <v>17</v>
      </c>
      <c r="C16" s="1" t="s">
        <v>50</v>
      </c>
      <c r="D16" s="1" t="str">
        <f t="shared" si="0"/>
        <v>NWT24</v>
      </c>
      <c r="E16" s="1" t="str">
        <f>INDEX('List of companies'!$H$3:$H$16,MATCH('BP Data WW, April 19'!C16,'List of companies'!$G$3:$G$16,0))</f>
        <v>Business plans (£m)</v>
      </c>
      <c r="F16" s="1" t="str">
        <f>INDEX('List of companies'!$I$2:$I$16,MATCH('BP Data WW, April 19'!C16,'List of companies'!$G$2:$G$16,0))</f>
        <v>PR19 (£m)</v>
      </c>
      <c r="G16" s="9">
        <v>37.271973597722884</v>
      </c>
      <c r="H16" s="9">
        <v>301.43009097433793</v>
      </c>
      <c r="I16" s="9">
        <v>338.70206457206081</v>
      </c>
      <c r="J16" s="9">
        <v>1.1961751241308289</v>
      </c>
      <c r="K16" s="9">
        <v>3.6221682690904258</v>
      </c>
      <c r="L16" s="9">
        <v>4.8183433932212552</v>
      </c>
      <c r="M16" s="9">
        <f t="shared" si="1"/>
        <v>36.075798473592052</v>
      </c>
      <c r="N16" s="9">
        <f t="shared" si="2"/>
        <v>297.80792270524751</v>
      </c>
      <c r="O16" s="9">
        <f t="shared" si="3"/>
        <v>333.88372117883955</v>
      </c>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V16" s="35"/>
      <c r="AW16" s="35"/>
      <c r="AX16" s="35"/>
      <c r="AY16" s="35"/>
      <c r="AZ16" s="35"/>
      <c r="BA16" s="35"/>
      <c r="BB16" s="35"/>
      <c r="BC16" s="35"/>
      <c r="BD16" s="35"/>
      <c r="BE16" s="35"/>
      <c r="BF16" s="35"/>
      <c r="BG16" s="35"/>
      <c r="BH16" s="35"/>
      <c r="BI16" s="35"/>
    </row>
    <row r="17" spans="1:61" x14ac:dyDescent="0.3">
      <c r="A17" s="1" t="s">
        <v>17</v>
      </c>
      <c r="B17" s="1" t="s">
        <v>17</v>
      </c>
      <c r="C17" s="1" t="s">
        <v>53</v>
      </c>
      <c r="D17" s="1" t="str">
        <f t="shared" si="0"/>
        <v>NWT25</v>
      </c>
      <c r="E17" s="1" t="str">
        <f>INDEX('List of companies'!$H$3:$H$16,MATCH('BP Data WW, April 19'!C17,'List of companies'!$G$3:$G$16,0))</f>
        <v>Business plans (£m)</v>
      </c>
      <c r="F17" s="1" t="str">
        <f>INDEX('List of companies'!$I$2:$I$16,MATCH('BP Data WW, April 19'!C17,'List of companies'!$G$2:$G$16,0))</f>
        <v>PR19 (£m)</v>
      </c>
      <c r="G17" s="9">
        <v>43.591392373149915</v>
      </c>
      <c r="H17" s="9">
        <v>274.52841733742991</v>
      </c>
      <c r="I17" s="9">
        <v>318.11980971057983</v>
      </c>
      <c r="J17" s="9">
        <v>1.1961751241308289</v>
      </c>
      <c r="K17" s="9">
        <v>3.6221682690904258</v>
      </c>
      <c r="L17" s="9">
        <v>4.8183433932212552</v>
      </c>
      <c r="M17" s="9">
        <f t="shared" si="1"/>
        <v>42.395217249019083</v>
      </c>
      <c r="N17" s="9">
        <f t="shared" si="2"/>
        <v>270.90624906833949</v>
      </c>
      <c r="O17" s="9">
        <f t="shared" si="3"/>
        <v>313.30146631735857</v>
      </c>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V17" s="35"/>
      <c r="AW17" s="35"/>
      <c r="AX17" s="35"/>
      <c r="AY17" s="35"/>
      <c r="AZ17" s="35"/>
      <c r="BA17" s="35"/>
      <c r="BB17" s="35"/>
      <c r="BC17" s="35"/>
      <c r="BD17" s="35"/>
      <c r="BE17" s="35"/>
      <c r="BF17" s="35"/>
      <c r="BG17" s="35"/>
      <c r="BH17" s="35"/>
      <c r="BI17" s="35"/>
    </row>
    <row r="18" spans="1:61" x14ac:dyDescent="0.3">
      <c r="A18" s="1" t="s">
        <v>21</v>
      </c>
      <c r="B18" s="1" t="s">
        <v>21</v>
      </c>
      <c r="C18" s="1" t="s">
        <v>39</v>
      </c>
      <c r="D18" s="1" t="str">
        <f t="shared" si="0"/>
        <v>SRN21</v>
      </c>
      <c r="E18" s="1" t="str">
        <f>INDEX('List of companies'!$H$3:$H$16,MATCH('BP Data WW, April 19'!C18,'List of companies'!$G$3:$G$16,0))</f>
        <v>Business plans (£m)</v>
      </c>
      <c r="F18" s="1" t="str">
        <f>INDEX('List of companies'!$I$2:$I$16,MATCH('BP Data WW, April 19'!C18,'List of companies'!$G$2:$G$16,0))</f>
        <v>PR19 (£m)</v>
      </c>
      <c r="G18" s="9">
        <v>14.84</v>
      </c>
      <c r="H18" s="9">
        <v>166.17699999999999</v>
      </c>
      <c r="I18" s="9">
        <v>181.017</v>
      </c>
      <c r="J18" s="9">
        <v>3.9226683517372374</v>
      </c>
      <c r="K18" s="9">
        <v>11.878331648262762</v>
      </c>
      <c r="L18" s="9">
        <v>15.800999999999998</v>
      </c>
      <c r="M18" s="9">
        <f t="shared" si="1"/>
        <v>10.917331648262763</v>
      </c>
      <c r="N18" s="9">
        <f t="shared" si="2"/>
        <v>154.29866835173723</v>
      </c>
      <c r="O18" s="9">
        <f t="shared" si="3"/>
        <v>165.21600000000001</v>
      </c>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V18" s="35"/>
      <c r="AW18" s="35"/>
      <c r="AX18" s="35"/>
      <c r="AY18" s="35"/>
      <c r="AZ18" s="35"/>
      <c r="BA18" s="35"/>
      <c r="BB18" s="35"/>
      <c r="BC18" s="35"/>
      <c r="BD18" s="35"/>
      <c r="BE18" s="35"/>
      <c r="BF18" s="35"/>
      <c r="BG18" s="35"/>
      <c r="BH18" s="35"/>
      <c r="BI18" s="35"/>
    </row>
    <row r="19" spans="1:61" x14ac:dyDescent="0.3">
      <c r="A19" s="1" t="s">
        <v>21</v>
      </c>
      <c r="B19" s="1" t="s">
        <v>21</v>
      </c>
      <c r="C19" s="1" t="s">
        <v>44</v>
      </c>
      <c r="D19" s="1" t="str">
        <f t="shared" si="0"/>
        <v>SRN22</v>
      </c>
      <c r="E19" s="1" t="str">
        <f>INDEX('List of companies'!$H$3:$H$16,MATCH('BP Data WW, April 19'!C19,'List of companies'!$G$3:$G$16,0))</f>
        <v>Business plans (£m)</v>
      </c>
      <c r="F19" s="1" t="str">
        <f>INDEX('List of companies'!$I$2:$I$16,MATCH('BP Data WW, April 19'!C19,'List of companies'!$G$2:$G$16,0))</f>
        <v>PR19 (£m)</v>
      </c>
      <c r="G19" s="9">
        <v>14.628</v>
      </c>
      <c r="H19" s="9">
        <v>167.12099999999998</v>
      </c>
      <c r="I19" s="9">
        <v>181.74899999999997</v>
      </c>
      <c r="J19" s="9">
        <v>3.9226683517372374</v>
      </c>
      <c r="K19" s="9">
        <v>11.878331648262762</v>
      </c>
      <c r="L19" s="9">
        <v>15.800999999999998</v>
      </c>
      <c r="M19" s="9">
        <f t="shared" si="1"/>
        <v>10.705331648262764</v>
      </c>
      <c r="N19" s="9">
        <f t="shared" si="2"/>
        <v>155.24266835173722</v>
      </c>
      <c r="O19" s="9">
        <f t="shared" si="3"/>
        <v>165.94799999999998</v>
      </c>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V19" s="35"/>
      <c r="AW19" s="35"/>
      <c r="AX19" s="35"/>
      <c r="AY19" s="35"/>
      <c r="AZ19" s="35"/>
      <c r="BA19" s="35"/>
      <c r="BB19" s="35"/>
      <c r="BC19" s="35"/>
      <c r="BD19" s="35"/>
      <c r="BE19" s="35"/>
      <c r="BF19" s="35"/>
      <c r="BG19" s="35"/>
      <c r="BH19" s="35"/>
      <c r="BI19" s="35"/>
    </row>
    <row r="20" spans="1:61" x14ac:dyDescent="0.3">
      <c r="A20" s="1" t="s">
        <v>21</v>
      </c>
      <c r="B20" s="1" t="s">
        <v>21</v>
      </c>
      <c r="C20" s="1" t="s">
        <v>47</v>
      </c>
      <c r="D20" s="1" t="str">
        <f t="shared" si="0"/>
        <v>SRN23</v>
      </c>
      <c r="E20" s="1" t="str">
        <f>INDEX('List of companies'!$H$3:$H$16,MATCH('BP Data WW, April 19'!C20,'List of companies'!$G$3:$G$16,0))</f>
        <v>Business plans (£m)</v>
      </c>
      <c r="F20" s="1" t="str">
        <f>INDEX('List of companies'!$I$2:$I$16,MATCH('BP Data WW, April 19'!C20,'List of companies'!$G$2:$G$16,0))</f>
        <v>PR19 (£m)</v>
      </c>
      <c r="G20" s="9">
        <v>13.895</v>
      </c>
      <c r="H20" s="9">
        <v>155.011</v>
      </c>
      <c r="I20" s="9">
        <v>168.90600000000001</v>
      </c>
      <c r="J20" s="9">
        <v>3.9226683517372374</v>
      </c>
      <c r="K20" s="9">
        <v>11.878331648262762</v>
      </c>
      <c r="L20" s="9">
        <v>15.800999999999998</v>
      </c>
      <c r="M20" s="9">
        <f t="shared" si="1"/>
        <v>9.9723316482627631</v>
      </c>
      <c r="N20" s="9">
        <f t="shared" si="2"/>
        <v>143.13266835173724</v>
      </c>
      <c r="O20" s="9">
        <f t="shared" si="3"/>
        <v>153.10500000000002</v>
      </c>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V20" s="35"/>
      <c r="AW20" s="35"/>
      <c r="AX20" s="35"/>
      <c r="AY20" s="35"/>
      <c r="AZ20" s="35"/>
      <c r="BA20" s="35"/>
      <c r="BB20" s="35"/>
      <c r="BC20" s="35"/>
      <c r="BD20" s="35"/>
      <c r="BE20" s="35"/>
      <c r="BF20" s="35"/>
      <c r="BG20" s="35"/>
      <c r="BH20" s="35"/>
      <c r="BI20" s="35"/>
    </row>
    <row r="21" spans="1:61" x14ac:dyDescent="0.3">
      <c r="A21" s="1" t="s">
        <v>21</v>
      </c>
      <c r="B21" s="1" t="s">
        <v>21</v>
      </c>
      <c r="C21" s="1" t="s">
        <v>50</v>
      </c>
      <c r="D21" s="1" t="str">
        <f t="shared" si="0"/>
        <v>SRN24</v>
      </c>
      <c r="E21" s="1" t="str">
        <f>INDEX('List of companies'!$H$3:$H$16,MATCH('BP Data WW, April 19'!C21,'List of companies'!$G$3:$G$16,0))</f>
        <v>Business plans (£m)</v>
      </c>
      <c r="F21" s="1" t="str">
        <f>INDEX('List of companies'!$I$2:$I$16,MATCH('BP Data WW, April 19'!C21,'List of companies'!$G$2:$G$16,0))</f>
        <v>PR19 (£m)</v>
      </c>
      <c r="G21" s="9">
        <v>13.066000000000001</v>
      </c>
      <c r="H21" s="9">
        <v>127.01300000000001</v>
      </c>
      <c r="I21" s="9">
        <v>140.07900000000001</v>
      </c>
      <c r="J21" s="9">
        <v>3.9226683517372374</v>
      </c>
      <c r="K21" s="9">
        <v>11.878331648262762</v>
      </c>
      <c r="L21" s="9">
        <v>15.800999999999998</v>
      </c>
      <c r="M21" s="9">
        <f t="shared" si="1"/>
        <v>9.1433316482627625</v>
      </c>
      <c r="N21" s="9">
        <f t="shared" si="2"/>
        <v>115.13466835173725</v>
      </c>
      <c r="O21" s="9">
        <f t="shared" si="3"/>
        <v>124.27800000000001</v>
      </c>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V21" s="35"/>
      <c r="AW21" s="35"/>
      <c r="AX21" s="35"/>
      <c r="AY21" s="35"/>
      <c r="AZ21" s="35"/>
      <c r="BA21" s="35"/>
      <c r="BB21" s="35"/>
      <c r="BC21" s="35"/>
      <c r="BD21" s="35"/>
      <c r="BE21" s="35"/>
      <c r="BF21" s="35"/>
      <c r="BG21" s="35"/>
      <c r="BH21" s="35"/>
      <c r="BI21" s="35"/>
    </row>
    <row r="22" spans="1:61" x14ac:dyDescent="0.3">
      <c r="A22" s="1" t="s">
        <v>21</v>
      </c>
      <c r="B22" s="1" t="s">
        <v>21</v>
      </c>
      <c r="C22" s="1" t="s">
        <v>53</v>
      </c>
      <c r="D22" s="1" t="str">
        <f t="shared" si="0"/>
        <v>SRN25</v>
      </c>
      <c r="E22" s="1" t="str">
        <f>INDEX('List of companies'!$H$3:$H$16,MATCH('BP Data WW, April 19'!C22,'List of companies'!$G$3:$G$16,0))</f>
        <v>Business plans (£m)</v>
      </c>
      <c r="F22" s="1" t="str">
        <f>INDEX('List of companies'!$I$2:$I$16,MATCH('BP Data WW, April 19'!C22,'List of companies'!$G$2:$G$16,0))</f>
        <v>PR19 (£m)</v>
      </c>
      <c r="G22" s="9">
        <v>12.853</v>
      </c>
      <c r="H22" s="9">
        <v>121.67100000000001</v>
      </c>
      <c r="I22" s="9">
        <v>134.524</v>
      </c>
      <c r="J22" s="9">
        <v>3.9226683517372374</v>
      </c>
      <c r="K22" s="9">
        <v>11.878331648262762</v>
      </c>
      <c r="L22" s="9">
        <v>15.800999999999998</v>
      </c>
      <c r="M22" s="9">
        <f t="shared" si="1"/>
        <v>8.9303316482627615</v>
      </c>
      <c r="N22" s="9">
        <f t="shared" si="2"/>
        <v>109.79266835173725</v>
      </c>
      <c r="O22" s="9">
        <f t="shared" si="3"/>
        <v>118.723</v>
      </c>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V22" s="35"/>
      <c r="AW22" s="35"/>
      <c r="AX22" s="35"/>
      <c r="AY22" s="35"/>
      <c r="AZ22" s="35"/>
      <c r="BA22" s="35"/>
      <c r="BB22" s="35"/>
      <c r="BC22" s="35"/>
      <c r="BD22" s="35"/>
      <c r="BE22" s="35"/>
      <c r="BF22" s="35"/>
      <c r="BG22" s="35"/>
      <c r="BH22" s="35"/>
      <c r="BI22" s="35"/>
    </row>
    <row r="23" spans="1:61" x14ac:dyDescent="0.3">
      <c r="A23" s="1" t="s">
        <v>28</v>
      </c>
      <c r="B23" s="1" t="s">
        <v>28</v>
      </c>
      <c r="C23" s="1" t="s">
        <v>39</v>
      </c>
      <c r="D23" s="1" t="str">
        <f t="shared" ref="D23:D47" si="4">A23&amp;RIGHT(C23,2)</f>
        <v>SWB21</v>
      </c>
      <c r="E23" s="1" t="str">
        <f>INDEX('List of companies'!$H$3:$H$16,MATCH('BP Data WW, April 19'!C23,'List of companies'!$G$3:$G$16,0))</f>
        <v>Business plans (£m)</v>
      </c>
      <c r="F23" s="1" t="str">
        <f>INDEX('List of companies'!$I$2:$I$16,MATCH('BP Data WW, April 19'!C23,'List of companies'!$G$2:$G$16,0))</f>
        <v>PR19 (£m)</v>
      </c>
      <c r="G23" s="9">
        <v>7.3469999999999986</v>
      </c>
      <c r="H23" s="9">
        <v>103.075</v>
      </c>
      <c r="I23" s="9">
        <v>110.422</v>
      </c>
      <c r="J23" s="9">
        <v>0.97742736753748827</v>
      </c>
      <c r="K23" s="9">
        <v>2.9597726324625118</v>
      </c>
      <c r="L23" s="9">
        <v>3.9371999999999998</v>
      </c>
      <c r="M23" s="9">
        <f t="shared" si="1"/>
        <v>6.3695726324625106</v>
      </c>
      <c r="N23" s="9">
        <f t="shared" si="2"/>
        <v>100.11522736753749</v>
      </c>
      <c r="O23" s="9">
        <f t="shared" si="3"/>
        <v>106.48479999999999</v>
      </c>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V23" s="35"/>
      <c r="AW23" s="35"/>
      <c r="AX23" s="35"/>
      <c r="AY23" s="35"/>
      <c r="AZ23" s="35"/>
      <c r="BA23" s="35"/>
      <c r="BB23" s="35"/>
      <c r="BC23" s="35"/>
      <c r="BD23" s="35"/>
      <c r="BE23" s="35"/>
      <c r="BF23" s="35"/>
      <c r="BG23" s="35"/>
      <c r="BH23" s="35"/>
      <c r="BI23" s="35"/>
    </row>
    <row r="24" spans="1:61" x14ac:dyDescent="0.3">
      <c r="A24" s="1" t="s">
        <v>28</v>
      </c>
      <c r="B24" s="1" t="s">
        <v>28</v>
      </c>
      <c r="C24" s="1" t="s">
        <v>44</v>
      </c>
      <c r="D24" s="1" t="str">
        <f t="shared" si="4"/>
        <v>SWB22</v>
      </c>
      <c r="E24" s="1" t="str">
        <f>INDEX('List of companies'!$H$3:$H$16,MATCH('BP Data WW, April 19'!C24,'List of companies'!$G$3:$G$16,0))</f>
        <v>Business plans (£m)</v>
      </c>
      <c r="F24" s="1" t="str">
        <f>INDEX('List of companies'!$I$2:$I$16,MATCH('BP Data WW, April 19'!C24,'List of companies'!$G$2:$G$16,0))</f>
        <v>PR19 (£m)</v>
      </c>
      <c r="G24" s="9">
        <v>7.8779999999999983</v>
      </c>
      <c r="H24" s="9">
        <v>110.285</v>
      </c>
      <c r="I24" s="9">
        <v>118.163</v>
      </c>
      <c r="J24" s="9">
        <v>0.97742736753748827</v>
      </c>
      <c r="K24" s="9">
        <v>2.9597726324625118</v>
      </c>
      <c r="L24" s="9">
        <v>3.9371999999999998</v>
      </c>
      <c r="M24" s="9">
        <f t="shared" si="1"/>
        <v>6.9005726324625103</v>
      </c>
      <c r="N24" s="9">
        <f t="shared" si="2"/>
        <v>107.32522736753748</v>
      </c>
      <c r="O24" s="9">
        <f t="shared" si="3"/>
        <v>114.22579999999999</v>
      </c>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V24" s="35"/>
      <c r="AW24" s="35"/>
      <c r="AX24" s="35"/>
      <c r="AY24" s="35"/>
      <c r="AZ24" s="35"/>
      <c r="BA24" s="35"/>
      <c r="BB24" s="35"/>
      <c r="BC24" s="35"/>
      <c r="BD24" s="35"/>
      <c r="BE24" s="35"/>
      <c r="BF24" s="35"/>
      <c r="BG24" s="35"/>
      <c r="BH24" s="35"/>
      <c r="BI24" s="35"/>
    </row>
    <row r="25" spans="1:61" x14ac:dyDescent="0.3">
      <c r="A25" s="1" t="s">
        <v>28</v>
      </c>
      <c r="B25" s="1" t="s">
        <v>28</v>
      </c>
      <c r="C25" s="1" t="s">
        <v>47</v>
      </c>
      <c r="D25" s="1" t="str">
        <f t="shared" si="4"/>
        <v>SWB23</v>
      </c>
      <c r="E25" s="1" t="str">
        <f>INDEX('List of companies'!$H$3:$H$16,MATCH('BP Data WW, April 19'!C25,'List of companies'!$G$3:$G$16,0))</f>
        <v>Business plans (£m)</v>
      </c>
      <c r="F25" s="1" t="str">
        <f>INDEX('List of companies'!$I$2:$I$16,MATCH('BP Data WW, April 19'!C25,'List of companies'!$G$2:$G$16,0))</f>
        <v>PR19 (£m)</v>
      </c>
      <c r="G25" s="9">
        <v>7.016</v>
      </c>
      <c r="H25" s="9">
        <v>115.249</v>
      </c>
      <c r="I25" s="9">
        <v>122.265</v>
      </c>
      <c r="J25" s="9">
        <v>0.97742736753748827</v>
      </c>
      <c r="K25" s="9">
        <v>2.9597726324625118</v>
      </c>
      <c r="L25" s="9">
        <v>3.9371999999999998</v>
      </c>
      <c r="M25" s="9">
        <f t="shared" si="1"/>
        <v>6.038572632462512</v>
      </c>
      <c r="N25" s="9">
        <f t="shared" si="2"/>
        <v>112.28922736753748</v>
      </c>
      <c r="O25" s="9">
        <f t="shared" si="3"/>
        <v>118.3278</v>
      </c>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V25" s="35"/>
      <c r="AW25" s="35"/>
      <c r="AX25" s="35"/>
      <c r="AY25" s="35"/>
      <c r="AZ25" s="35"/>
      <c r="BA25" s="35"/>
      <c r="BB25" s="35"/>
      <c r="BC25" s="35"/>
      <c r="BD25" s="35"/>
      <c r="BE25" s="35"/>
      <c r="BF25" s="35"/>
      <c r="BG25" s="35"/>
      <c r="BH25" s="35"/>
      <c r="BI25" s="35"/>
    </row>
    <row r="26" spans="1:61" x14ac:dyDescent="0.3">
      <c r="A26" s="1" t="s">
        <v>28</v>
      </c>
      <c r="B26" s="1" t="s">
        <v>28</v>
      </c>
      <c r="C26" s="1" t="s">
        <v>50</v>
      </c>
      <c r="D26" s="1" t="str">
        <f t="shared" si="4"/>
        <v>SWB24</v>
      </c>
      <c r="E26" s="1" t="str">
        <f>INDEX('List of companies'!$H$3:$H$16,MATCH('BP Data WW, April 19'!C26,'List of companies'!$G$3:$G$16,0))</f>
        <v>Business plans (£m)</v>
      </c>
      <c r="F26" s="1" t="str">
        <f>INDEX('List of companies'!$I$2:$I$16,MATCH('BP Data WW, April 19'!C26,'List of companies'!$G$2:$G$16,0))</f>
        <v>PR19 (£m)</v>
      </c>
      <c r="G26" s="9">
        <v>5.9669999999999996</v>
      </c>
      <c r="H26" s="9">
        <v>111.339</v>
      </c>
      <c r="I26" s="9">
        <v>117.306</v>
      </c>
      <c r="J26" s="9">
        <v>0.97742736753748827</v>
      </c>
      <c r="K26" s="9">
        <v>2.9597726324625118</v>
      </c>
      <c r="L26" s="9">
        <v>3.9371999999999998</v>
      </c>
      <c r="M26" s="9">
        <f t="shared" si="1"/>
        <v>4.9895726324625116</v>
      </c>
      <c r="N26" s="9">
        <f t="shared" si="2"/>
        <v>108.37922736753748</v>
      </c>
      <c r="O26" s="9">
        <f t="shared" si="3"/>
        <v>113.36879999999999</v>
      </c>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V26" s="35"/>
      <c r="AW26" s="35"/>
      <c r="AX26" s="35"/>
      <c r="AY26" s="35"/>
      <c r="AZ26" s="35"/>
      <c r="BA26" s="35"/>
      <c r="BB26" s="35"/>
      <c r="BC26" s="35"/>
      <c r="BD26" s="35"/>
      <c r="BE26" s="35"/>
      <c r="BF26" s="35"/>
      <c r="BG26" s="35"/>
      <c r="BH26" s="35"/>
      <c r="BI26" s="35"/>
    </row>
    <row r="27" spans="1:61" x14ac:dyDescent="0.3">
      <c r="A27" s="1" t="s">
        <v>28</v>
      </c>
      <c r="B27" s="1" t="s">
        <v>28</v>
      </c>
      <c r="C27" s="1" t="s">
        <v>53</v>
      </c>
      <c r="D27" s="1" t="str">
        <f t="shared" si="4"/>
        <v>SWB25</v>
      </c>
      <c r="E27" s="1" t="str">
        <f>INDEX('List of companies'!$H$3:$H$16,MATCH('BP Data WW, April 19'!C27,'List of companies'!$G$3:$G$16,0))</f>
        <v>Business plans (£m)</v>
      </c>
      <c r="F27" s="1" t="str">
        <f>INDEX('List of companies'!$I$2:$I$16,MATCH('BP Data WW, April 19'!C27,'List of companies'!$G$2:$G$16,0))</f>
        <v>PR19 (£m)</v>
      </c>
      <c r="G27" s="9">
        <v>5.6229999999999993</v>
      </c>
      <c r="H27" s="9">
        <v>111.97299999999998</v>
      </c>
      <c r="I27" s="9">
        <v>117.59599999999999</v>
      </c>
      <c r="J27" s="9">
        <v>0.97742736753748827</v>
      </c>
      <c r="K27" s="9">
        <v>2.9597726324625118</v>
      </c>
      <c r="L27" s="9">
        <v>3.9371999999999998</v>
      </c>
      <c r="M27" s="9">
        <f t="shared" si="1"/>
        <v>4.6455726324625113</v>
      </c>
      <c r="N27" s="9">
        <f t="shared" si="2"/>
        <v>109.01322736753747</v>
      </c>
      <c r="O27" s="9">
        <f t="shared" si="3"/>
        <v>113.65879999999999</v>
      </c>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V27" s="35"/>
      <c r="AW27" s="35"/>
      <c r="AX27" s="35"/>
      <c r="AY27" s="35"/>
      <c r="AZ27" s="35"/>
      <c r="BA27" s="35"/>
      <c r="BB27" s="35"/>
      <c r="BC27" s="35"/>
      <c r="BD27" s="35"/>
      <c r="BE27" s="35"/>
      <c r="BF27" s="35"/>
      <c r="BG27" s="35"/>
      <c r="BH27" s="35"/>
      <c r="BI27" s="35"/>
    </row>
    <row r="28" spans="1:61" x14ac:dyDescent="0.3">
      <c r="A28" s="1" t="s">
        <v>31</v>
      </c>
      <c r="B28" s="1" t="s">
        <v>31</v>
      </c>
      <c r="C28" s="1" t="s">
        <v>39</v>
      </c>
      <c r="D28" s="1" t="str">
        <f t="shared" si="4"/>
        <v>TMS21</v>
      </c>
      <c r="E28" s="1" t="str">
        <f>INDEX('List of companies'!$H$3:$H$16,MATCH('BP Data WW, April 19'!C28,'List of companies'!$G$3:$G$16,0))</f>
        <v>Business plans (£m)</v>
      </c>
      <c r="F28" s="1" t="str">
        <f>INDEX('List of companies'!$I$2:$I$16,MATCH('BP Data WW, April 19'!C28,'List of companies'!$G$2:$G$16,0))</f>
        <v>PR19 (£m)</v>
      </c>
      <c r="G28" s="9">
        <v>77.461900738688882</v>
      </c>
      <c r="H28" s="9">
        <v>694.38168848548275</v>
      </c>
      <c r="I28" s="9">
        <v>771.84358922417164</v>
      </c>
      <c r="J28" s="9">
        <v>8.4207482688626385</v>
      </c>
      <c r="K28" s="9">
        <v>25.499081669697357</v>
      </c>
      <c r="L28" s="9">
        <v>33.91982993856</v>
      </c>
      <c r="M28" s="9">
        <f t="shared" si="1"/>
        <v>69.041152469826244</v>
      </c>
      <c r="N28" s="9">
        <f t="shared" si="2"/>
        <v>668.88260681578538</v>
      </c>
      <c r="O28" s="9">
        <f t="shared" si="3"/>
        <v>737.9237592856116</v>
      </c>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V28" s="35"/>
      <c r="AW28" s="35"/>
      <c r="AX28" s="35"/>
      <c r="AY28" s="35"/>
      <c r="AZ28" s="35"/>
      <c r="BA28" s="35"/>
      <c r="BB28" s="35"/>
      <c r="BC28" s="35"/>
      <c r="BD28" s="35"/>
      <c r="BE28" s="35"/>
      <c r="BF28" s="35"/>
      <c r="BG28" s="35"/>
      <c r="BH28" s="35"/>
      <c r="BI28" s="35"/>
    </row>
    <row r="29" spans="1:61" x14ac:dyDescent="0.3">
      <c r="A29" s="1" t="s">
        <v>31</v>
      </c>
      <c r="B29" s="1" t="s">
        <v>31</v>
      </c>
      <c r="C29" s="1" t="s">
        <v>44</v>
      </c>
      <c r="D29" s="1" t="str">
        <f t="shared" si="4"/>
        <v>TMS22</v>
      </c>
      <c r="E29" s="1" t="str">
        <f>INDEX('List of companies'!$H$3:$H$16,MATCH('BP Data WW, April 19'!C29,'List of companies'!$G$3:$G$16,0))</f>
        <v>Business plans (£m)</v>
      </c>
      <c r="F29" s="1" t="str">
        <f>INDEX('List of companies'!$I$2:$I$16,MATCH('BP Data WW, April 19'!C29,'List of companies'!$G$2:$G$16,0))</f>
        <v>PR19 (£m)</v>
      </c>
      <c r="G29" s="9">
        <v>74.980978596408249</v>
      </c>
      <c r="H29" s="9">
        <v>716.21655951781565</v>
      </c>
      <c r="I29" s="9">
        <v>791.1975381142239</v>
      </c>
      <c r="J29" s="9">
        <v>8.4207482688626385</v>
      </c>
      <c r="K29" s="9">
        <v>25.499081669697357</v>
      </c>
      <c r="L29" s="9">
        <v>33.91982993856</v>
      </c>
      <c r="M29" s="9">
        <f t="shared" si="1"/>
        <v>66.560230327545611</v>
      </c>
      <c r="N29" s="9">
        <f t="shared" si="2"/>
        <v>690.71747784811828</v>
      </c>
      <c r="O29" s="9">
        <f t="shared" si="3"/>
        <v>757.27770817566386</v>
      </c>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V29" s="35"/>
      <c r="AW29" s="35"/>
      <c r="AX29" s="35"/>
      <c r="AY29" s="35"/>
      <c r="AZ29" s="35"/>
      <c r="BA29" s="35"/>
      <c r="BB29" s="35"/>
      <c r="BC29" s="35"/>
      <c r="BD29" s="35"/>
      <c r="BE29" s="35"/>
      <c r="BF29" s="35"/>
      <c r="BG29" s="35"/>
      <c r="BH29" s="35"/>
      <c r="BI29" s="35"/>
    </row>
    <row r="30" spans="1:61" x14ac:dyDescent="0.3">
      <c r="A30" s="1" t="s">
        <v>31</v>
      </c>
      <c r="B30" s="1" t="s">
        <v>31</v>
      </c>
      <c r="C30" s="1" t="s">
        <v>47</v>
      </c>
      <c r="D30" s="1" t="str">
        <f t="shared" si="4"/>
        <v>TMS23</v>
      </c>
      <c r="E30" s="1" t="str">
        <f>INDEX('List of companies'!$H$3:$H$16,MATCH('BP Data WW, April 19'!C30,'List of companies'!$G$3:$G$16,0))</f>
        <v>Business plans (£m)</v>
      </c>
      <c r="F30" s="1" t="str">
        <f>INDEX('List of companies'!$I$2:$I$16,MATCH('BP Data WW, April 19'!C30,'List of companies'!$G$2:$G$16,0))</f>
        <v>PR19 (£m)</v>
      </c>
      <c r="G30" s="9">
        <v>65.364102183136566</v>
      </c>
      <c r="H30" s="9">
        <v>652.60377180206751</v>
      </c>
      <c r="I30" s="9">
        <v>717.96787398520405</v>
      </c>
      <c r="J30" s="9">
        <v>8.4207482688626385</v>
      </c>
      <c r="K30" s="9">
        <v>25.499081669697357</v>
      </c>
      <c r="L30" s="9">
        <v>33.91982993856</v>
      </c>
      <c r="M30" s="9">
        <f t="shared" si="1"/>
        <v>56.943353914273928</v>
      </c>
      <c r="N30" s="9">
        <f t="shared" si="2"/>
        <v>627.10469013237014</v>
      </c>
      <c r="O30" s="9">
        <f t="shared" si="3"/>
        <v>684.04804404664401</v>
      </c>
      <c r="R30" s="35"/>
      <c r="S30" s="35"/>
      <c r="T30" s="35"/>
      <c r="U30" s="35"/>
      <c r="V30" s="35"/>
      <c r="W30" s="35"/>
      <c r="X30" s="35"/>
      <c r="Y30" s="35"/>
      <c r="Z30" s="35"/>
      <c r="AA30" s="35"/>
      <c r="AB30" s="35"/>
      <c r="AC30" s="35"/>
      <c r="AD30" s="35"/>
      <c r="AE30" s="35"/>
      <c r="AG30" s="35"/>
      <c r="AH30" s="35"/>
      <c r="AI30" s="35"/>
      <c r="AJ30" s="35"/>
      <c r="AK30" s="35"/>
      <c r="AL30" s="35"/>
      <c r="AM30" s="35"/>
      <c r="AN30" s="35"/>
      <c r="AO30" s="35"/>
      <c r="AP30" s="35"/>
      <c r="AQ30" s="35"/>
      <c r="AR30" s="35"/>
      <c r="AS30" s="35"/>
      <c r="AT30" s="35"/>
      <c r="AV30" s="35"/>
      <c r="AW30" s="35"/>
      <c r="AX30" s="35"/>
      <c r="AY30" s="35"/>
      <c r="AZ30" s="35"/>
      <c r="BA30" s="35"/>
      <c r="BB30" s="35"/>
      <c r="BC30" s="35"/>
      <c r="BD30" s="35"/>
      <c r="BE30" s="35"/>
      <c r="BF30" s="35"/>
      <c r="BG30" s="35"/>
      <c r="BH30" s="35"/>
      <c r="BI30" s="35"/>
    </row>
    <row r="31" spans="1:61" x14ac:dyDescent="0.3">
      <c r="A31" s="1" t="s">
        <v>31</v>
      </c>
      <c r="B31" s="1" t="s">
        <v>31</v>
      </c>
      <c r="C31" s="1" t="s">
        <v>50</v>
      </c>
      <c r="D31" s="1" t="str">
        <f t="shared" si="4"/>
        <v>TMS24</v>
      </c>
      <c r="E31" s="1" t="str">
        <f>INDEX('List of companies'!$H$3:$H$16,MATCH('BP Data WW, April 19'!C31,'List of companies'!$G$3:$G$16,0))</f>
        <v>Business plans (£m)</v>
      </c>
      <c r="F31" s="1" t="str">
        <f>INDEX('List of companies'!$I$2:$I$16,MATCH('BP Data WW, April 19'!C31,'List of companies'!$G$2:$G$16,0))</f>
        <v>PR19 (£m)</v>
      </c>
      <c r="G31" s="9">
        <v>53.147978796701324</v>
      </c>
      <c r="H31" s="9">
        <v>617.59455419412075</v>
      </c>
      <c r="I31" s="9">
        <v>670.74253299082204</v>
      </c>
      <c r="J31" s="9">
        <v>8.4207482688626385</v>
      </c>
      <c r="K31" s="9">
        <v>25.499081669697357</v>
      </c>
      <c r="L31" s="9">
        <v>33.91982993856</v>
      </c>
      <c r="M31" s="9">
        <f t="shared" si="1"/>
        <v>44.727230527838685</v>
      </c>
      <c r="N31" s="9">
        <f t="shared" si="2"/>
        <v>592.09547252442337</v>
      </c>
      <c r="O31" s="9">
        <f t="shared" si="3"/>
        <v>636.822703052262</v>
      </c>
      <c r="R31" s="35"/>
      <c r="S31" s="35"/>
      <c r="T31" s="35"/>
      <c r="U31" s="35"/>
      <c r="V31" s="35"/>
      <c r="W31" s="35"/>
      <c r="X31" s="35"/>
      <c r="Y31" s="35"/>
      <c r="Z31" s="35"/>
      <c r="AA31" s="35"/>
      <c r="AB31" s="35"/>
      <c r="AC31" s="35"/>
      <c r="AD31" s="35"/>
      <c r="AE31" s="35"/>
      <c r="AG31" s="35"/>
      <c r="AH31" s="35"/>
      <c r="AI31" s="35"/>
      <c r="AJ31" s="35"/>
      <c r="AK31" s="35"/>
      <c r="AL31" s="35"/>
      <c r="AM31" s="35"/>
      <c r="AN31" s="35"/>
      <c r="AO31" s="35"/>
      <c r="AP31" s="35"/>
      <c r="AQ31" s="35"/>
      <c r="AR31" s="35"/>
      <c r="AS31" s="35"/>
      <c r="AT31" s="35"/>
      <c r="AV31" s="35"/>
      <c r="AW31" s="35"/>
      <c r="AX31" s="35"/>
      <c r="AY31" s="35"/>
      <c r="AZ31" s="35"/>
      <c r="BA31" s="35"/>
      <c r="BB31" s="35"/>
      <c r="BC31" s="35"/>
      <c r="BD31" s="35"/>
      <c r="BE31" s="35"/>
      <c r="BF31" s="35"/>
      <c r="BG31" s="35"/>
      <c r="BH31" s="35"/>
      <c r="BI31" s="35"/>
    </row>
    <row r="32" spans="1:61" x14ac:dyDescent="0.3">
      <c r="A32" s="1" t="s">
        <v>31</v>
      </c>
      <c r="B32" s="1" t="s">
        <v>31</v>
      </c>
      <c r="C32" s="1" t="s">
        <v>53</v>
      </c>
      <c r="D32" s="1" t="str">
        <f t="shared" si="4"/>
        <v>TMS25</v>
      </c>
      <c r="E32" s="1" t="str">
        <f>INDEX('List of companies'!$H$3:$H$16,MATCH('BP Data WW, April 19'!C32,'List of companies'!$G$3:$G$16,0))</f>
        <v>Business plans (£m)</v>
      </c>
      <c r="F32" s="1" t="str">
        <f>INDEX('List of companies'!$I$2:$I$16,MATCH('BP Data WW, April 19'!C32,'List of companies'!$G$2:$G$16,0))</f>
        <v>PR19 (£m)</v>
      </c>
      <c r="G32" s="9">
        <v>50.254614304449078</v>
      </c>
      <c r="H32" s="9">
        <v>589.27424492372381</v>
      </c>
      <c r="I32" s="9">
        <v>639.52885922817291</v>
      </c>
      <c r="J32" s="9">
        <v>8.4207482688626385</v>
      </c>
      <c r="K32" s="9">
        <v>25.499081669697357</v>
      </c>
      <c r="L32" s="9">
        <v>33.91982993856</v>
      </c>
      <c r="M32" s="9">
        <f t="shared" si="1"/>
        <v>41.833866035586439</v>
      </c>
      <c r="N32" s="9">
        <f t="shared" si="2"/>
        <v>563.77516325402644</v>
      </c>
      <c r="O32" s="9">
        <f t="shared" si="3"/>
        <v>605.60902928961286</v>
      </c>
      <c r="R32" s="35"/>
      <c r="S32" s="35"/>
      <c r="T32" s="35"/>
      <c r="U32" s="35"/>
      <c r="V32" s="35"/>
      <c r="W32" s="35"/>
      <c r="X32" s="35"/>
      <c r="Y32" s="35"/>
      <c r="Z32" s="35"/>
      <c r="AA32" s="35"/>
      <c r="AB32" s="35"/>
      <c r="AC32" s="35"/>
      <c r="AD32" s="35"/>
      <c r="AE32" s="35"/>
      <c r="AG32" s="35"/>
      <c r="AH32" s="35"/>
      <c r="AI32" s="35"/>
      <c r="AJ32" s="35"/>
      <c r="AK32" s="35"/>
      <c r="AL32" s="35"/>
      <c r="AM32" s="35"/>
      <c r="AN32" s="35"/>
      <c r="AO32" s="35"/>
      <c r="AP32" s="35"/>
      <c r="AQ32" s="35"/>
      <c r="AR32" s="35"/>
      <c r="AS32" s="35"/>
      <c r="AT32" s="35"/>
      <c r="AV32" s="35"/>
      <c r="AW32" s="35"/>
      <c r="AX32" s="35"/>
      <c r="AY32" s="35"/>
      <c r="AZ32" s="35"/>
      <c r="BA32" s="35"/>
      <c r="BB32" s="35"/>
      <c r="BC32" s="35"/>
      <c r="BD32" s="35"/>
      <c r="BE32" s="35"/>
      <c r="BF32" s="35"/>
      <c r="BG32" s="35"/>
      <c r="BH32" s="35"/>
      <c r="BI32" s="35"/>
    </row>
    <row r="33" spans="1:61" x14ac:dyDescent="0.3">
      <c r="A33" s="1" t="s">
        <v>34</v>
      </c>
      <c r="B33" s="1" t="s">
        <v>34</v>
      </c>
      <c r="C33" s="1" t="s">
        <v>39</v>
      </c>
      <c r="D33" s="1" t="str">
        <f t="shared" si="4"/>
        <v>WSH21</v>
      </c>
      <c r="E33" s="1" t="str">
        <f>INDEX('List of companies'!$H$3:$H$16,MATCH('BP Data WW, April 19'!C33,'List of companies'!$G$3:$G$16,0))</f>
        <v>Business plans (£m)</v>
      </c>
      <c r="F33" s="1" t="str">
        <f>INDEX('List of companies'!$I$2:$I$16,MATCH('BP Data WW, April 19'!C33,'List of companies'!$G$2:$G$16,0))</f>
        <v>PR19 (£m)</v>
      </c>
      <c r="G33" s="9">
        <v>21.980999999999998</v>
      </c>
      <c r="H33" s="9">
        <v>185.61899999999997</v>
      </c>
      <c r="I33" s="9">
        <v>207.59999999999997</v>
      </c>
      <c r="J33" s="9">
        <v>5.9531413881816854E-2</v>
      </c>
      <c r="K33" s="9">
        <v>0.18026858611818278</v>
      </c>
      <c r="L33" s="9">
        <v>0.23979999999999962</v>
      </c>
      <c r="M33" s="9">
        <f t="shared" si="1"/>
        <v>21.921468586118181</v>
      </c>
      <c r="N33" s="9">
        <f t="shared" si="2"/>
        <v>185.43873141388178</v>
      </c>
      <c r="O33" s="9">
        <f t="shared" si="3"/>
        <v>207.36019999999996</v>
      </c>
      <c r="R33" s="35"/>
      <c r="S33" s="35"/>
      <c r="T33" s="35"/>
      <c r="U33" s="35"/>
      <c r="V33" s="35"/>
      <c r="W33" s="35"/>
      <c r="X33" s="35"/>
      <c r="Y33" s="35"/>
      <c r="Z33" s="35"/>
      <c r="AA33" s="35"/>
      <c r="AB33" s="35"/>
      <c r="AC33" s="35"/>
      <c r="AD33" s="35"/>
      <c r="AE33" s="35"/>
      <c r="AG33" s="35"/>
      <c r="AH33" s="35"/>
      <c r="AI33" s="35"/>
      <c r="AJ33" s="35"/>
      <c r="AK33" s="35"/>
      <c r="AL33" s="35"/>
      <c r="AM33" s="35"/>
      <c r="AN33" s="35"/>
      <c r="AO33" s="35"/>
      <c r="AP33" s="35"/>
      <c r="AQ33" s="35"/>
      <c r="AR33" s="35"/>
      <c r="AS33" s="35"/>
      <c r="AT33" s="35"/>
      <c r="AV33" s="35"/>
      <c r="AW33" s="35"/>
      <c r="AX33" s="35"/>
      <c r="AY33" s="35"/>
      <c r="AZ33" s="35"/>
      <c r="BA33" s="35"/>
      <c r="BB33" s="35"/>
      <c r="BC33" s="35"/>
      <c r="BD33" s="35"/>
      <c r="BE33" s="35"/>
      <c r="BF33" s="35"/>
      <c r="BG33" s="35"/>
      <c r="BH33" s="35"/>
      <c r="BI33" s="35"/>
    </row>
    <row r="34" spans="1:61" x14ac:dyDescent="0.3">
      <c r="A34" s="1" t="s">
        <v>34</v>
      </c>
      <c r="B34" s="1" t="s">
        <v>34</v>
      </c>
      <c r="C34" s="1" t="s">
        <v>44</v>
      </c>
      <c r="D34" s="1" t="str">
        <f t="shared" si="4"/>
        <v>WSH22</v>
      </c>
      <c r="E34" s="1" t="str">
        <f>INDEX('List of companies'!$H$3:$H$16,MATCH('BP Data WW, April 19'!C34,'List of companies'!$G$3:$G$16,0))</f>
        <v>Business plans (£m)</v>
      </c>
      <c r="F34" s="1" t="str">
        <f>INDEX('List of companies'!$I$2:$I$16,MATCH('BP Data WW, April 19'!C34,'List of companies'!$G$2:$G$16,0))</f>
        <v>PR19 (£m)</v>
      </c>
      <c r="G34" s="9">
        <v>22.913</v>
      </c>
      <c r="H34" s="9">
        <v>177.74499999999995</v>
      </c>
      <c r="I34" s="9">
        <v>200.65799999999996</v>
      </c>
      <c r="J34" s="9">
        <v>5.9531413881816854E-2</v>
      </c>
      <c r="K34" s="9">
        <v>0.18026858611818278</v>
      </c>
      <c r="L34" s="9">
        <v>0.23979999999999962</v>
      </c>
      <c r="M34" s="9">
        <f t="shared" si="1"/>
        <v>22.853468586118183</v>
      </c>
      <c r="N34" s="9">
        <f t="shared" si="2"/>
        <v>177.56473141388176</v>
      </c>
      <c r="O34" s="9">
        <f t="shared" si="3"/>
        <v>200.41819999999996</v>
      </c>
      <c r="R34" s="35"/>
      <c r="S34" s="35"/>
      <c r="T34" s="35"/>
      <c r="U34" s="35"/>
      <c r="V34" s="35"/>
      <c r="W34" s="35"/>
      <c r="X34" s="35"/>
      <c r="Y34" s="35"/>
      <c r="Z34" s="35"/>
      <c r="AA34" s="35"/>
      <c r="AB34" s="35"/>
      <c r="AC34" s="35"/>
      <c r="AD34" s="35"/>
      <c r="AE34" s="35"/>
      <c r="AG34" s="35"/>
      <c r="AH34" s="35"/>
      <c r="AI34" s="35"/>
      <c r="AJ34" s="35"/>
      <c r="AK34" s="35"/>
      <c r="AL34" s="35"/>
      <c r="AM34" s="35"/>
      <c r="AN34" s="35"/>
      <c r="AO34" s="35"/>
      <c r="AP34" s="35"/>
      <c r="AQ34" s="35"/>
      <c r="AR34" s="35"/>
      <c r="AS34" s="35"/>
      <c r="AT34" s="35"/>
      <c r="AV34" s="35"/>
      <c r="AW34" s="35"/>
      <c r="AX34" s="35"/>
      <c r="AY34" s="35"/>
      <c r="AZ34" s="35"/>
      <c r="BA34" s="35"/>
      <c r="BB34" s="35"/>
      <c r="BC34" s="35"/>
      <c r="BD34" s="35"/>
      <c r="BE34" s="35"/>
      <c r="BF34" s="35"/>
      <c r="BG34" s="35"/>
      <c r="BH34" s="35"/>
      <c r="BI34" s="35"/>
    </row>
    <row r="35" spans="1:61" x14ac:dyDescent="0.3">
      <c r="A35" s="1" t="s">
        <v>34</v>
      </c>
      <c r="B35" s="1" t="s">
        <v>34</v>
      </c>
      <c r="C35" s="1" t="s">
        <v>47</v>
      </c>
      <c r="D35" s="1" t="str">
        <f t="shared" si="4"/>
        <v>WSH23</v>
      </c>
      <c r="E35" s="1" t="str">
        <f>INDEX('List of companies'!$H$3:$H$16,MATCH('BP Data WW, April 19'!C35,'List of companies'!$G$3:$G$16,0))</f>
        <v>Business plans (£m)</v>
      </c>
      <c r="F35" s="1" t="str">
        <f>INDEX('List of companies'!$I$2:$I$16,MATCH('BP Data WW, April 19'!C35,'List of companies'!$G$2:$G$16,0))</f>
        <v>PR19 (£m)</v>
      </c>
      <c r="G35" s="9">
        <v>23.933</v>
      </c>
      <c r="H35" s="9">
        <v>168.67099999999999</v>
      </c>
      <c r="I35" s="9">
        <v>192.60399999999998</v>
      </c>
      <c r="J35" s="9">
        <v>5.9531413881816854E-2</v>
      </c>
      <c r="K35" s="9">
        <v>0.18026858611818278</v>
      </c>
      <c r="L35" s="9">
        <v>0.23979999999999962</v>
      </c>
      <c r="M35" s="9">
        <f t="shared" ref="M35:M66" si="5">G35 - J35</f>
        <v>23.873468586118182</v>
      </c>
      <c r="N35" s="9">
        <f t="shared" ref="N35:N66" si="6">H35 - K35</f>
        <v>168.4907314138818</v>
      </c>
      <c r="O35" s="9">
        <f t="shared" ref="O35:O66" si="7">I35 - L35</f>
        <v>192.36419999999998</v>
      </c>
      <c r="R35" s="35"/>
      <c r="S35" s="35"/>
      <c r="T35" s="35"/>
      <c r="U35" s="35"/>
      <c r="V35" s="35"/>
      <c r="W35" s="35"/>
      <c r="X35" s="35"/>
      <c r="Y35" s="35"/>
      <c r="Z35" s="35"/>
      <c r="AA35" s="35"/>
      <c r="AB35" s="35"/>
      <c r="AC35" s="35"/>
      <c r="AD35" s="35"/>
      <c r="AE35" s="35"/>
      <c r="AG35" s="35"/>
      <c r="AH35" s="35"/>
      <c r="AI35" s="35"/>
      <c r="AJ35" s="35"/>
      <c r="AK35" s="35"/>
      <c r="AL35" s="35"/>
      <c r="AM35" s="35"/>
      <c r="AN35" s="35"/>
      <c r="AO35" s="35"/>
      <c r="AP35" s="35"/>
      <c r="AQ35" s="35"/>
      <c r="AR35" s="35"/>
      <c r="AS35" s="35"/>
      <c r="AT35" s="35"/>
      <c r="AV35" s="35"/>
      <c r="AW35" s="35"/>
      <c r="AX35" s="35"/>
      <c r="AY35" s="35"/>
      <c r="AZ35" s="35"/>
      <c r="BA35" s="35"/>
      <c r="BB35" s="35"/>
      <c r="BC35" s="35"/>
      <c r="BD35" s="35"/>
      <c r="BE35" s="35"/>
      <c r="BF35" s="35"/>
      <c r="BG35" s="35"/>
      <c r="BH35" s="35"/>
      <c r="BI35" s="35"/>
    </row>
    <row r="36" spans="1:61" x14ac:dyDescent="0.3">
      <c r="A36" s="1" t="s">
        <v>34</v>
      </c>
      <c r="B36" s="1" t="s">
        <v>34</v>
      </c>
      <c r="C36" s="1" t="s">
        <v>50</v>
      </c>
      <c r="D36" s="1" t="str">
        <f t="shared" si="4"/>
        <v>WSH24</v>
      </c>
      <c r="E36" s="1" t="str">
        <f>INDEX('List of companies'!$H$3:$H$16,MATCH('BP Data WW, April 19'!C36,'List of companies'!$G$3:$G$16,0))</f>
        <v>Business plans (£m)</v>
      </c>
      <c r="F36" s="1" t="str">
        <f>INDEX('List of companies'!$I$2:$I$16,MATCH('BP Data WW, April 19'!C36,'List of companies'!$G$2:$G$16,0))</f>
        <v>PR19 (£m)</v>
      </c>
      <c r="G36" s="9">
        <v>23.437000000000001</v>
      </c>
      <c r="H36" s="9">
        <v>163.733</v>
      </c>
      <c r="I36" s="9">
        <v>187.17000000000002</v>
      </c>
      <c r="J36" s="9">
        <v>5.9531413881816854E-2</v>
      </c>
      <c r="K36" s="9">
        <v>0.18026858611818278</v>
      </c>
      <c r="L36" s="9">
        <v>0.23979999999999962</v>
      </c>
      <c r="M36" s="9">
        <f t="shared" si="5"/>
        <v>23.377468586118184</v>
      </c>
      <c r="N36" s="9">
        <f t="shared" si="6"/>
        <v>163.55273141388182</v>
      </c>
      <c r="O36" s="9">
        <f t="shared" si="7"/>
        <v>186.93020000000001</v>
      </c>
      <c r="R36" s="35"/>
      <c r="S36" s="35"/>
      <c r="T36" s="35"/>
      <c r="U36" s="35"/>
      <c r="V36" s="35"/>
      <c r="W36" s="35"/>
      <c r="X36" s="35"/>
      <c r="Y36" s="35"/>
      <c r="Z36" s="35"/>
      <c r="AA36" s="35"/>
      <c r="AB36" s="35"/>
      <c r="AC36" s="35"/>
      <c r="AD36" s="35"/>
      <c r="AE36" s="35"/>
      <c r="AG36" s="35"/>
      <c r="AH36" s="35"/>
      <c r="AI36" s="35"/>
      <c r="AJ36" s="35"/>
      <c r="AK36" s="35"/>
      <c r="AL36" s="35"/>
      <c r="AM36" s="35"/>
      <c r="AN36" s="35"/>
      <c r="AO36" s="35"/>
      <c r="AP36" s="35"/>
      <c r="AQ36" s="35"/>
      <c r="AR36" s="35"/>
      <c r="AS36" s="35"/>
      <c r="AT36" s="35"/>
      <c r="AV36" s="35"/>
      <c r="AW36" s="35"/>
      <c r="AX36" s="35"/>
      <c r="AY36" s="35"/>
      <c r="AZ36" s="35"/>
      <c r="BA36" s="35"/>
      <c r="BB36" s="35"/>
      <c r="BC36" s="35"/>
      <c r="BD36" s="35"/>
      <c r="BE36" s="35"/>
      <c r="BF36" s="35"/>
      <c r="BG36" s="35"/>
      <c r="BH36" s="35"/>
      <c r="BI36" s="35"/>
    </row>
    <row r="37" spans="1:61" x14ac:dyDescent="0.3">
      <c r="A37" s="1" t="s">
        <v>34</v>
      </c>
      <c r="B37" s="1" t="s">
        <v>34</v>
      </c>
      <c r="C37" s="1" t="s">
        <v>53</v>
      </c>
      <c r="D37" s="1" t="str">
        <f t="shared" si="4"/>
        <v>WSH25</v>
      </c>
      <c r="E37" s="1" t="str">
        <f>INDEX('List of companies'!$H$3:$H$16,MATCH('BP Data WW, April 19'!C37,'List of companies'!$G$3:$G$16,0))</f>
        <v>Business plans (£m)</v>
      </c>
      <c r="F37" s="1" t="str">
        <f>INDEX('List of companies'!$I$2:$I$16,MATCH('BP Data WW, April 19'!C37,'List of companies'!$G$2:$G$16,0))</f>
        <v>PR19 (£m)</v>
      </c>
      <c r="G37" s="9">
        <v>19.957000000000001</v>
      </c>
      <c r="H37" s="9">
        <v>162.773</v>
      </c>
      <c r="I37" s="9">
        <v>182.73</v>
      </c>
      <c r="J37" s="9">
        <v>5.9531413881816854E-2</v>
      </c>
      <c r="K37" s="9">
        <v>0.18026858611818278</v>
      </c>
      <c r="L37" s="9">
        <v>0.23979999999999962</v>
      </c>
      <c r="M37" s="9">
        <f t="shared" si="5"/>
        <v>19.897468586118183</v>
      </c>
      <c r="N37" s="9">
        <f t="shared" si="6"/>
        <v>162.59273141388181</v>
      </c>
      <c r="O37" s="9">
        <f t="shared" si="7"/>
        <v>182.49019999999999</v>
      </c>
      <c r="R37" s="35"/>
      <c r="S37" s="35"/>
      <c r="T37" s="35"/>
      <c r="U37" s="35"/>
      <c r="V37" s="35"/>
      <c r="W37" s="35"/>
      <c r="X37" s="35"/>
      <c r="Y37" s="35"/>
      <c r="Z37" s="35"/>
      <c r="AA37" s="35"/>
      <c r="AB37" s="35"/>
      <c r="AC37" s="35"/>
      <c r="AD37" s="35"/>
      <c r="AE37" s="35"/>
      <c r="AG37" s="35"/>
      <c r="AH37" s="35"/>
      <c r="AI37" s="35"/>
      <c r="AJ37" s="35"/>
      <c r="AK37" s="35"/>
      <c r="AL37" s="35"/>
      <c r="AM37" s="35"/>
      <c r="AN37" s="35"/>
      <c r="AO37" s="35"/>
      <c r="AP37" s="35"/>
      <c r="AQ37" s="35"/>
      <c r="AR37" s="35"/>
      <c r="AS37" s="35"/>
      <c r="AT37" s="35"/>
      <c r="AV37" s="35"/>
      <c r="AW37" s="35"/>
      <c r="AX37" s="35"/>
      <c r="AY37" s="35"/>
      <c r="AZ37" s="35"/>
      <c r="BA37" s="35"/>
      <c r="BB37" s="35"/>
      <c r="BC37" s="35"/>
      <c r="BD37" s="35"/>
      <c r="BE37" s="35"/>
      <c r="BF37" s="35"/>
      <c r="BG37" s="35"/>
      <c r="BH37" s="35"/>
      <c r="BI37" s="35"/>
    </row>
    <row r="38" spans="1:61" x14ac:dyDescent="0.3">
      <c r="A38" s="1" t="s">
        <v>37</v>
      </c>
      <c r="B38" s="1" t="s">
        <v>37</v>
      </c>
      <c r="C38" s="1" t="s">
        <v>39</v>
      </c>
      <c r="D38" s="1" t="str">
        <f t="shared" si="4"/>
        <v>WSX21</v>
      </c>
      <c r="E38" s="1" t="str">
        <f>INDEX('List of companies'!$H$3:$H$16,MATCH('BP Data WW, April 19'!C38,'List of companies'!$G$3:$G$16,0))</f>
        <v>Business plans (£m)</v>
      </c>
      <c r="F38" s="1" t="str">
        <f>INDEX('List of companies'!$I$2:$I$16,MATCH('BP Data WW, April 19'!C38,'List of companies'!$G$2:$G$16,0))</f>
        <v>PR19 (£m)</v>
      </c>
      <c r="G38" s="9">
        <v>9.4817751565757806</v>
      </c>
      <c r="H38" s="9">
        <v>80.633752061050942</v>
      </c>
      <c r="I38" s="9">
        <v>90.11552721762672</v>
      </c>
      <c r="J38" s="9">
        <v>1.0257146573772142</v>
      </c>
      <c r="K38" s="9">
        <v>3.1059926010351888</v>
      </c>
      <c r="L38" s="9">
        <v>4.131707258412403</v>
      </c>
      <c r="M38" s="9">
        <f t="shared" si="5"/>
        <v>8.4560604991985659</v>
      </c>
      <c r="N38" s="9">
        <f t="shared" si="6"/>
        <v>77.527759460015758</v>
      </c>
      <c r="O38" s="9">
        <f t="shared" si="7"/>
        <v>85.983819959214316</v>
      </c>
      <c r="R38" s="35"/>
      <c r="S38" s="35"/>
      <c r="T38" s="35"/>
      <c r="U38" s="35"/>
      <c r="V38" s="35"/>
      <c r="W38" s="35"/>
      <c r="X38" s="35"/>
      <c r="Y38" s="35"/>
      <c r="Z38" s="35"/>
      <c r="AA38" s="35"/>
      <c r="AB38" s="35"/>
      <c r="AC38" s="35"/>
      <c r="AD38" s="35"/>
      <c r="AE38" s="35"/>
      <c r="AG38" s="35"/>
      <c r="AH38" s="35"/>
      <c r="AI38" s="35"/>
      <c r="AJ38" s="35"/>
      <c r="AK38" s="35"/>
      <c r="AL38" s="35"/>
      <c r="AM38" s="35"/>
      <c r="AN38" s="35"/>
      <c r="AO38" s="35"/>
      <c r="AP38" s="35"/>
      <c r="AQ38" s="35"/>
      <c r="AR38" s="35"/>
      <c r="AS38" s="35"/>
      <c r="AT38" s="35"/>
      <c r="AV38" s="35"/>
      <c r="AW38" s="35"/>
      <c r="AX38" s="35"/>
      <c r="AY38" s="35"/>
      <c r="AZ38" s="35"/>
      <c r="BA38" s="35"/>
      <c r="BB38" s="35"/>
      <c r="BC38" s="35"/>
      <c r="BD38" s="35"/>
      <c r="BE38" s="35"/>
      <c r="BF38" s="35"/>
      <c r="BG38" s="35"/>
      <c r="BH38" s="35"/>
      <c r="BI38" s="35"/>
    </row>
    <row r="39" spans="1:61" x14ac:dyDescent="0.3">
      <c r="A39" s="1" t="s">
        <v>37</v>
      </c>
      <c r="B39" s="1" t="s">
        <v>37</v>
      </c>
      <c r="C39" s="1" t="s">
        <v>44</v>
      </c>
      <c r="D39" s="1" t="str">
        <f t="shared" si="4"/>
        <v>WSX22</v>
      </c>
      <c r="E39" s="1" t="str">
        <f>INDEX('List of companies'!$H$3:$H$16,MATCH('BP Data WW, April 19'!C39,'List of companies'!$G$3:$G$16,0))</f>
        <v>Business plans (£m)</v>
      </c>
      <c r="F39" s="1" t="str">
        <f>INDEX('List of companies'!$I$2:$I$16,MATCH('BP Data WW, April 19'!C39,'List of companies'!$G$2:$G$16,0))</f>
        <v>PR19 (£m)</v>
      </c>
      <c r="G39" s="9">
        <v>11.0274882684361</v>
      </c>
      <c r="H39" s="9">
        <v>77.434653067464424</v>
      </c>
      <c r="I39" s="9">
        <v>88.462141335900526</v>
      </c>
      <c r="J39" s="9">
        <v>1.0257146573772142</v>
      </c>
      <c r="K39" s="9">
        <v>3.1059926010351888</v>
      </c>
      <c r="L39" s="9">
        <v>4.131707258412403</v>
      </c>
      <c r="M39" s="9">
        <f t="shared" si="5"/>
        <v>10.001773611058885</v>
      </c>
      <c r="N39" s="9">
        <f t="shared" si="6"/>
        <v>74.328660466429241</v>
      </c>
      <c r="O39" s="9">
        <f t="shared" si="7"/>
        <v>84.330434077488121</v>
      </c>
      <c r="R39" s="35"/>
      <c r="S39" s="35"/>
      <c r="T39" s="35"/>
      <c r="U39" s="35"/>
      <c r="V39" s="35"/>
      <c r="W39" s="35"/>
      <c r="X39" s="35"/>
      <c r="Y39" s="35"/>
      <c r="Z39" s="35"/>
      <c r="AA39" s="35"/>
      <c r="AB39" s="35"/>
      <c r="AC39" s="35"/>
      <c r="AD39" s="35"/>
      <c r="AE39" s="35"/>
      <c r="AG39" s="35"/>
      <c r="AH39" s="35"/>
      <c r="AI39" s="35"/>
      <c r="AJ39" s="35"/>
      <c r="AK39" s="35"/>
      <c r="AL39" s="35"/>
      <c r="AM39" s="35"/>
      <c r="AN39" s="35"/>
      <c r="AO39" s="35"/>
      <c r="AP39" s="35"/>
      <c r="AQ39" s="35"/>
      <c r="AR39" s="35"/>
      <c r="AS39" s="35"/>
      <c r="AT39" s="35"/>
      <c r="AV39" s="35"/>
      <c r="AW39" s="35"/>
      <c r="AX39" s="35"/>
      <c r="AY39" s="35"/>
      <c r="AZ39" s="35"/>
      <c r="BA39" s="35"/>
      <c r="BB39" s="35"/>
      <c r="BC39" s="35"/>
      <c r="BD39" s="35"/>
      <c r="BE39" s="35"/>
      <c r="BF39" s="35"/>
      <c r="BG39" s="35"/>
      <c r="BH39" s="35"/>
      <c r="BI39" s="35"/>
    </row>
    <row r="40" spans="1:61" x14ac:dyDescent="0.3">
      <c r="A40" s="1" t="s">
        <v>37</v>
      </c>
      <c r="B40" s="1" t="s">
        <v>37</v>
      </c>
      <c r="C40" s="1" t="s">
        <v>47</v>
      </c>
      <c r="D40" s="1" t="str">
        <f t="shared" si="4"/>
        <v>WSX23</v>
      </c>
      <c r="E40" s="1" t="str">
        <f>INDEX('List of companies'!$H$3:$H$16,MATCH('BP Data WW, April 19'!C40,'List of companies'!$G$3:$G$16,0))</f>
        <v>Business plans (£m)</v>
      </c>
      <c r="F40" s="1" t="str">
        <f>INDEX('List of companies'!$I$2:$I$16,MATCH('BP Data WW, April 19'!C40,'List of companies'!$G$2:$G$16,0))</f>
        <v>PR19 (£m)</v>
      </c>
      <c r="G40" s="9">
        <v>11.20239317812414</v>
      </c>
      <c r="H40" s="9">
        <v>95.490791072362327</v>
      </c>
      <c r="I40" s="9">
        <v>106.69318425048647</v>
      </c>
      <c r="J40" s="9">
        <v>1.0257146573772142</v>
      </c>
      <c r="K40" s="9">
        <v>3.1059926010351888</v>
      </c>
      <c r="L40" s="9">
        <v>4.131707258412403</v>
      </c>
      <c r="M40" s="9">
        <f t="shared" si="5"/>
        <v>10.176678520746925</v>
      </c>
      <c r="N40" s="9">
        <f t="shared" si="6"/>
        <v>92.384798471327144</v>
      </c>
      <c r="O40" s="9">
        <f t="shared" si="7"/>
        <v>102.56147699207406</v>
      </c>
      <c r="R40" s="35"/>
      <c r="S40" s="35"/>
      <c r="T40" s="35"/>
      <c r="U40" s="35"/>
      <c r="V40" s="35"/>
      <c r="W40" s="35"/>
      <c r="X40" s="35"/>
      <c r="Y40" s="35"/>
      <c r="Z40" s="35"/>
      <c r="AA40" s="35"/>
      <c r="AB40" s="35"/>
      <c r="AC40" s="35"/>
      <c r="AD40" s="35"/>
      <c r="AE40" s="35"/>
      <c r="AG40" s="35"/>
      <c r="AH40" s="35"/>
      <c r="AI40" s="35"/>
      <c r="AJ40" s="35"/>
      <c r="AK40" s="35"/>
      <c r="AL40" s="35"/>
      <c r="AM40" s="35"/>
      <c r="AN40" s="35"/>
      <c r="AO40" s="35"/>
      <c r="AP40" s="35"/>
      <c r="AQ40" s="35"/>
      <c r="AR40" s="35"/>
      <c r="AS40" s="35"/>
      <c r="AT40" s="35"/>
      <c r="AV40" s="35"/>
      <c r="AW40" s="35"/>
      <c r="AX40" s="35"/>
      <c r="AY40" s="35"/>
      <c r="AZ40" s="35"/>
      <c r="BA40" s="35"/>
      <c r="BB40" s="35"/>
      <c r="BC40" s="35"/>
      <c r="BD40" s="35"/>
      <c r="BE40" s="35"/>
      <c r="BF40" s="35"/>
      <c r="BG40" s="35"/>
      <c r="BH40" s="35"/>
      <c r="BI40" s="35"/>
    </row>
    <row r="41" spans="1:61" x14ac:dyDescent="0.3">
      <c r="A41" s="1" t="s">
        <v>37</v>
      </c>
      <c r="B41" s="1" t="s">
        <v>37</v>
      </c>
      <c r="C41" s="1" t="s">
        <v>50</v>
      </c>
      <c r="D41" s="1" t="str">
        <f t="shared" si="4"/>
        <v>WSX24</v>
      </c>
      <c r="E41" s="1" t="str">
        <f>INDEX('List of companies'!$H$3:$H$16,MATCH('BP Data WW, April 19'!C41,'List of companies'!$G$3:$G$16,0))</f>
        <v>Business plans (£m)</v>
      </c>
      <c r="F41" s="1" t="str">
        <f>INDEX('List of companies'!$I$2:$I$16,MATCH('BP Data WW, April 19'!C41,'List of companies'!$G$2:$G$16,0))</f>
        <v>PR19 (£m)</v>
      </c>
      <c r="G41" s="9">
        <v>8.8909177862490694</v>
      </c>
      <c r="H41" s="9">
        <v>82.391733078083007</v>
      </c>
      <c r="I41" s="9">
        <v>91.282650864332069</v>
      </c>
      <c r="J41" s="9">
        <v>1.0257146573772142</v>
      </c>
      <c r="K41" s="9">
        <v>3.1059926010351888</v>
      </c>
      <c r="L41" s="9">
        <v>4.131707258412403</v>
      </c>
      <c r="M41" s="9">
        <f t="shared" si="5"/>
        <v>7.8652031288718547</v>
      </c>
      <c r="N41" s="9">
        <f t="shared" si="6"/>
        <v>79.285740477047824</v>
      </c>
      <c r="O41" s="9">
        <f t="shared" si="7"/>
        <v>87.150943605919664</v>
      </c>
      <c r="R41" s="35"/>
      <c r="S41" s="35"/>
      <c r="T41" s="35"/>
      <c r="U41" s="35"/>
      <c r="V41" s="35"/>
      <c r="W41" s="35"/>
      <c r="X41" s="35"/>
      <c r="Y41" s="35"/>
      <c r="Z41" s="35"/>
      <c r="AA41" s="35"/>
      <c r="AB41" s="35"/>
      <c r="AC41" s="35"/>
      <c r="AD41" s="35"/>
      <c r="AE41" s="35"/>
      <c r="AG41" s="35"/>
      <c r="AH41" s="35"/>
      <c r="AI41" s="35"/>
      <c r="AJ41" s="35"/>
      <c r="AK41" s="35"/>
      <c r="AL41" s="35"/>
      <c r="AM41" s="35"/>
      <c r="AN41" s="35"/>
      <c r="AO41" s="35"/>
      <c r="AP41" s="35"/>
      <c r="AQ41" s="35"/>
      <c r="AR41" s="35"/>
      <c r="AS41" s="35"/>
      <c r="AT41" s="35"/>
      <c r="AV41" s="35"/>
      <c r="AW41" s="35"/>
      <c r="AX41" s="35"/>
      <c r="AY41" s="35"/>
      <c r="AZ41" s="35"/>
      <c r="BA41" s="35"/>
      <c r="BB41" s="35"/>
      <c r="BC41" s="35"/>
      <c r="BD41" s="35"/>
      <c r="BE41" s="35"/>
      <c r="BF41" s="35"/>
      <c r="BG41" s="35"/>
      <c r="BH41" s="35"/>
      <c r="BI41" s="35"/>
    </row>
    <row r="42" spans="1:61" x14ac:dyDescent="0.3">
      <c r="A42" s="1" t="s">
        <v>37</v>
      </c>
      <c r="B42" s="1" t="s">
        <v>37</v>
      </c>
      <c r="C42" s="1" t="s">
        <v>53</v>
      </c>
      <c r="D42" s="1" t="str">
        <f t="shared" si="4"/>
        <v>WSX25</v>
      </c>
      <c r="E42" s="1" t="str">
        <f>INDEX('List of companies'!$H$3:$H$16,MATCH('BP Data WW, April 19'!C42,'List of companies'!$G$3:$G$16,0))</f>
        <v>Business plans (£m)</v>
      </c>
      <c r="F42" s="1" t="str">
        <f>INDEX('List of companies'!$I$2:$I$16,MATCH('BP Data WW, April 19'!C42,'List of companies'!$G$2:$G$16,0))</f>
        <v>PR19 (£m)</v>
      </c>
      <c r="G42" s="9">
        <v>8.9551655334831306</v>
      </c>
      <c r="H42" s="9">
        <v>79.025656604859634</v>
      </c>
      <c r="I42" s="9">
        <v>87.980822138342759</v>
      </c>
      <c r="J42" s="9">
        <v>1.0257146573772142</v>
      </c>
      <c r="K42" s="9">
        <v>3.1059926010351888</v>
      </c>
      <c r="L42" s="9">
        <v>4.131707258412403</v>
      </c>
      <c r="M42" s="9">
        <f t="shared" si="5"/>
        <v>7.9294508761059159</v>
      </c>
      <c r="N42" s="9">
        <f t="shared" si="6"/>
        <v>75.919664003824451</v>
      </c>
      <c r="O42" s="9">
        <f t="shared" si="7"/>
        <v>83.849114879930355</v>
      </c>
      <c r="R42" s="35"/>
      <c r="S42" s="35"/>
      <c r="T42" s="35"/>
      <c r="U42" s="35"/>
      <c r="V42" s="35"/>
      <c r="W42" s="35"/>
      <c r="X42" s="35"/>
      <c r="Y42" s="35"/>
      <c r="Z42" s="35"/>
      <c r="AA42" s="35"/>
      <c r="AB42" s="35"/>
      <c r="AC42" s="35"/>
      <c r="AD42" s="35"/>
      <c r="AE42" s="35"/>
      <c r="AG42" s="35"/>
      <c r="AH42" s="35"/>
      <c r="AI42" s="35"/>
      <c r="AJ42" s="35"/>
      <c r="AK42" s="35"/>
      <c r="AL42" s="35"/>
      <c r="AM42" s="35"/>
      <c r="AN42" s="35"/>
      <c r="AO42" s="35"/>
      <c r="AP42" s="35"/>
      <c r="AQ42" s="35"/>
      <c r="AR42" s="35"/>
      <c r="AS42" s="35"/>
      <c r="AT42" s="35"/>
      <c r="AV42" s="35"/>
      <c r="AW42" s="35"/>
      <c r="AX42" s="35"/>
      <c r="AY42" s="35"/>
      <c r="AZ42" s="35"/>
      <c r="BA42" s="35"/>
      <c r="BB42" s="35"/>
      <c r="BC42" s="35"/>
      <c r="BD42" s="35"/>
      <c r="BE42" s="35"/>
      <c r="BF42" s="35"/>
      <c r="BG42" s="35"/>
      <c r="BH42" s="35"/>
      <c r="BI42" s="35"/>
    </row>
    <row r="43" spans="1:61" x14ac:dyDescent="0.3">
      <c r="A43" s="1" t="s">
        <v>42</v>
      </c>
      <c r="B43" s="1" t="s">
        <v>42</v>
      </c>
      <c r="C43" s="1" t="s">
        <v>39</v>
      </c>
      <c r="D43" s="1" t="str">
        <f t="shared" si="4"/>
        <v>YKY21</v>
      </c>
      <c r="E43" s="1" t="str">
        <f>INDEX('List of companies'!$H$3:$H$16,MATCH('BP Data WW, April 19'!C43,'List of companies'!$G$3:$G$16,0))</f>
        <v>Business plans (£m)</v>
      </c>
      <c r="F43" s="1" t="str">
        <f>INDEX('List of companies'!$I$2:$I$16,MATCH('BP Data WW, April 19'!C43,'List of companies'!$G$2:$G$16,0))</f>
        <v>PR19 (£m)</v>
      </c>
      <c r="G43" s="9">
        <v>29.797000000000001</v>
      </c>
      <c r="H43" s="9">
        <v>255.43699999999998</v>
      </c>
      <c r="I43" s="9">
        <v>285.23399999999998</v>
      </c>
      <c r="J43" s="9">
        <v>4.9348513403900487</v>
      </c>
      <c r="K43" s="9">
        <v>14.943348659609949</v>
      </c>
      <c r="L43" s="9">
        <v>19.8782</v>
      </c>
      <c r="M43" s="9">
        <f t="shared" si="5"/>
        <v>24.86214865960995</v>
      </c>
      <c r="N43" s="9">
        <f t="shared" si="6"/>
        <v>240.49365134039004</v>
      </c>
      <c r="O43" s="9">
        <f t="shared" si="7"/>
        <v>265.35579999999999</v>
      </c>
      <c r="R43" s="35"/>
      <c r="S43" s="35"/>
      <c r="T43" s="35"/>
      <c r="U43" s="35"/>
      <c r="V43" s="35"/>
      <c r="W43" s="35"/>
      <c r="X43" s="35"/>
      <c r="Y43" s="35"/>
      <c r="Z43" s="35"/>
      <c r="AA43" s="35"/>
      <c r="AB43" s="35"/>
      <c r="AC43" s="35"/>
      <c r="AD43" s="35"/>
      <c r="AE43" s="35"/>
      <c r="AG43" s="35"/>
      <c r="AH43" s="35"/>
      <c r="AI43" s="35"/>
      <c r="AJ43" s="35"/>
      <c r="AK43" s="35"/>
      <c r="AL43" s="35"/>
      <c r="AM43" s="35"/>
      <c r="AN43" s="35"/>
      <c r="AO43" s="35"/>
      <c r="AP43" s="35"/>
      <c r="AQ43" s="35"/>
      <c r="AR43" s="35"/>
      <c r="AS43" s="35"/>
      <c r="AT43" s="35"/>
      <c r="AV43" s="35"/>
      <c r="AW43" s="35"/>
      <c r="AX43" s="35"/>
      <c r="AY43" s="35"/>
      <c r="AZ43" s="35"/>
      <c r="BA43" s="35"/>
      <c r="BB43" s="35"/>
      <c r="BC43" s="35"/>
      <c r="BD43" s="35"/>
      <c r="BE43" s="35"/>
      <c r="BF43" s="35"/>
      <c r="BG43" s="35"/>
      <c r="BH43" s="35"/>
      <c r="BI43" s="35"/>
    </row>
    <row r="44" spans="1:61" x14ac:dyDescent="0.3">
      <c r="A44" s="1" t="s">
        <v>42</v>
      </c>
      <c r="B44" s="1" t="s">
        <v>42</v>
      </c>
      <c r="C44" s="1" t="s">
        <v>44</v>
      </c>
      <c r="D44" s="1" t="str">
        <f t="shared" si="4"/>
        <v>YKY22</v>
      </c>
      <c r="E44" s="1" t="str">
        <f>INDEX('List of companies'!$H$3:$H$16,MATCH('BP Data WW, April 19'!C44,'List of companies'!$G$3:$G$16,0))</f>
        <v>Business plans (£m)</v>
      </c>
      <c r="F44" s="1" t="str">
        <f>INDEX('List of companies'!$I$2:$I$16,MATCH('BP Data WW, April 19'!C44,'List of companies'!$G$2:$G$16,0))</f>
        <v>PR19 (£m)</v>
      </c>
      <c r="G44" s="9">
        <v>26.800999999999998</v>
      </c>
      <c r="H44" s="9">
        <v>255.97900000000004</v>
      </c>
      <c r="I44" s="9">
        <v>282.78000000000003</v>
      </c>
      <c r="J44" s="9">
        <v>4.9348513403900487</v>
      </c>
      <c r="K44" s="9">
        <v>14.943348659609949</v>
      </c>
      <c r="L44" s="9">
        <v>19.8782</v>
      </c>
      <c r="M44" s="9">
        <f t="shared" si="5"/>
        <v>21.866148659609948</v>
      </c>
      <c r="N44" s="9">
        <f t="shared" si="6"/>
        <v>241.0356513403901</v>
      </c>
      <c r="O44" s="9">
        <f t="shared" si="7"/>
        <v>262.90180000000004</v>
      </c>
      <c r="R44" s="35"/>
      <c r="S44" s="35"/>
      <c r="T44" s="35"/>
      <c r="U44" s="35"/>
      <c r="V44" s="35"/>
      <c r="W44" s="35"/>
      <c r="X44" s="35"/>
      <c r="Y44" s="35"/>
      <c r="Z44" s="35"/>
      <c r="AA44" s="35"/>
      <c r="AB44" s="35"/>
      <c r="AC44" s="35"/>
      <c r="AD44" s="35"/>
      <c r="AE44" s="35"/>
      <c r="AG44" s="35"/>
      <c r="AH44" s="35"/>
      <c r="AI44" s="35"/>
      <c r="AJ44" s="35"/>
      <c r="AK44" s="35"/>
      <c r="AL44" s="35"/>
      <c r="AM44" s="35"/>
      <c r="AN44" s="35"/>
      <c r="AO44" s="35"/>
      <c r="AP44" s="35"/>
      <c r="AQ44" s="35"/>
      <c r="AR44" s="35"/>
      <c r="AS44" s="35"/>
      <c r="AT44" s="35"/>
      <c r="AV44" s="35"/>
      <c r="AW44" s="35"/>
      <c r="AX44" s="35"/>
      <c r="AY44" s="35"/>
      <c r="AZ44" s="35"/>
      <c r="BA44" s="35"/>
      <c r="BB44" s="35"/>
      <c r="BC44" s="35"/>
      <c r="BD44" s="35"/>
      <c r="BE44" s="35"/>
      <c r="BF44" s="35"/>
      <c r="BG44" s="35"/>
      <c r="BH44" s="35"/>
      <c r="BI44" s="35"/>
    </row>
    <row r="45" spans="1:61" x14ac:dyDescent="0.3">
      <c r="A45" s="1" t="s">
        <v>42</v>
      </c>
      <c r="B45" s="1" t="s">
        <v>42</v>
      </c>
      <c r="C45" s="1" t="s">
        <v>47</v>
      </c>
      <c r="D45" s="1" t="str">
        <f t="shared" si="4"/>
        <v>YKY23</v>
      </c>
      <c r="E45" s="1" t="str">
        <f>INDEX('List of companies'!$H$3:$H$16,MATCH('BP Data WW, April 19'!C45,'List of companies'!$G$3:$G$16,0))</f>
        <v>Business plans (£m)</v>
      </c>
      <c r="F45" s="1" t="str">
        <f>INDEX('List of companies'!$I$2:$I$16,MATCH('BP Data WW, April 19'!C45,'List of companies'!$G$2:$G$16,0))</f>
        <v>PR19 (£m)</v>
      </c>
      <c r="G45" s="9">
        <v>32.536999999999999</v>
      </c>
      <c r="H45" s="9">
        <v>261.87200000000007</v>
      </c>
      <c r="I45" s="9">
        <v>294.40900000000005</v>
      </c>
      <c r="J45" s="9">
        <v>4.9348513403900487</v>
      </c>
      <c r="K45" s="9">
        <v>14.943348659609949</v>
      </c>
      <c r="L45" s="9">
        <v>19.8782</v>
      </c>
      <c r="M45" s="9">
        <f t="shared" si="5"/>
        <v>27.602148659609952</v>
      </c>
      <c r="N45" s="9">
        <f t="shared" si="6"/>
        <v>246.92865134039013</v>
      </c>
      <c r="O45" s="9">
        <f t="shared" si="7"/>
        <v>274.53080000000006</v>
      </c>
      <c r="R45" s="35"/>
      <c r="S45" s="35"/>
      <c r="T45" s="35"/>
      <c r="U45" s="35"/>
      <c r="V45" s="35"/>
      <c r="W45" s="35"/>
      <c r="X45" s="35"/>
      <c r="Y45" s="35"/>
      <c r="Z45" s="35"/>
      <c r="AA45" s="35"/>
      <c r="AB45" s="35"/>
      <c r="AC45" s="35"/>
      <c r="AD45" s="35"/>
      <c r="AE45" s="35"/>
      <c r="AG45" s="35"/>
      <c r="AH45" s="35"/>
      <c r="AI45" s="35"/>
      <c r="AJ45" s="35"/>
      <c r="AK45" s="35"/>
      <c r="AL45" s="35"/>
      <c r="AM45" s="35"/>
      <c r="AN45" s="35"/>
      <c r="AO45" s="35"/>
      <c r="AP45" s="35"/>
      <c r="AQ45" s="35"/>
      <c r="AR45" s="35"/>
      <c r="AS45" s="35"/>
      <c r="AT45" s="35"/>
      <c r="AV45" s="35"/>
      <c r="AW45" s="35"/>
      <c r="AX45" s="35"/>
      <c r="AY45" s="35"/>
      <c r="AZ45" s="35"/>
      <c r="BA45" s="35"/>
      <c r="BB45" s="35"/>
      <c r="BC45" s="35"/>
      <c r="BD45" s="35"/>
      <c r="BE45" s="35"/>
      <c r="BF45" s="35"/>
      <c r="BG45" s="35"/>
      <c r="BH45" s="35"/>
      <c r="BI45" s="35"/>
    </row>
    <row r="46" spans="1:61" x14ac:dyDescent="0.3">
      <c r="A46" s="1" t="s">
        <v>42</v>
      </c>
      <c r="B46" s="1" t="s">
        <v>42</v>
      </c>
      <c r="C46" s="1" t="s">
        <v>50</v>
      </c>
      <c r="D46" s="1" t="str">
        <f t="shared" si="4"/>
        <v>YKY24</v>
      </c>
      <c r="E46" s="1" t="str">
        <f>INDEX('List of companies'!$H$3:$H$16,MATCH('BP Data WW, April 19'!C46,'List of companies'!$G$3:$G$16,0))</f>
        <v>Business plans (£m)</v>
      </c>
      <c r="F46" s="1" t="str">
        <f>INDEX('List of companies'!$I$2:$I$16,MATCH('BP Data WW, April 19'!C46,'List of companies'!$G$2:$G$16,0))</f>
        <v>PR19 (£m)</v>
      </c>
      <c r="G46" s="9">
        <v>27.686</v>
      </c>
      <c r="H46" s="9">
        <v>256.47500000000002</v>
      </c>
      <c r="I46" s="9">
        <v>284.161</v>
      </c>
      <c r="J46" s="9">
        <v>4.9348513403900487</v>
      </c>
      <c r="K46" s="9">
        <v>14.943348659609949</v>
      </c>
      <c r="L46" s="9">
        <v>19.8782</v>
      </c>
      <c r="M46" s="9">
        <f t="shared" si="5"/>
        <v>22.751148659609953</v>
      </c>
      <c r="N46" s="9">
        <f t="shared" si="6"/>
        <v>241.53165134039008</v>
      </c>
      <c r="O46" s="9">
        <f t="shared" si="7"/>
        <v>264.28280000000001</v>
      </c>
      <c r="R46" s="35"/>
      <c r="S46" s="35"/>
      <c r="T46" s="35"/>
      <c r="U46" s="35"/>
      <c r="V46" s="35"/>
      <c r="W46" s="35"/>
      <c r="X46" s="35"/>
      <c r="Y46" s="35"/>
      <c r="Z46" s="35"/>
      <c r="AA46" s="35"/>
      <c r="AB46" s="35"/>
      <c r="AC46" s="35"/>
      <c r="AD46" s="35"/>
      <c r="AE46" s="35"/>
      <c r="AG46" s="35"/>
      <c r="AH46" s="35"/>
      <c r="AI46" s="35"/>
      <c r="AJ46" s="35"/>
      <c r="AK46" s="35"/>
      <c r="AL46" s="35"/>
      <c r="AM46" s="35"/>
      <c r="AN46" s="35"/>
      <c r="AO46" s="35"/>
      <c r="AP46" s="35"/>
      <c r="AQ46" s="35"/>
      <c r="AR46" s="35"/>
      <c r="AS46" s="35"/>
      <c r="AT46" s="35"/>
      <c r="AV46" s="35"/>
      <c r="AW46" s="35"/>
      <c r="AX46" s="35"/>
      <c r="AY46" s="35"/>
      <c r="AZ46" s="35"/>
      <c r="BA46" s="35"/>
      <c r="BB46" s="35"/>
      <c r="BC46" s="35"/>
      <c r="BD46" s="35"/>
      <c r="BE46" s="35"/>
      <c r="BF46" s="35"/>
      <c r="BG46" s="35"/>
      <c r="BH46" s="35"/>
      <c r="BI46" s="35"/>
    </row>
    <row r="47" spans="1:61" x14ac:dyDescent="0.3">
      <c r="A47" s="1" t="s">
        <v>42</v>
      </c>
      <c r="B47" s="1" t="s">
        <v>42</v>
      </c>
      <c r="C47" s="1" t="s">
        <v>53</v>
      </c>
      <c r="D47" s="1" t="str">
        <f t="shared" si="4"/>
        <v>YKY25</v>
      </c>
      <c r="E47" s="1" t="str">
        <f>INDEX('List of companies'!$H$3:$H$16,MATCH('BP Data WW, April 19'!C47,'List of companies'!$G$3:$G$16,0))</f>
        <v>Business plans (£m)</v>
      </c>
      <c r="F47" s="1" t="str">
        <f>INDEX('List of companies'!$I$2:$I$16,MATCH('BP Data WW, April 19'!C47,'List of companies'!$G$2:$G$16,0))</f>
        <v>PR19 (£m)</v>
      </c>
      <c r="G47" s="9">
        <v>20.425000000000001</v>
      </c>
      <c r="H47" s="9">
        <v>238.06499999999994</v>
      </c>
      <c r="I47" s="9">
        <v>258.48999999999995</v>
      </c>
      <c r="J47" s="9">
        <v>4.9348513403900487</v>
      </c>
      <c r="K47" s="9">
        <v>14.943348659609949</v>
      </c>
      <c r="L47" s="9">
        <v>19.8782</v>
      </c>
      <c r="M47" s="9">
        <f t="shared" si="5"/>
        <v>15.490148659609952</v>
      </c>
      <c r="N47" s="9">
        <f t="shared" si="6"/>
        <v>223.12165134039</v>
      </c>
      <c r="O47" s="9">
        <f t="shared" si="7"/>
        <v>238.61179999999996</v>
      </c>
      <c r="R47" s="35"/>
      <c r="S47" s="35"/>
      <c r="T47" s="35"/>
      <c r="U47" s="35"/>
      <c r="V47" s="35"/>
      <c r="W47" s="35"/>
      <c r="X47" s="35"/>
      <c r="Y47" s="35"/>
      <c r="Z47" s="35"/>
      <c r="AA47" s="35"/>
      <c r="AB47" s="35"/>
      <c r="AC47" s="35"/>
      <c r="AD47" s="35"/>
      <c r="AE47" s="35"/>
      <c r="AG47" s="35"/>
      <c r="AH47" s="35"/>
      <c r="AI47" s="35"/>
      <c r="AJ47" s="35"/>
      <c r="AK47" s="35"/>
      <c r="AL47" s="35"/>
      <c r="AM47" s="35"/>
      <c r="AN47" s="35"/>
      <c r="AO47" s="35"/>
      <c r="AP47" s="35"/>
      <c r="AQ47" s="35"/>
      <c r="AR47" s="35"/>
      <c r="AS47" s="35"/>
      <c r="AT47" s="35"/>
      <c r="AV47" s="35"/>
      <c r="AW47" s="35"/>
      <c r="AX47" s="35"/>
      <c r="AY47" s="35"/>
      <c r="AZ47" s="35"/>
      <c r="BA47" s="35"/>
      <c r="BB47" s="35"/>
      <c r="BC47" s="35"/>
      <c r="BD47" s="35"/>
      <c r="BE47" s="35"/>
      <c r="BF47" s="35"/>
      <c r="BG47" s="35"/>
      <c r="BH47" s="35"/>
      <c r="BI47" s="35"/>
    </row>
    <row r="48" spans="1:61" x14ac:dyDescent="0.3">
      <c r="A48" s="1" t="s">
        <v>45</v>
      </c>
      <c r="B48" s="1" t="s">
        <v>45</v>
      </c>
      <c r="C48" s="1" t="s">
        <v>39</v>
      </c>
      <c r="D48" s="1" t="str">
        <f t="shared" ref="D48:D69" si="8">A48&amp;RIGHT(C48,2)</f>
        <v>AFW21</v>
      </c>
      <c r="E48" s="1" t="str">
        <f>INDEX('List of companies'!$H$3:$H$16,MATCH('BP Data WW, April 19'!C48,'List of companies'!$G$3:$G$16,0))</f>
        <v>Business plans (£m)</v>
      </c>
      <c r="F48" s="1" t="str">
        <f>INDEX('List of companies'!$I$2:$I$16,MATCH('BP Data WW, April 19'!C48,'List of companies'!$G$2:$G$16,0))</f>
        <v>PR19 (£m)</v>
      </c>
      <c r="G48" s="9">
        <v>16.204005520873281</v>
      </c>
      <c r="H48" s="9">
        <v>203.10049170556942</v>
      </c>
      <c r="I48" s="9">
        <v>219.30449722644269</v>
      </c>
      <c r="J48" s="9">
        <v>4.0615915344239131</v>
      </c>
      <c r="K48" s="9">
        <v>12.299008465576087</v>
      </c>
      <c r="L48" s="9">
        <v>16.360599999999998</v>
      </c>
      <c r="M48" s="9">
        <f t="shared" si="5"/>
        <v>12.142413986449368</v>
      </c>
      <c r="N48" s="9">
        <f t="shared" si="6"/>
        <v>190.80148323999333</v>
      </c>
      <c r="O48" s="9">
        <f t="shared" si="7"/>
        <v>202.94389722644269</v>
      </c>
      <c r="R48" s="35"/>
      <c r="S48" s="35"/>
      <c r="T48" s="35"/>
      <c r="U48" s="35"/>
      <c r="V48" s="35"/>
      <c r="W48" s="35"/>
      <c r="X48" s="35"/>
      <c r="Y48" s="35"/>
      <c r="Z48" s="35"/>
      <c r="AA48" s="35"/>
      <c r="AB48" s="35"/>
      <c r="AC48" s="35"/>
      <c r="AD48" s="35"/>
      <c r="AE48" s="35"/>
      <c r="AG48" s="35"/>
      <c r="AH48" s="35"/>
      <c r="AI48" s="35"/>
      <c r="AJ48" s="35"/>
      <c r="AK48" s="35"/>
      <c r="AL48" s="35"/>
      <c r="AM48" s="35"/>
      <c r="AN48" s="35"/>
      <c r="AO48" s="35"/>
      <c r="AP48" s="35"/>
      <c r="AQ48" s="35"/>
      <c r="AR48" s="35"/>
      <c r="AS48" s="35"/>
      <c r="AT48" s="35"/>
      <c r="AV48" s="35"/>
      <c r="AW48" s="35"/>
      <c r="AX48" s="35"/>
      <c r="AY48" s="35"/>
      <c r="AZ48" s="35"/>
      <c r="BA48" s="35"/>
      <c r="BB48" s="35"/>
      <c r="BC48" s="35"/>
      <c r="BD48" s="35"/>
      <c r="BE48" s="35"/>
      <c r="BF48" s="35"/>
      <c r="BG48" s="35"/>
      <c r="BH48" s="35"/>
      <c r="BI48" s="35"/>
    </row>
    <row r="49" spans="1:61" x14ac:dyDescent="0.3">
      <c r="A49" s="1" t="s">
        <v>45</v>
      </c>
      <c r="B49" s="1" t="s">
        <v>45</v>
      </c>
      <c r="C49" s="1" t="s">
        <v>44</v>
      </c>
      <c r="D49" s="1" t="str">
        <f t="shared" si="8"/>
        <v>AFW22</v>
      </c>
      <c r="E49" s="1" t="str">
        <f>INDEX('List of companies'!$H$3:$H$16,MATCH('BP Data WW, April 19'!C49,'List of companies'!$G$3:$G$16,0))</f>
        <v>Business plans (£m)</v>
      </c>
      <c r="F49" s="1" t="str">
        <f>INDEX('List of companies'!$I$2:$I$16,MATCH('BP Data WW, April 19'!C49,'List of companies'!$G$2:$G$16,0))</f>
        <v>PR19 (£m)</v>
      </c>
      <c r="G49" s="9">
        <v>15.205048979140347</v>
      </c>
      <c r="H49" s="9">
        <v>189.94295462019096</v>
      </c>
      <c r="I49" s="9">
        <v>205.1480035993313</v>
      </c>
      <c r="J49" s="9">
        <v>4.0615915344239131</v>
      </c>
      <c r="K49" s="9">
        <v>12.299008465576087</v>
      </c>
      <c r="L49" s="9">
        <v>16.360599999999998</v>
      </c>
      <c r="M49" s="9">
        <f t="shared" si="5"/>
        <v>11.143457444716434</v>
      </c>
      <c r="N49" s="9">
        <f t="shared" si="6"/>
        <v>177.64394615461487</v>
      </c>
      <c r="O49" s="9">
        <f t="shared" si="7"/>
        <v>188.7874035993313</v>
      </c>
      <c r="R49" s="35"/>
      <c r="S49" s="35"/>
      <c r="T49" s="35"/>
      <c r="U49" s="35"/>
      <c r="V49" s="35"/>
      <c r="W49" s="35"/>
      <c r="X49" s="35"/>
      <c r="Y49" s="35"/>
      <c r="Z49" s="35"/>
      <c r="AA49" s="35"/>
      <c r="AB49" s="35"/>
      <c r="AC49" s="35"/>
      <c r="AD49" s="35"/>
      <c r="AE49" s="35"/>
      <c r="AG49" s="35"/>
      <c r="AH49" s="35"/>
      <c r="AI49" s="35"/>
      <c r="AJ49" s="35"/>
      <c r="AK49" s="35"/>
      <c r="AL49" s="35"/>
      <c r="AM49" s="35"/>
      <c r="AN49" s="35"/>
      <c r="AO49" s="35"/>
      <c r="AP49" s="35"/>
      <c r="AQ49" s="35"/>
      <c r="AR49" s="35"/>
      <c r="AS49" s="35"/>
      <c r="AT49" s="35"/>
      <c r="AV49" s="35"/>
      <c r="AW49" s="35"/>
      <c r="AX49" s="35"/>
      <c r="AY49" s="35"/>
      <c r="AZ49" s="35"/>
      <c r="BA49" s="35"/>
      <c r="BB49" s="35"/>
      <c r="BC49" s="35"/>
      <c r="BD49" s="35"/>
      <c r="BE49" s="35"/>
      <c r="BF49" s="35"/>
      <c r="BG49" s="35"/>
      <c r="BH49" s="35"/>
      <c r="BI49" s="35"/>
    </row>
    <row r="50" spans="1:61" x14ac:dyDescent="0.3">
      <c r="A50" s="1" t="s">
        <v>45</v>
      </c>
      <c r="B50" s="1" t="s">
        <v>45</v>
      </c>
      <c r="C50" s="1" t="s">
        <v>47</v>
      </c>
      <c r="D50" s="1" t="str">
        <f t="shared" si="8"/>
        <v>AFW23</v>
      </c>
      <c r="E50" s="1" t="str">
        <f>INDEX('List of companies'!$H$3:$H$16,MATCH('BP Data WW, April 19'!C50,'List of companies'!$G$3:$G$16,0))</f>
        <v>Business plans (£m)</v>
      </c>
      <c r="F50" s="1" t="str">
        <f>INDEX('List of companies'!$I$2:$I$16,MATCH('BP Data WW, April 19'!C50,'List of companies'!$G$2:$G$16,0))</f>
        <v>PR19 (£m)</v>
      </c>
      <c r="G50" s="9">
        <v>14.4750929214139</v>
      </c>
      <c r="H50" s="9">
        <v>188.9122549124767</v>
      </c>
      <c r="I50" s="9">
        <v>203.3873478338906</v>
      </c>
      <c r="J50" s="9">
        <v>4.0615915344239131</v>
      </c>
      <c r="K50" s="9">
        <v>12.299008465576087</v>
      </c>
      <c r="L50" s="9">
        <v>16.360599999999998</v>
      </c>
      <c r="M50" s="9">
        <f t="shared" si="5"/>
        <v>10.413501386989987</v>
      </c>
      <c r="N50" s="9">
        <f t="shared" si="6"/>
        <v>176.6132464469006</v>
      </c>
      <c r="O50" s="9">
        <f t="shared" si="7"/>
        <v>187.0267478338906</v>
      </c>
      <c r="R50" s="35"/>
      <c r="S50" s="35"/>
      <c r="T50" s="35"/>
      <c r="U50" s="35"/>
      <c r="V50" s="35"/>
      <c r="W50" s="35"/>
      <c r="X50" s="35"/>
      <c r="Y50" s="35"/>
      <c r="Z50" s="35"/>
      <c r="AA50" s="35"/>
      <c r="AB50" s="35"/>
      <c r="AC50" s="35"/>
      <c r="AD50" s="35"/>
      <c r="AE50" s="35"/>
      <c r="AG50" s="35"/>
      <c r="AH50" s="35"/>
      <c r="AI50" s="35"/>
      <c r="AJ50" s="35"/>
      <c r="AK50" s="35"/>
      <c r="AL50" s="35"/>
      <c r="AM50" s="35"/>
      <c r="AN50" s="35"/>
      <c r="AO50" s="35"/>
      <c r="AP50" s="35"/>
      <c r="AQ50" s="35"/>
      <c r="AR50" s="35"/>
      <c r="AS50" s="35"/>
      <c r="AT50" s="35"/>
      <c r="AV50" s="35"/>
      <c r="AW50" s="35"/>
      <c r="AX50" s="35"/>
      <c r="AY50" s="35"/>
      <c r="AZ50" s="35"/>
      <c r="BA50" s="35"/>
      <c r="BB50" s="35"/>
      <c r="BC50" s="35"/>
      <c r="BD50" s="35"/>
      <c r="BE50" s="35"/>
      <c r="BF50" s="35"/>
      <c r="BG50" s="35"/>
      <c r="BH50" s="35"/>
      <c r="BI50" s="35"/>
    </row>
    <row r="51" spans="1:61" x14ac:dyDescent="0.3">
      <c r="A51" s="1" t="s">
        <v>45</v>
      </c>
      <c r="B51" s="1" t="s">
        <v>45</v>
      </c>
      <c r="C51" s="1" t="s">
        <v>50</v>
      </c>
      <c r="D51" s="1" t="str">
        <f t="shared" si="8"/>
        <v>AFW24</v>
      </c>
      <c r="E51" s="1" t="str">
        <f>INDEX('List of companies'!$H$3:$H$16,MATCH('BP Data WW, April 19'!C51,'List of companies'!$G$3:$G$16,0))</f>
        <v>Business plans (£m)</v>
      </c>
      <c r="F51" s="1" t="str">
        <f>INDEX('List of companies'!$I$2:$I$16,MATCH('BP Data WW, April 19'!C51,'List of companies'!$G$2:$G$16,0))</f>
        <v>PR19 (£m)</v>
      </c>
      <c r="G51" s="9">
        <v>14.44618891651</v>
      </c>
      <c r="H51" s="9">
        <v>176.49890997729631</v>
      </c>
      <c r="I51" s="9">
        <v>190.94509889380632</v>
      </c>
      <c r="J51" s="9">
        <v>4.0615915344239131</v>
      </c>
      <c r="K51" s="9">
        <v>12.299008465576087</v>
      </c>
      <c r="L51" s="9">
        <v>16.360599999999998</v>
      </c>
      <c r="M51" s="9">
        <f t="shared" si="5"/>
        <v>10.384597382086087</v>
      </c>
      <c r="N51" s="9">
        <f t="shared" si="6"/>
        <v>164.19990151172021</v>
      </c>
      <c r="O51" s="9">
        <f t="shared" si="7"/>
        <v>174.58449889380631</v>
      </c>
      <c r="R51" s="35"/>
      <c r="S51" s="35"/>
      <c r="T51" s="35"/>
      <c r="U51" s="35"/>
      <c r="V51" s="35"/>
      <c r="W51" s="35"/>
      <c r="X51" s="35"/>
      <c r="Y51" s="35"/>
      <c r="Z51" s="35"/>
      <c r="AA51" s="35"/>
      <c r="AB51" s="35"/>
      <c r="AC51" s="35"/>
      <c r="AD51" s="35"/>
      <c r="AE51" s="35"/>
      <c r="AG51" s="35"/>
      <c r="AH51" s="35"/>
      <c r="AI51" s="35"/>
      <c r="AJ51" s="35"/>
      <c r="AK51" s="35"/>
      <c r="AL51" s="35"/>
      <c r="AM51" s="35"/>
      <c r="AN51" s="35"/>
      <c r="AO51" s="35"/>
      <c r="AP51" s="35"/>
      <c r="AQ51" s="35"/>
      <c r="AR51" s="35"/>
      <c r="AS51" s="35"/>
      <c r="AT51" s="35"/>
      <c r="AV51" s="35"/>
      <c r="AW51" s="35"/>
      <c r="AX51" s="35"/>
      <c r="AY51" s="35"/>
      <c r="AZ51" s="35"/>
      <c r="BA51" s="35"/>
      <c r="BB51" s="35"/>
      <c r="BC51" s="35"/>
      <c r="BD51" s="35"/>
      <c r="BE51" s="35"/>
      <c r="BF51" s="35"/>
      <c r="BG51" s="35"/>
      <c r="BH51" s="35"/>
      <c r="BI51" s="35"/>
    </row>
    <row r="52" spans="1:61" x14ac:dyDescent="0.3">
      <c r="A52" s="1" t="s">
        <v>45</v>
      </c>
      <c r="B52" s="1" t="s">
        <v>45</v>
      </c>
      <c r="C52" s="1" t="s">
        <v>53</v>
      </c>
      <c r="D52" s="1" t="str">
        <f t="shared" si="8"/>
        <v>AFW25</v>
      </c>
      <c r="E52" s="1" t="str">
        <f>INDEX('List of companies'!$H$3:$H$16,MATCH('BP Data WW, April 19'!C52,'List of companies'!$G$3:$G$16,0))</f>
        <v>Business plans (£m)</v>
      </c>
      <c r="F52" s="1" t="str">
        <f>INDEX('List of companies'!$I$2:$I$16,MATCH('BP Data WW, April 19'!C52,'List of companies'!$G$2:$G$16,0))</f>
        <v>PR19 (£m)</v>
      </c>
      <c r="G52" s="9">
        <v>14.19834272185504</v>
      </c>
      <c r="H52" s="9">
        <v>172.86535583550588</v>
      </c>
      <c r="I52" s="9">
        <v>187.06369855736091</v>
      </c>
      <c r="J52" s="9">
        <v>4.0615915344239131</v>
      </c>
      <c r="K52" s="9">
        <v>12.299008465576087</v>
      </c>
      <c r="L52" s="9">
        <v>16.360599999999998</v>
      </c>
      <c r="M52" s="9">
        <f t="shared" si="5"/>
        <v>10.136751187431127</v>
      </c>
      <c r="N52" s="9">
        <f t="shared" si="6"/>
        <v>160.56634736992979</v>
      </c>
      <c r="O52" s="9">
        <f t="shared" si="7"/>
        <v>170.7030985573609</v>
      </c>
      <c r="R52" s="35"/>
      <c r="S52" s="35"/>
      <c r="T52" s="35"/>
      <c r="U52" s="35"/>
      <c r="V52" s="35"/>
      <c r="W52" s="35"/>
      <c r="X52" s="35"/>
      <c r="Y52" s="35"/>
      <c r="Z52" s="35"/>
      <c r="AA52" s="35"/>
      <c r="AB52" s="35"/>
      <c r="AC52" s="35"/>
      <c r="AD52" s="35"/>
      <c r="AE52" s="35"/>
      <c r="AG52" s="35"/>
      <c r="AH52" s="35"/>
      <c r="AI52" s="35"/>
      <c r="AJ52" s="35"/>
      <c r="AK52" s="35"/>
      <c r="AL52" s="35"/>
      <c r="AM52" s="35"/>
      <c r="AN52" s="35"/>
      <c r="AO52" s="35"/>
      <c r="AP52" s="35"/>
      <c r="AQ52" s="35"/>
      <c r="AR52" s="35"/>
      <c r="AS52" s="35"/>
      <c r="AT52" s="35"/>
      <c r="AV52" s="35"/>
      <c r="AW52" s="35"/>
      <c r="AX52" s="35"/>
      <c r="AY52" s="35"/>
      <c r="AZ52" s="35"/>
      <c r="BA52" s="35"/>
      <c r="BB52" s="35"/>
      <c r="BC52" s="35"/>
      <c r="BD52" s="35"/>
      <c r="BE52" s="35"/>
      <c r="BF52" s="35"/>
      <c r="BG52" s="35"/>
      <c r="BH52" s="35"/>
      <c r="BI52" s="35"/>
    </row>
    <row r="53" spans="1:61" x14ac:dyDescent="0.3">
      <c r="A53" s="1" t="s">
        <v>48</v>
      </c>
      <c r="B53" s="1" t="s">
        <v>48</v>
      </c>
      <c r="C53" s="1" t="s">
        <v>39</v>
      </c>
      <c r="D53" s="1" t="str">
        <f t="shared" si="8"/>
        <v>BRL21</v>
      </c>
      <c r="E53" s="1" t="str">
        <f>INDEX('List of companies'!$H$3:$H$16,MATCH('BP Data WW, April 19'!C53,'List of companies'!$G$3:$G$16,0))</f>
        <v>Business plans (£m)</v>
      </c>
      <c r="F53" s="1" t="str">
        <f>INDEX('List of companies'!$I$2:$I$16,MATCH('BP Data WW, April 19'!C53,'List of companies'!$G$2:$G$16,0))</f>
        <v>PR19 (£m)</v>
      </c>
      <c r="G53" s="9">
        <v>9.7440000000000015</v>
      </c>
      <c r="H53" s="9">
        <v>68.027999999999977</v>
      </c>
      <c r="I53" s="9">
        <v>77.771999999999977</v>
      </c>
      <c r="J53" s="9">
        <v>5.4764928700286986E-2</v>
      </c>
      <c r="K53" s="9">
        <v>0.16583507129971303</v>
      </c>
      <c r="L53" s="9">
        <v>0.22059999999999999</v>
      </c>
      <c r="M53" s="9">
        <f t="shared" si="5"/>
        <v>9.6892350712997146</v>
      </c>
      <c r="N53" s="9">
        <f t="shared" si="6"/>
        <v>67.862164928700267</v>
      </c>
      <c r="O53" s="9">
        <f t="shared" si="7"/>
        <v>77.551399999999973</v>
      </c>
      <c r="R53" s="35"/>
      <c r="S53" s="35"/>
      <c r="T53" s="35"/>
      <c r="U53" s="35"/>
      <c r="V53" s="35"/>
      <c r="W53" s="35"/>
      <c r="X53" s="35"/>
      <c r="Y53" s="35"/>
      <c r="Z53" s="35"/>
      <c r="AA53" s="35"/>
      <c r="AB53" s="35"/>
      <c r="AC53" s="35"/>
      <c r="AD53" s="35"/>
      <c r="AE53" s="35"/>
      <c r="AG53" s="35"/>
      <c r="AH53" s="35"/>
      <c r="AI53" s="35"/>
      <c r="AJ53" s="35"/>
      <c r="AK53" s="35"/>
      <c r="AL53" s="35"/>
      <c r="AM53" s="35"/>
      <c r="AN53" s="35"/>
      <c r="AO53" s="35"/>
      <c r="AP53" s="35"/>
      <c r="AQ53" s="35"/>
      <c r="AR53" s="35"/>
      <c r="AS53" s="35"/>
      <c r="AT53" s="35"/>
      <c r="AV53" s="35"/>
      <c r="AW53" s="35"/>
      <c r="AX53" s="35"/>
      <c r="AY53" s="35"/>
      <c r="AZ53" s="35"/>
      <c r="BA53" s="35"/>
      <c r="BB53" s="35"/>
      <c r="BC53" s="35"/>
      <c r="BD53" s="35"/>
      <c r="BE53" s="35"/>
      <c r="BF53" s="35"/>
      <c r="BG53" s="35"/>
      <c r="BH53" s="35"/>
      <c r="BI53" s="35"/>
    </row>
    <row r="54" spans="1:61" x14ac:dyDescent="0.3">
      <c r="A54" s="1" t="s">
        <v>48</v>
      </c>
      <c r="B54" s="1" t="s">
        <v>48</v>
      </c>
      <c r="C54" s="1" t="s">
        <v>44</v>
      </c>
      <c r="D54" s="1" t="str">
        <f t="shared" si="8"/>
        <v>BRL22</v>
      </c>
      <c r="E54" s="1" t="str">
        <f>INDEX('List of companies'!$H$3:$H$16,MATCH('BP Data WW, April 19'!C54,'List of companies'!$G$3:$G$16,0))</f>
        <v>Business plans (£m)</v>
      </c>
      <c r="F54" s="1" t="str">
        <f>INDEX('List of companies'!$I$2:$I$16,MATCH('BP Data WW, April 19'!C54,'List of companies'!$G$2:$G$16,0))</f>
        <v>PR19 (£m)</v>
      </c>
      <c r="G54" s="9">
        <v>9.4009999999999998</v>
      </c>
      <c r="H54" s="9">
        <v>67.138000000000005</v>
      </c>
      <c r="I54" s="9">
        <v>76.539000000000001</v>
      </c>
      <c r="J54" s="9">
        <v>5.4764928700286986E-2</v>
      </c>
      <c r="K54" s="9">
        <v>0.16583507129971303</v>
      </c>
      <c r="L54" s="9">
        <v>0.22059999999999999</v>
      </c>
      <c r="M54" s="9">
        <f t="shared" si="5"/>
        <v>9.3462350712997129</v>
      </c>
      <c r="N54" s="9">
        <f t="shared" si="6"/>
        <v>66.972164928700295</v>
      </c>
      <c r="O54" s="9">
        <f t="shared" si="7"/>
        <v>76.318399999999997</v>
      </c>
      <c r="R54" s="35"/>
      <c r="S54" s="35"/>
      <c r="T54" s="35"/>
      <c r="U54" s="35"/>
      <c r="V54" s="35"/>
      <c r="W54" s="35"/>
      <c r="X54" s="35"/>
      <c r="Y54" s="35"/>
      <c r="Z54" s="35"/>
      <c r="AA54" s="35"/>
      <c r="AB54" s="35"/>
      <c r="AC54" s="35"/>
      <c r="AD54" s="35"/>
      <c r="AE54" s="35"/>
      <c r="AG54" s="35"/>
      <c r="AH54" s="35"/>
      <c r="AI54" s="35"/>
      <c r="AJ54" s="35"/>
      <c r="AK54" s="35"/>
      <c r="AL54" s="35"/>
      <c r="AM54" s="35"/>
      <c r="AN54" s="35"/>
      <c r="AO54" s="35"/>
      <c r="AP54" s="35"/>
      <c r="AQ54" s="35"/>
      <c r="AR54" s="35"/>
      <c r="AS54" s="35"/>
      <c r="AT54" s="35"/>
      <c r="AV54" s="35"/>
      <c r="AW54" s="35"/>
      <c r="AX54" s="35"/>
      <c r="AY54" s="35"/>
      <c r="AZ54" s="35"/>
      <c r="BA54" s="35"/>
      <c r="BB54" s="35"/>
      <c r="BC54" s="35"/>
      <c r="BD54" s="35"/>
      <c r="BE54" s="35"/>
      <c r="BF54" s="35"/>
      <c r="BG54" s="35"/>
      <c r="BH54" s="35"/>
      <c r="BI54" s="35"/>
    </row>
    <row r="55" spans="1:61" x14ac:dyDescent="0.3">
      <c r="A55" s="1" t="s">
        <v>48</v>
      </c>
      <c r="B55" s="1" t="s">
        <v>48</v>
      </c>
      <c r="C55" s="1" t="s">
        <v>47</v>
      </c>
      <c r="D55" s="1" t="str">
        <f t="shared" si="8"/>
        <v>BRL23</v>
      </c>
      <c r="E55" s="1" t="str">
        <f>INDEX('List of companies'!$H$3:$H$16,MATCH('BP Data WW, April 19'!C55,'List of companies'!$G$3:$G$16,0))</f>
        <v>Business plans (£m)</v>
      </c>
      <c r="F55" s="1" t="str">
        <f>INDEX('List of companies'!$I$2:$I$16,MATCH('BP Data WW, April 19'!C55,'List of companies'!$G$2:$G$16,0))</f>
        <v>PR19 (£m)</v>
      </c>
      <c r="G55" s="9">
        <v>12.585000000000001</v>
      </c>
      <c r="H55" s="9">
        <v>63.597000000000001</v>
      </c>
      <c r="I55" s="9">
        <v>76.182000000000002</v>
      </c>
      <c r="J55" s="9">
        <v>5.4764928700286986E-2</v>
      </c>
      <c r="K55" s="9">
        <v>0.16583507129971303</v>
      </c>
      <c r="L55" s="9">
        <v>0.22059999999999999</v>
      </c>
      <c r="M55" s="9">
        <f t="shared" si="5"/>
        <v>12.530235071299714</v>
      </c>
      <c r="N55" s="9">
        <f t="shared" si="6"/>
        <v>63.431164928700291</v>
      </c>
      <c r="O55" s="9">
        <f t="shared" si="7"/>
        <v>75.961399999999998</v>
      </c>
      <c r="R55" s="35"/>
      <c r="S55" s="35"/>
      <c r="T55" s="35"/>
      <c r="U55" s="35"/>
      <c r="V55" s="35"/>
      <c r="W55" s="35"/>
      <c r="X55" s="35"/>
      <c r="Y55" s="35"/>
      <c r="Z55" s="35"/>
      <c r="AA55" s="35"/>
      <c r="AB55" s="35"/>
      <c r="AC55" s="35"/>
      <c r="AD55" s="35"/>
      <c r="AE55" s="35"/>
      <c r="AG55" s="35"/>
      <c r="AH55" s="35"/>
      <c r="AI55" s="35"/>
      <c r="AJ55" s="35"/>
      <c r="AK55" s="35"/>
      <c r="AL55" s="35"/>
      <c r="AM55" s="35"/>
      <c r="AN55" s="35"/>
      <c r="AO55" s="35"/>
      <c r="AP55" s="35"/>
      <c r="AQ55" s="35"/>
      <c r="AR55" s="35"/>
      <c r="AS55" s="35"/>
      <c r="AT55" s="35"/>
      <c r="AV55" s="35"/>
      <c r="AW55" s="35"/>
      <c r="AX55" s="35"/>
      <c r="AY55" s="35"/>
      <c r="AZ55" s="35"/>
      <c r="BA55" s="35"/>
      <c r="BB55" s="35"/>
      <c r="BC55" s="35"/>
      <c r="BD55" s="35"/>
      <c r="BE55" s="35"/>
      <c r="BF55" s="35"/>
      <c r="BG55" s="35"/>
      <c r="BH55" s="35"/>
      <c r="BI55" s="35"/>
    </row>
    <row r="56" spans="1:61" x14ac:dyDescent="0.3">
      <c r="A56" s="1" t="s">
        <v>48</v>
      </c>
      <c r="B56" s="1" t="s">
        <v>48</v>
      </c>
      <c r="C56" s="1" t="s">
        <v>50</v>
      </c>
      <c r="D56" s="1" t="str">
        <f t="shared" si="8"/>
        <v>BRL24</v>
      </c>
      <c r="E56" s="1" t="str">
        <f>INDEX('List of companies'!$H$3:$H$16,MATCH('BP Data WW, April 19'!C56,'List of companies'!$G$3:$G$16,0))</f>
        <v>Business plans (£m)</v>
      </c>
      <c r="F56" s="1" t="str">
        <f>INDEX('List of companies'!$I$2:$I$16,MATCH('BP Data WW, April 19'!C56,'List of companies'!$G$2:$G$16,0))</f>
        <v>PR19 (£m)</v>
      </c>
      <c r="G56" s="9">
        <v>9.1810000000000009</v>
      </c>
      <c r="H56" s="9">
        <v>66.991999999999976</v>
      </c>
      <c r="I56" s="9">
        <v>76.172999999999973</v>
      </c>
      <c r="J56" s="9">
        <v>5.4764928700286986E-2</v>
      </c>
      <c r="K56" s="9">
        <v>0.16583507129971303</v>
      </c>
      <c r="L56" s="9">
        <v>0.22059999999999999</v>
      </c>
      <c r="M56" s="9">
        <f t="shared" si="5"/>
        <v>9.126235071299714</v>
      </c>
      <c r="N56" s="9">
        <f t="shared" si="6"/>
        <v>66.826164928700265</v>
      </c>
      <c r="O56" s="9">
        <f t="shared" si="7"/>
        <v>75.952399999999969</v>
      </c>
      <c r="R56" s="35"/>
      <c r="S56" s="35"/>
      <c r="T56" s="35"/>
      <c r="U56" s="35"/>
      <c r="V56" s="35"/>
      <c r="W56" s="35"/>
      <c r="X56" s="35"/>
      <c r="Y56" s="35"/>
      <c r="Z56" s="35"/>
      <c r="AA56" s="35"/>
      <c r="AB56" s="35"/>
      <c r="AC56" s="35"/>
      <c r="AD56" s="35"/>
      <c r="AE56" s="35"/>
      <c r="AG56" s="35"/>
      <c r="AH56" s="35"/>
      <c r="AI56" s="35"/>
      <c r="AJ56" s="35"/>
      <c r="AK56" s="35"/>
      <c r="AL56" s="35"/>
      <c r="AM56" s="35"/>
      <c r="AN56" s="35"/>
      <c r="AO56" s="35"/>
      <c r="AP56" s="35"/>
      <c r="AQ56" s="35"/>
      <c r="AR56" s="35"/>
      <c r="AS56" s="35"/>
      <c r="AT56" s="35"/>
      <c r="AV56" s="35"/>
      <c r="AW56" s="35"/>
      <c r="AX56" s="35"/>
      <c r="AY56" s="35"/>
      <c r="AZ56" s="35"/>
      <c r="BA56" s="35"/>
      <c r="BB56" s="35"/>
      <c r="BC56" s="35"/>
      <c r="BD56" s="35"/>
      <c r="BE56" s="35"/>
      <c r="BF56" s="35"/>
      <c r="BG56" s="35"/>
      <c r="BH56" s="35"/>
      <c r="BI56" s="35"/>
    </row>
    <row r="57" spans="1:61" x14ac:dyDescent="0.3">
      <c r="A57" s="1" t="s">
        <v>48</v>
      </c>
      <c r="B57" s="1" t="s">
        <v>48</v>
      </c>
      <c r="C57" s="1" t="s">
        <v>53</v>
      </c>
      <c r="D57" s="1" t="str">
        <f t="shared" si="8"/>
        <v>BRL25</v>
      </c>
      <c r="E57" s="1" t="str">
        <f>INDEX('List of companies'!$H$3:$H$16,MATCH('BP Data WW, April 19'!C57,'List of companies'!$G$3:$G$16,0))</f>
        <v>Business plans (£m)</v>
      </c>
      <c r="F57" s="1" t="str">
        <f>INDEX('List of companies'!$I$2:$I$16,MATCH('BP Data WW, April 19'!C57,'List of companies'!$G$2:$G$16,0))</f>
        <v>PR19 (£m)</v>
      </c>
      <c r="G57" s="9">
        <v>9.1069999999999993</v>
      </c>
      <c r="H57" s="9">
        <v>67.389999999999986</v>
      </c>
      <c r="I57" s="9">
        <v>76.496999999999986</v>
      </c>
      <c r="J57" s="9">
        <v>5.4764928700286986E-2</v>
      </c>
      <c r="K57" s="9">
        <v>0.16583507129971303</v>
      </c>
      <c r="L57" s="9">
        <v>0.22059999999999999</v>
      </c>
      <c r="M57" s="9">
        <f t="shared" si="5"/>
        <v>9.0522350712997124</v>
      </c>
      <c r="N57" s="9">
        <f t="shared" si="6"/>
        <v>67.224164928700276</v>
      </c>
      <c r="O57" s="9">
        <f t="shared" si="7"/>
        <v>76.276399999999981</v>
      </c>
      <c r="R57" s="35"/>
      <c r="S57" s="35"/>
      <c r="T57" s="35"/>
      <c r="U57" s="35"/>
      <c r="V57" s="35"/>
      <c r="W57" s="35"/>
      <c r="X57" s="35"/>
      <c r="Y57" s="35"/>
      <c r="Z57" s="35"/>
      <c r="AA57" s="35"/>
      <c r="AB57" s="35"/>
      <c r="AC57" s="35"/>
      <c r="AD57" s="35"/>
      <c r="AE57" s="35"/>
      <c r="AG57" s="35"/>
      <c r="AH57" s="35"/>
      <c r="AI57" s="35"/>
      <c r="AJ57" s="35"/>
      <c r="AK57" s="35"/>
      <c r="AL57" s="35"/>
      <c r="AM57" s="35"/>
      <c r="AN57" s="35"/>
      <c r="AO57" s="35"/>
      <c r="AP57" s="35"/>
      <c r="AQ57" s="35"/>
      <c r="AR57" s="35"/>
      <c r="AS57" s="35"/>
      <c r="AT57" s="35"/>
      <c r="AV57" s="35"/>
      <c r="AW57" s="35"/>
      <c r="AX57" s="35"/>
      <c r="AY57" s="35"/>
      <c r="AZ57" s="35"/>
      <c r="BA57" s="35"/>
      <c r="BB57" s="35"/>
      <c r="BC57" s="35"/>
      <c r="BD57" s="35"/>
      <c r="BE57" s="35"/>
      <c r="BF57" s="35"/>
      <c r="BG57" s="35"/>
      <c r="BH57" s="35"/>
      <c r="BI57" s="35"/>
    </row>
    <row r="58" spans="1:61" x14ac:dyDescent="0.3">
      <c r="A58" s="1" t="s">
        <v>51</v>
      </c>
      <c r="B58" s="1" t="s">
        <v>51</v>
      </c>
      <c r="C58" s="1" t="s">
        <v>39</v>
      </c>
      <c r="D58" s="1" t="str">
        <f t="shared" si="8"/>
        <v>PRT21</v>
      </c>
      <c r="E58" s="1" t="str">
        <f>INDEX('List of companies'!$H$3:$H$16,MATCH('BP Data WW, April 19'!C58,'List of companies'!$G$3:$G$16,0))</f>
        <v>Business plans (£m)</v>
      </c>
      <c r="F58" s="1" t="str">
        <f>INDEX('List of companies'!$I$2:$I$16,MATCH('BP Data WW, April 19'!C58,'List of companies'!$G$2:$G$16,0))</f>
        <v>PR19 (£m)</v>
      </c>
      <c r="G58" s="9">
        <v>2.907</v>
      </c>
      <c r="H58" s="9">
        <v>21.021000000000004</v>
      </c>
      <c r="I58" s="9">
        <v>23.928000000000004</v>
      </c>
      <c r="J58" s="9">
        <v>0.10401860890942996</v>
      </c>
      <c r="K58" s="9">
        <v>0.31498139109057011</v>
      </c>
      <c r="L58" s="9">
        <v>0.41900000000000004</v>
      </c>
      <c r="M58" s="9">
        <f t="shared" si="5"/>
        <v>2.8029813910905701</v>
      </c>
      <c r="N58" s="9">
        <f t="shared" si="6"/>
        <v>20.706018608909435</v>
      </c>
      <c r="O58" s="9">
        <f t="shared" si="7"/>
        <v>23.509000000000004</v>
      </c>
      <c r="R58" s="35"/>
      <c r="S58" s="35"/>
      <c r="T58" s="35"/>
      <c r="U58" s="35"/>
      <c r="V58" s="35"/>
      <c r="W58" s="35"/>
      <c r="X58" s="35"/>
      <c r="Y58" s="35"/>
      <c r="Z58" s="35"/>
      <c r="AA58" s="35"/>
      <c r="AB58" s="35"/>
      <c r="AC58" s="35"/>
      <c r="AD58" s="35"/>
      <c r="AE58" s="35"/>
      <c r="AG58" s="35"/>
      <c r="AH58" s="35"/>
      <c r="AI58" s="35"/>
      <c r="AJ58" s="35"/>
      <c r="AK58" s="35"/>
      <c r="AL58" s="35"/>
      <c r="AM58" s="35"/>
      <c r="AN58" s="35"/>
      <c r="AO58" s="35"/>
      <c r="AP58" s="35"/>
      <c r="AQ58" s="35"/>
      <c r="AR58" s="35"/>
      <c r="AS58" s="35"/>
      <c r="AT58" s="35"/>
      <c r="AV58" s="35"/>
      <c r="AW58" s="35"/>
      <c r="AX58" s="35"/>
      <c r="AY58" s="35"/>
      <c r="AZ58" s="35"/>
      <c r="BA58" s="35"/>
      <c r="BB58" s="35"/>
      <c r="BC58" s="35"/>
      <c r="BD58" s="35"/>
      <c r="BE58" s="35"/>
      <c r="BF58" s="35"/>
      <c r="BG58" s="35"/>
      <c r="BH58" s="35"/>
      <c r="BI58" s="35"/>
    </row>
    <row r="59" spans="1:61" x14ac:dyDescent="0.3">
      <c r="A59" s="1" t="s">
        <v>51</v>
      </c>
      <c r="B59" s="1" t="s">
        <v>51</v>
      </c>
      <c r="C59" s="1" t="s">
        <v>44</v>
      </c>
      <c r="D59" s="1" t="str">
        <f t="shared" si="8"/>
        <v>PRT22</v>
      </c>
      <c r="E59" s="1" t="str">
        <f>INDEX('List of companies'!$H$3:$H$16,MATCH('BP Data WW, April 19'!C59,'List of companies'!$G$3:$G$16,0))</f>
        <v>Business plans (£m)</v>
      </c>
      <c r="F59" s="1" t="str">
        <f>INDEX('List of companies'!$I$2:$I$16,MATCH('BP Data WW, April 19'!C59,'List of companies'!$G$2:$G$16,0))</f>
        <v>PR19 (£m)</v>
      </c>
      <c r="G59" s="9">
        <v>3.1949999999999998</v>
      </c>
      <c r="H59" s="9">
        <v>22.870999999999995</v>
      </c>
      <c r="I59" s="9">
        <v>26.065999999999995</v>
      </c>
      <c r="J59" s="9">
        <v>0.10401860890942996</v>
      </c>
      <c r="K59" s="9">
        <v>0.31498139109057011</v>
      </c>
      <c r="L59" s="9">
        <v>0.41900000000000004</v>
      </c>
      <c r="M59" s="9">
        <f t="shared" si="5"/>
        <v>3.0909813910905699</v>
      </c>
      <c r="N59" s="9">
        <f t="shared" si="6"/>
        <v>22.556018608909426</v>
      </c>
      <c r="O59" s="9">
        <f t="shared" si="7"/>
        <v>25.646999999999995</v>
      </c>
      <c r="R59" s="35"/>
      <c r="S59" s="35"/>
      <c r="T59" s="35"/>
      <c r="U59" s="35"/>
      <c r="V59" s="35"/>
      <c r="W59" s="35"/>
      <c r="X59" s="35"/>
      <c r="Y59" s="35"/>
      <c r="Z59" s="35"/>
      <c r="AA59" s="35"/>
      <c r="AB59" s="35"/>
      <c r="AC59" s="35"/>
      <c r="AD59" s="35"/>
      <c r="AE59" s="35"/>
      <c r="AG59" s="35"/>
      <c r="AH59" s="35"/>
      <c r="AI59" s="35"/>
      <c r="AJ59" s="35"/>
      <c r="AK59" s="35"/>
      <c r="AL59" s="35"/>
      <c r="AM59" s="35"/>
      <c r="AN59" s="35"/>
      <c r="AO59" s="35"/>
      <c r="AP59" s="35"/>
      <c r="AQ59" s="35"/>
      <c r="AR59" s="35"/>
      <c r="AS59" s="35"/>
      <c r="AT59" s="35"/>
      <c r="AV59" s="35"/>
      <c r="AW59" s="35"/>
      <c r="AX59" s="35"/>
      <c r="AY59" s="35"/>
      <c r="AZ59" s="35"/>
      <c r="BA59" s="35"/>
      <c r="BB59" s="35"/>
      <c r="BC59" s="35"/>
      <c r="BD59" s="35"/>
      <c r="BE59" s="35"/>
      <c r="BF59" s="35"/>
      <c r="BG59" s="35"/>
      <c r="BH59" s="35"/>
      <c r="BI59" s="35"/>
    </row>
    <row r="60" spans="1:61" x14ac:dyDescent="0.3">
      <c r="A60" s="1" t="s">
        <v>51</v>
      </c>
      <c r="B60" s="1" t="s">
        <v>51</v>
      </c>
      <c r="C60" s="1" t="s">
        <v>47</v>
      </c>
      <c r="D60" s="1" t="str">
        <f t="shared" si="8"/>
        <v>PRT23</v>
      </c>
      <c r="E60" s="1" t="str">
        <f>INDEX('List of companies'!$H$3:$H$16,MATCH('BP Data WW, April 19'!C60,'List of companies'!$G$3:$G$16,0))</f>
        <v>Business plans (£m)</v>
      </c>
      <c r="F60" s="1" t="str">
        <f>INDEX('List of companies'!$I$2:$I$16,MATCH('BP Data WW, April 19'!C60,'List of companies'!$G$2:$G$16,0))</f>
        <v>PR19 (£m)</v>
      </c>
      <c r="G60" s="9">
        <v>2.927</v>
      </c>
      <c r="H60" s="9">
        <v>24.151000000000003</v>
      </c>
      <c r="I60" s="9">
        <v>27.078000000000003</v>
      </c>
      <c r="J60" s="9">
        <v>0.10401860890942996</v>
      </c>
      <c r="K60" s="9">
        <v>0.31498139109057011</v>
      </c>
      <c r="L60" s="9">
        <v>0.41900000000000004</v>
      </c>
      <c r="M60" s="9">
        <f t="shared" si="5"/>
        <v>2.8229813910905701</v>
      </c>
      <c r="N60" s="9">
        <f t="shared" si="6"/>
        <v>23.836018608909434</v>
      </c>
      <c r="O60" s="9">
        <f t="shared" si="7"/>
        <v>26.659000000000002</v>
      </c>
      <c r="R60" s="35"/>
      <c r="S60" s="35"/>
      <c r="T60" s="35"/>
      <c r="U60" s="35"/>
      <c r="V60" s="35"/>
      <c r="W60" s="35"/>
      <c r="X60" s="35"/>
      <c r="Y60" s="35"/>
      <c r="Z60" s="35"/>
      <c r="AA60" s="35"/>
      <c r="AB60" s="35"/>
      <c r="AC60" s="35"/>
      <c r="AD60" s="35"/>
      <c r="AE60" s="35"/>
      <c r="AG60" s="35"/>
      <c r="AH60" s="35"/>
      <c r="AI60" s="35"/>
      <c r="AJ60" s="35"/>
      <c r="AK60" s="35"/>
      <c r="AL60" s="35"/>
      <c r="AM60" s="35"/>
      <c r="AN60" s="35"/>
      <c r="AO60" s="35"/>
      <c r="AP60" s="35"/>
      <c r="AQ60" s="35"/>
      <c r="AR60" s="35"/>
      <c r="AS60" s="35"/>
      <c r="AT60" s="35"/>
      <c r="AV60" s="35"/>
      <c r="AW60" s="35"/>
      <c r="AX60" s="35"/>
      <c r="AY60" s="35"/>
      <c r="AZ60" s="35"/>
      <c r="BA60" s="35"/>
      <c r="BB60" s="35"/>
      <c r="BC60" s="35"/>
      <c r="BD60" s="35"/>
      <c r="BE60" s="35"/>
      <c r="BF60" s="35"/>
      <c r="BG60" s="35"/>
      <c r="BH60" s="35"/>
      <c r="BI60" s="35"/>
    </row>
    <row r="61" spans="1:61" x14ac:dyDescent="0.3">
      <c r="A61" s="1" t="s">
        <v>51</v>
      </c>
      <c r="B61" s="1" t="s">
        <v>51</v>
      </c>
      <c r="C61" s="1" t="s">
        <v>50</v>
      </c>
      <c r="D61" s="1" t="str">
        <f t="shared" si="8"/>
        <v>PRT24</v>
      </c>
      <c r="E61" s="1" t="str">
        <f>INDEX('List of companies'!$H$3:$H$16,MATCH('BP Data WW, April 19'!C61,'List of companies'!$G$3:$G$16,0))</f>
        <v>Business plans (£m)</v>
      </c>
      <c r="F61" s="1" t="str">
        <f>INDEX('List of companies'!$I$2:$I$16,MATCH('BP Data WW, April 19'!C61,'List of companies'!$G$2:$G$16,0))</f>
        <v>PR19 (£m)</v>
      </c>
      <c r="G61" s="9">
        <v>3.0739999999999998</v>
      </c>
      <c r="H61" s="9">
        <v>21.373000000000005</v>
      </c>
      <c r="I61" s="9">
        <v>24.447000000000003</v>
      </c>
      <c r="J61" s="9">
        <v>0.10401860890942996</v>
      </c>
      <c r="K61" s="9">
        <v>0.31498139109057011</v>
      </c>
      <c r="L61" s="9">
        <v>0.41900000000000004</v>
      </c>
      <c r="M61" s="9">
        <f t="shared" si="5"/>
        <v>2.9699813910905699</v>
      </c>
      <c r="N61" s="9">
        <f t="shared" si="6"/>
        <v>21.058018608909435</v>
      </c>
      <c r="O61" s="9">
        <f t="shared" si="7"/>
        <v>24.028000000000002</v>
      </c>
      <c r="R61" s="35"/>
      <c r="S61" s="35"/>
      <c r="T61" s="35"/>
      <c r="U61" s="35"/>
      <c r="V61" s="35"/>
      <c r="W61" s="35"/>
      <c r="X61" s="35"/>
      <c r="Y61" s="35"/>
      <c r="Z61" s="35"/>
      <c r="AA61" s="35"/>
      <c r="AB61" s="35"/>
      <c r="AC61" s="35"/>
      <c r="AD61" s="35"/>
      <c r="AE61" s="35"/>
      <c r="AG61" s="35"/>
      <c r="AH61" s="35"/>
      <c r="AI61" s="35"/>
      <c r="AJ61" s="35"/>
      <c r="AK61" s="35"/>
      <c r="AL61" s="35"/>
      <c r="AM61" s="35"/>
      <c r="AN61" s="35"/>
      <c r="AO61" s="35"/>
      <c r="AP61" s="35"/>
      <c r="AQ61" s="35"/>
      <c r="AR61" s="35"/>
      <c r="AS61" s="35"/>
      <c r="AT61" s="35"/>
      <c r="AV61" s="35"/>
      <c r="AW61" s="35"/>
      <c r="AX61" s="35"/>
      <c r="AY61" s="35"/>
      <c r="AZ61" s="35"/>
      <c r="BA61" s="35"/>
      <c r="BB61" s="35"/>
      <c r="BC61" s="35"/>
      <c r="BD61" s="35"/>
      <c r="BE61" s="35"/>
      <c r="BF61" s="35"/>
      <c r="BG61" s="35"/>
      <c r="BH61" s="35"/>
      <c r="BI61" s="35"/>
    </row>
    <row r="62" spans="1:61" x14ac:dyDescent="0.3">
      <c r="A62" s="1" t="s">
        <v>51</v>
      </c>
      <c r="B62" s="1" t="s">
        <v>51</v>
      </c>
      <c r="C62" s="1" t="s">
        <v>53</v>
      </c>
      <c r="D62" s="1" t="str">
        <f t="shared" si="8"/>
        <v>PRT25</v>
      </c>
      <c r="E62" s="1" t="str">
        <f>INDEX('List of companies'!$H$3:$H$16,MATCH('BP Data WW, April 19'!C62,'List of companies'!$G$3:$G$16,0))</f>
        <v>Business plans (£m)</v>
      </c>
      <c r="F62" s="1" t="str">
        <f>INDEX('List of companies'!$I$2:$I$16,MATCH('BP Data WW, April 19'!C62,'List of companies'!$G$2:$G$16,0))</f>
        <v>PR19 (£m)</v>
      </c>
      <c r="G62" s="9">
        <v>2.9889999999999999</v>
      </c>
      <c r="H62" s="9">
        <v>22.099</v>
      </c>
      <c r="I62" s="9">
        <v>25.088000000000001</v>
      </c>
      <c r="J62" s="9">
        <v>0.10401860890942996</v>
      </c>
      <c r="K62" s="9">
        <v>0.31498139109057011</v>
      </c>
      <c r="L62" s="9">
        <v>0.41900000000000004</v>
      </c>
      <c r="M62" s="9">
        <f t="shared" si="5"/>
        <v>2.8849813910905699</v>
      </c>
      <c r="N62" s="9">
        <f t="shared" si="6"/>
        <v>21.784018608909431</v>
      </c>
      <c r="O62" s="9">
        <f t="shared" si="7"/>
        <v>24.669</v>
      </c>
      <c r="R62" s="35"/>
      <c r="S62" s="35"/>
      <c r="T62" s="35"/>
      <c r="U62" s="35"/>
      <c r="V62" s="35"/>
      <c r="W62" s="35"/>
      <c r="X62" s="35"/>
      <c r="Y62" s="35"/>
      <c r="Z62" s="35"/>
      <c r="AA62" s="35"/>
      <c r="AB62" s="35"/>
      <c r="AC62" s="35"/>
      <c r="AD62" s="35"/>
      <c r="AE62" s="35"/>
      <c r="AG62" s="35"/>
      <c r="AH62" s="35"/>
      <c r="AI62" s="35"/>
      <c r="AJ62" s="35"/>
      <c r="AK62" s="35"/>
      <c r="AL62" s="35"/>
      <c r="AM62" s="35"/>
      <c r="AN62" s="35"/>
      <c r="AO62" s="35"/>
      <c r="AP62" s="35"/>
      <c r="AQ62" s="35"/>
      <c r="AR62" s="35"/>
      <c r="AS62" s="35"/>
      <c r="AT62" s="35"/>
      <c r="AV62" s="35"/>
      <c r="AW62" s="35"/>
      <c r="AX62" s="35"/>
      <c r="AY62" s="35"/>
      <c r="AZ62" s="35"/>
      <c r="BA62" s="35"/>
      <c r="BB62" s="35"/>
      <c r="BC62" s="35"/>
      <c r="BD62" s="35"/>
      <c r="BE62" s="35"/>
      <c r="BF62" s="35"/>
      <c r="BG62" s="35"/>
      <c r="BH62" s="35"/>
      <c r="BI62" s="35"/>
    </row>
    <row r="63" spans="1:61" x14ac:dyDescent="0.3">
      <c r="A63" s="1" t="s">
        <v>54</v>
      </c>
      <c r="B63" s="1" t="s">
        <v>54</v>
      </c>
      <c r="C63" s="1" t="s">
        <v>39</v>
      </c>
      <c r="D63" s="1" t="str">
        <f t="shared" si="8"/>
        <v>SES21</v>
      </c>
      <c r="E63" s="1" t="str">
        <f>INDEX('List of companies'!$H$3:$H$16,MATCH('BP Data WW, April 19'!C63,'List of companies'!$G$3:$G$16,0))</f>
        <v>Business plans (£m)</v>
      </c>
      <c r="F63" s="1" t="str">
        <f>INDEX('List of companies'!$I$2:$I$16,MATCH('BP Data WW, April 19'!C63,'List of companies'!$G$2:$G$16,0))</f>
        <v>PR19 (£m)</v>
      </c>
      <c r="G63" s="9">
        <v>3.9039999999999999</v>
      </c>
      <c r="H63" s="9">
        <v>34.536999999999992</v>
      </c>
      <c r="I63" s="9">
        <v>38.440999999999995</v>
      </c>
      <c r="J63" s="9">
        <v>0.39393013989852843</v>
      </c>
      <c r="K63" s="9">
        <v>1.1928698601014713</v>
      </c>
      <c r="L63" s="9">
        <v>1.5867999999999998</v>
      </c>
      <c r="M63" s="9">
        <f t="shared" si="5"/>
        <v>3.5100698601014715</v>
      </c>
      <c r="N63" s="9">
        <f t="shared" si="6"/>
        <v>33.344130139898517</v>
      </c>
      <c r="O63" s="9">
        <f t="shared" si="7"/>
        <v>36.854199999999999</v>
      </c>
      <c r="R63" s="35"/>
      <c r="S63" s="35"/>
      <c r="T63" s="35"/>
      <c r="U63" s="35"/>
      <c r="V63" s="35"/>
      <c r="W63" s="35"/>
      <c r="X63" s="35"/>
      <c r="Y63" s="35"/>
      <c r="Z63" s="35"/>
      <c r="AA63" s="35"/>
      <c r="AB63" s="35"/>
      <c r="AC63" s="35"/>
      <c r="AD63" s="35"/>
      <c r="AE63" s="35"/>
      <c r="AG63" s="35"/>
      <c r="AH63" s="35"/>
      <c r="AI63" s="35"/>
      <c r="AJ63" s="35"/>
      <c r="AK63" s="35"/>
      <c r="AL63" s="35"/>
      <c r="AM63" s="35"/>
      <c r="AN63" s="35"/>
      <c r="AO63" s="35"/>
      <c r="AP63" s="35"/>
      <c r="AQ63" s="35"/>
      <c r="AR63" s="35"/>
      <c r="AS63" s="35"/>
      <c r="AT63" s="35"/>
      <c r="AV63" s="35"/>
      <c r="AW63" s="35"/>
      <c r="AX63" s="35"/>
      <c r="AY63" s="35"/>
      <c r="AZ63" s="35"/>
      <c r="BA63" s="35"/>
      <c r="BB63" s="35"/>
      <c r="BC63" s="35"/>
      <c r="BD63" s="35"/>
      <c r="BE63" s="35"/>
      <c r="BF63" s="35"/>
      <c r="BG63" s="35"/>
      <c r="BH63" s="35"/>
      <c r="BI63" s="35"/>
    </row>
    <row r="64" spans="1:61" x14ac:dyDescent="0.3">
      <c r="A64" s="1" t="s">
        <v>54</v>
      </c>
      <c r="B64" s="1" t="s">
        <v>54</v>
      </c>
      <c r="C64" s="1" t="s">
        <v>44</v>
      </c>
      <c r="D64" s="1" t="str">
        <f t="shared" si="8"/>
        <v>SES22</v>
      </c>
      <c r="E64" s="1" t="str">
        <f>INDEX('List of companies'!$H$3:$H$16,MATCH('BP Data WW, April 19'!C64,'List of companies'!$G$3:$G$16,0))</f>
        <v>Business plans (£m)</v>
      </c>
      <c r="F64" s="1" t="str">
        <f>INDEX('List of companies'!$I$2:$I$16,MATCH('BP Data WW, April 19'!C64,'List of companies'!$G$2:$G$16,0))</f>
        <v>PR19 (£m)</v>
      </c>
      <c r="G64" s="9">
        <v>3.9619999999999997</v>
      </c>
      <c r="H64" s="9">
        <v>36.036000000000001</v>
      </c>
      <c r="I64" s="9">
        <v>39.997999999999998</v>
      </c>
      <c r="J64" s="9">
        <v>0.39393013989852843</v>
      </c>
      <c r="K64" s="9">
        <v>1.1928698601014713</v>
      </c>
      <c r="L64" s="9">
        <v>1.5867999999999998</v>
      </c>
      <c r="M64" s="9">
        <f t="shared" si="5"/>
        <v>3.5680698601014713</v>
      </c>
      <c r="N64" s="9">
        <f t="shared" si="6"/>
        <v>34.843130139898527</v>
      </c>
      <c r="O64" s="9">
        <f t="shared" si="7"/>
        <v>38.411200000000001</v>
      </c>
      <c r="R64" s="35"/>
      <c r="S64" s="35"/>
      <c r="T64" s="35"/>
      <c r="U64" s="35"/>
      <c r="V64" s="35"/>
      <c r="W64" s="35"/>
      <c r="X64" s="35"/>
      <c r="Y64" s="35"/>
      <c r="Z64" s="35"/>
      <c r="AA64" s="35"/>
      <c r="AB64" s="35"/>
      <c r="AC64" s="35"/>
      <c r="AD64" s="35"/>
      <c r="AE64" s="35"/>
      <c r="AG64" s="35"/>
      <c r="AH64" s="35"/>
      <c r="AI64" s="35"/>
      <c r="AJ64" s="35"/>
      <c r="AK64" s="35"/>
      <c r="AL64" s="35"/>
      <c r="AM64" s="35"/>
      <c r="AN64" s="35"/>
      <c r="AO64" s="35"/>
      <c r="AP64" s="35"/>
      <c r="AQ64" s="35"/>
      <c r="AR64" s="35"/>
      <c r="AS64" s="35"/>
      <c r="AT64" s="35"/>
      <c r="AV64" s="35"/>
      <c r="AW64" s="35"/>
      <c r="AX64" s="35"/>
      <c r="AY64" s="35"/>
      <c r="AZ64" s="35"/>
      <c r="BA64" s="35"/>
      <c r="BB64" s="35"/>
      <c r="BC64" s="35"/>
      <c r="BD64" s="35"/>
      <c r="BE64" s="35"/>
      <c r="BF64" s="35"/>
      <c r="BG64" s="35"/>
      <c r="BH64" s="35"/>
      <c r="BI64" s="35"/>
    </row>
    <row r="65" spans="1:61" x14ac:dyDescent="0.3">
      <c r="A65" s="1" t="s">
        <v>54</v>
      </c>
      <c r="B65" s="1" t="s">
        <v>54</v>
      </c>
      <c r="C65" s="1" t="s">
        <v>47</v>
      </c>
      <c r="D65" s="1" t="str">
        <f t="shared" si="8"/>
        <v>SES23</v>
      </c>
      <c r="E65" s="1" t="str">
        <f>INDEX('List of companies'!$H$3:$H$16,MATCH('BP Data WW, April 19'!C65,'List of companies'!$G$3:$G$16,0))</f>
        <v>Business plans (£m)</v>
      </c>
      <c r="F65" s="1" t="str">
        <f>INDEX('List of companies'!$I$2:$I$16,MATCH('BP Data WW, April 19'!C65,'List of companies'!$G$2:$G$16,0))</f>
        <v>PR19 (£m)</v>
      </c>
      <c r="G65" s="9">
        <v>3.7050000000000001</v>
      </c>
      <c r="H65" s="9">
        <v>34.091999999999999</v>
      </c>
      <c r="I65" s="9">
        <v>37.796999999999997</v>
      </c>
      <c r="J65" s="9">
        <v>0.39393013989852843</v>
      </c>
      <c r="K65" s="9">
        <v>1.1928698601014713</v>
      </c>
      <c r="L65" s="9">
        <v>1.5867999999999998</v>
      </c>
      <c r="M65" s="9">
        <f t="shared" si="5"/>
        <v>3.3110698601014716</v>
      </c>
      <c r="N65" s="9">
        <f t="shared" si="6"/>
        <v>32.899130139898524</v>
      </c>
      <c r="O65" s="9">
        <f t="shared" si="7"/>
        <v>36.2102</v>
      </c>
      <c r="R65" s="35"/>
      <c r="S65" s="35"/>
      <c r="T65" s="35"/>
      <c r="U65" s="35"/>
      <c r="V65" s="35"/>
      <c r="W65" s="35"/>
      <c r="X65" s="35"/>
      <c r="Y65" s="35"/>
      <c r="Z65" s="35"/>
      <c r="AA65" s="35"/>
      <c r="AB65" s="35"/>
      <c r="AC65" s="35"/>
      <c r="AD65" s="35"/>
      <c r="AE65" s="35"/>
      <c r="AG65" s="35"/>
      <c r="AH65" s="35"/>
      <c r="AI65" s="35"/>
      <c r="AJ65" s="35"/>
      <c r="AK65" s="35"/>
      <c r="AL65" s="35"/>
      <c r="AM65" s="35"/>
      <c r="AN65" s="35"/>
      <c r="AO65" s="35"/>
      <c r="AP65" s="35"/>
      <c r="AQ65" s="35"/>
      <c r="AR65" s="35"/>
      <c r="AS65" s="35"/>
      <c r="AT65" s="35"/>
      <c r="AV65" s="35"/>
      <c r="AW65" s="35"/>
      <c r="AX65" s="35"/>
      <c r="AY65" s="35"/>
      <c r="AZ65" s="35"/>
      <c r="BA65" s="35"/>
      <c r="BB65" s="35"/>
      <c r="BC65" s="35"/>
      <c r="BD65" s="35"/>
      <c r="BE65" s="35"/>
      <c r="BF65" s="35"/>
      <c r="BG65" s="35"/>
      <c r="BH65" s="35"/>
      <c r="BI65" s="35"/>
    </row>
    <row r="66" spans="1:61" x14ac:dyDescent="0.3">
      <c r="A66" s="1" t="s">
        <v>54</v>
      </c>
      <c r="B66" s="1" t="s">
        <v>54</v>
      </c>
      <c r="C66" s="1" t="s">
        <v>50</v>
      </c>
      <c r="D66" s="1" t="str">
        <f t="shared" si="8"/>
        <v>SES24</v>
      </c>
      <c r="E66" s="1" t="str">
        <f>INDEX('List of companies'!$H$3:$H$16,MATCH('BP Data WW, April 19'!C66,'List of companies'!$G$3:$G$16,0))</f>
        <v>Business plans (£m)</v>
      </c>
      <c r="F66" s="1" t="str">
        <f>INDEX('List of companies'!$I$2:$I$16,MATCH('BP Data WW, April 19'!C66,'List of companies'!$G$2:$G$16,0))</f>
        <v>PR19 (£m)</v>
      </c>
      <c r="G66" s="9">
        <v>3.48</v>
      </c>
      <c r="H66" s="9">
        <v>29.596999999999998</v>
      </c>
      <c r="I66" s="9">
        <v>33.076999999999998</v>
      </c>
      <c r="J66" s="9">
        <v>0.39393013989852843</v>
      </c>
      <c r="K66" s="9">
        <v>1.1928698601014713</v>
      </c>
      <c r="L66" s="9">
        <v>1.5867999999999998</v>
      </c>
      <c r="M66" s="9">
        <f t="shared" si="5"/>
        <v>3.0860698601014716</v>
      </c>
      <c r="N66" s="9">
        <f t="shared" si="6"/>
        <v>28.404130139898527</v>
      </c>
      <c r="O66" s="9">
        <f t="shared" si="7"/>
        <v>31.490199999999998</v>
      </c>
      <c r="R66" s="35"/>
      <c r="S66" s="35"/>
      <c r="T66" s="35"/>
      <c r="U66" s="35"/>
      <c r="V66" s="35"/>
      <c r="W66" s="35"/>
      <c r="X66" s="35"/>
      <c r="Y66" s="35"/>
      <c r="Z66" s="35"/>
      <c r="AA66" s="35"/>
      <c r="AB66" s="35"/>
      <c r="AC66" s="35"/>
      <c r="AD66" s="35"/>
      <c r="AE66" s="35"/>
      <c r="AG66" s="35"/>
      <c r="AH66" s="35"/>
      <c r="AI66" s="35"/>
      <c r="AJ66" s="35"/>
      <c r="AK66" s="35"/>
      <c r="AL66" s="35"/>
      <c r="AM66" s="35"/>
      <c r="AN66" s="35"/>
      <c r="AO66" s="35"/>
      <c r="AP66" s="35"/>
      <c r="AQ66" s="35"/>
      <c r="AR66" s="35"/>
      <c r="AS66" s="35"/>
      <c r="AT66" s="35"/>
      <c r="AV66" s="35"/>
      <c r="AW66" s="35"/>
      <c r="AX66" s="35"/>
      <c r="AY66" s="35"/>
      <c r="AZ66" s="35"/>
      <c r="BA66" s="35"/>
      <c r="BB66" s="35"/>
      <c r="BC66" s="35"/>
      <c r="BD66" s="35"/>
      <c r="BE66" s="35"/>
      <c r="BF66" s="35"/>
      <c r="BG66" s="35"/>
      <c r="BH66" s="35"/>
      <c r="BI66" s="35"/>
    </row>
    <row r="67" spans="1:61" x14ac:dyDescent="0.3">
      <c r="A67" s="1" t="s">
        <v>54</v>
      </c>
      <c r="B67" s="1" t="s">
        <v>54</v>
      </c>
      <c r="C67" s="1" t="s">
        <v>53</v>
      </c>
      <c r="D67" s="1" t="str">
        <f t="shared" si="8"/>
        <v>SES25</v>
      </c>
      <c r="E67" s="1" t="str">
        <f>INDEX('List of companies'!$H$3:$H$16,MATCH('BP Data WW, April 19'!C67,'List of companies'!$G$3:$G$16,0))</f>
        <v>Business plans (£m)</v>
      </c>
      <c r="F67" s="1" t="str">
        <f>INDEX('List of companies'!$I$2:$I$16,MATCH('BP Data WW, April 19'!C67,'List of companies'!$G$2:$G$16,0))</f>
        <v>PR19 (£m)</v>
      </c>
      <c r="G67" s="9">
        <v>3.4000000000000004</v>
      </c>
      <c r="H67" s="9">
        <v>28.703000000000003</v>
      </c>
      <c r="I67" s="9">
        <v>32.103000000000002</v>
      </c>
      <c r="J67" s="9">
        <v>0.39393013989852843</v>
      </c>
      <c r="K67" s="9">
        <v>1.1928698601014713</v>
      </c>
      <c r="L67" s="9">
        <v>1.5867999999999998</v>
      </c>
      <c r="M67" s="9">
        <f t="shared" ref="M67:M87" si="9">G67 - J67</f>
        <v>3.0060698601014719</v>
      </c>
      <c r="N67" s="9">
        <f t="shared" ref="N67:N87" si="10">H67 - K67</f>
        <v>27.510130139898532</v>
      </c>
      <c r="O67" s="9">
        <f t="shared" ref="O67:O87" si="11">I67 - L67</f>
        <v>30.516200000000001</v>
      </c>
      <c r="R67" s="35"/>
      <c r="S67" s="35"/>
      <c r="T67" s="35"/>
      <c r="U67" s="35"/>
      <c r="V67" s="35"/>
      <c r="W67" s="35"/>
      <c r="X67" s="35"/>
      <c r="Y67" s="35"/>
      <c r="Z67" s="35"/>
      <c r="AA67" s="35"/>
      <c r="AB67" s="35"/>
      <c r="AC67" s="35"/>
      <c r="AD67" s="35"/>
      <c r="AE67" s="35"/>
      <c r="AG67" s="35"/>
      <c r="AH67" s="35"/>
      <c r="AI67" s="35"/>
      <c r="AJ67" s="35"/>
      <c r="AK67" s="35"/>
      <c r="AL67" s="35"/>
      <c r="AM67" s="35"/>
      <c r="AN67" s="35"/>
      <c r="AO67" s="35"/>
      <c r="AP67" s="35"/>
      <c r="AQ67" s="35"/>
      <c r="AR67" s="35"/>
      <c r="AS67" s="35"/>
      <c r="AT67" s="35"/>
      <c r="AV67" s="35"/>
      <c r="AW67" s="35"/>
      <c r="AX67" s="35"/>
      <c r="AY67" s="35"/>
      <c r="AZ67" s="35"/>
      <c r="BA67" s="35"/>
      <c r="BB67" s="35"/>
      <c r="BC67" s="35"/>
      <c r="BD67" s="35"/>
      <c r="BE67" s="35"/>
      <c r="BF67" s="35"/>
      <c r="BG67" s="35"/>
      <c r="BH67" s="35"/>
      <c r="BI67" s="35"/>
    </row>
    <row r="68" spans="1:61" x14ac:dyDescent="0.3">
      <c r="A68" s="1" t="s">
        <v>56</v>
      </c>
      <c r="B68" s="1" t="s">
        <v>56</v>
      </c>
      <c r="C68" s="1" t="s">
        <v>39</v>
      </c>
      <c r="D68" s="1" t="str">
        <f t="shared" si="8"/>
        <v>SEW21</v>
      </c>
      <c r="E68" s="1" t="str">
        <f>INDEX('List of companies'!$H$3:$H$16,MATCH('BP Data WW, April 19'!C68,'List of companies'!$G$3:$G$16,0))</f>
        <v>Business plans (£m)</v>
      </c>
      <c r="F68" s="1" t="str">
        <f>INDEX('List of companies'!$I$2:$I$16,MATCH('BP Data WW, April 19'!C68,'List of companies'!$G$2:$G$16,0))</f>
        <v>PR19 (£m)</v>
      </c>
      <c r="G68" s="9">
        <v>13.135942796505766</v>
      </c>
      <c r="H68" s="9">
        <v>116.5214258953111</v>
      </c>
      <c r="I68" s="9">
        <v>129.65736869181686</v>
      </c>
      <c r="J68" s="9">
        <v>1.1280136001555943</v>
      </c>
      <c r="K68" s="9">
        <v>3.4157666274450689</v>
      </c>
      <c r="L68" s="9">
        <v>4.5437802276006636</v>
      </c>
      <c r="M68" s="9">
        <f t="shared" si="9"/>
        <v>12.007929196350172</v>
      </c>
      <c r="N68" s="9">
        <f t="shared" si="10"/>
        <v>113.10565926786603</v>
      </c>
      <c r="O68" s="9">
        <f t="shared" si="11"/>
        <v>125.11358846421619</v>
      </c>
      <c r="R68" s="35"/>
      <c r="S68" s="35"/>
      <c r="T68" s="35"/>
      <c r="U68" s="35"/>
      <c r="V68" s="35"/>
      <c r="W68" s="35"/>
      <c r="X68" s="35"/>
      <c r="Y68" s="35"/>
      <c r="Z68" s="35"/>
      <c r="AA68" s="35"/>
      <c r="AB68" s="35"/>
      <c r="AC68" s="35"/>
      <c r="AD68" s="35"/>
      <c r="AE68" s="35"/>
      <c r="AG68" s="35"/>
      <c r="AH68" s="35"/>
      <c r="AI68" s="35"/>
      <c r="AJ68" s="35"/>
      <c r="AK68" s="35"/>
      <c r="AL68" s="35"/>
      <c r="AM68" s="35"/>
      <c r="AN68" s="35"/>
      <c r="AO68" s="35"/>
      <c r="AP68" s="35"/>
      <c r="AQ68" s="35"/>
      <c r="AR68" s="35"/>
      <c r="AS68" s="35"/>
      <c r="AT68" s="35"/>
      <c r="AV68" s="35"/>
      <c r="AW68" s="35"/>
      <c r="AX68" s="35"/>
      <c r="AY68" s="35"/>
      <c r="AZ68" s="35"/>
      <c r="BA68" s="35"/>
      <c r="BB68" s="35"/>
      <c r="BC68" s="35"/>
      <c r="BD68" s="35"/>
      <c r="BE68" s="35"/>
      <c r="BF68" s="35"/>
      <c r="BG68" s="35"/>
      <c r="BH68" s="35"/>
      <c r="BI68" s="35"/>
    </row>
    <row r="69" spans="1:61" x14ac:dyDescent="0.3">
      <c r="A69" s="1" t="s">
        <v>56</v>
      </c>
      <c r="B69" s="1" t="s">
        <v>56</v>
      </c>
      <c r="C69" s="1" t="s">
        <v>44</v>
      </c>
      <c r="D69" s="1" t="str">
        <f t="shared" si="8"/>
        <v>SEW22</v>
      </c>
      <c r="E69" s="1" t="str">
        <f>INDEX('List of companies'!$H$3:$H$16,MATCH('BP Data WW, April 19'!C69,'List of companies'!$G$3:$G$16,0))</f>
        <v>Business plans (£m)</v>
      </c>
      <c r="F69" s="1" t="str">
        <f>INDEX('List of companies'!$I$2:$I$16,MATCH('BP Data WW, April 19'!C69,'List of companies'!$G$2:$G$16,0))</f>
        <v>PR19 (£m)</v>
      </c>
      <c r="G69" s="9">
        <v>13.1145561881945</v>
      </c>
      <c r="H69" s="9">
        <v>115.63381135321917</v>
      </c>
      <c r="I69" s="9">
        <v>128.74836754141367</v>
      </c>
      <c r="J69" s="9">
        <v>1.1280136001555943</v>
      </c>
      <c r="K69" s="9">
        <v>3.4157666274450689</v>
      </c>
      <c r="L69" s="9">
        <v>4.5437802276006636</v>
      </c>
      <c r="M69" s="9">
        <f t="shared" si="9"/>
        <v>11.986542588038906</v>
      </c>
      <c r="N69" s="9">
        <f t="shared" si="10"/>
        <v>112.21804472577411</v>
      </c>
      <c r="O69" s="9">
        <f t="shared" si="11"/>
        <v>124.20458731381301</v>
      </c>
      <c r="R69" s="35"/>
      <c r="S69" s="35"/>
      <c r="T69" s="35"/>
      <c r="U69" s="35"/>
      <c r="V69" s="35"/>
      <c r="W69" s="35"/>
      <c r="X69" s="35"/>
      <c r="Y69" s="35"/>
      <c r="Z69" s="35"/>
      <c r="AA69" s="35"/>
      <c r="AB69" s="35"/>
      <c r="AC69" s="35"/>
      <c r="AD69" s="35"/>
      <c r="AE69" s="35"/>
      <c r="AG69" s="35"/>
      <c r="AH69" s="35"/>
      <c r="AI69" s="35"/>
      <c r="AJ69" s="35"/>
      <c r="AK69" s="35"/>
      <c r="AL69" s="35"/>
      <c r="AM69" s="35"/>
      <c r="AN69" s="35"/>
      <c r="AO69" s="35"/>
      <c r="AP69" s="35"/>
      <c r="AQ69" s="35"/>
      <c r="AR69" s="35"/>
      <c r="AS69" s="35"/>
      <c r="AT69" s="35"/>
      <c r="AV69" s="35"/>
      <c r="AW69" s="35"/>
      <c r="AX69" s="35"/>
      <c r="AY69" s="35"/>
      <c r="AZ69" s="35"/>
      <c r="BA69" s="35"/>
      <c r="BB69" s="35"/>
      <c r="BC69" s="35"/>
      <c r="BD69" s="35"/>
      <c r="BE69" s="35"/>
      <c r="BF69" s="35"/>
      <c r="BG69" s="35"/>
      <c r="BH69" s="35"/>
      <c r="BI69" s="35"/>
    </row>
    <row r="70" spans="1:61" x14ac:dyDescent="0.3">
      <c r="A70" s="1" t="s">
        <v>56</v>
      </c>
      <c r="B70" s="1" t="s">
        <v>56</v>
      </c>
      <c r="C70" s="1" t="s">
        <v>47</v>
      </c>
      <c r="D70" s="1" t="str">
        <f t="shared" ref="D70:D77" si="12">A70&amp;RIGHT(C70,2)</f>
        <v>SEW23</v>
      </c>
      <c r="E70" s="1" t="str">
        <f>INDEX('List of companies'!$H$3:$H$16,MATCH('BP Data WW, April 19'!C70,'List of companies'!$G$3:$G$16,0))</f>
        <v>Business plans (£m)</v>
      </c>
      <c r="F70" s="1" t="str">
        <f>INDEX('List of companies'!$I$2:$I$16,MATCH('BP Data WW, April 19'!C70,'List of companies'!$G$2:$G$16,0))</f>
        <v>PR19 (£m)</v>
      </c>
      <c r="G70" s="9">
        <v>13.226178600395386</v>
      </c>
      <c r="H70" s="9">
        <v>115.68837540831139</v>
      </c>
      <c r="I70" s="9">
        <v>128.91455400870677</v>
      </c>
      <c r="J70" s="9">
        <v>1.1280136001555943</v>
      </c>
      <c r="K70" s="9">
        <v>3.4157666274450689</v>
      </c>
      <c r="L70" s="9">
        <v>4.5437802276006636</v>
      </c>
      <c r="M70" s="9">
        <f t="shared" si="9"/>
        <v>12.098165000239792</v>
      </c>
      <c r="N70" s="9">
        <f t="shared" si="10"/>
        <v>112.27260878086632</v>
      </c>
      <c r="O70" s="9">
        <f t="shared" si="11"/>
        <v>124.37077378110611</v>
      </c>
      <c r="R70" s="35"/>
      <c r="S70" s="35"/>
      <c r="T70" s="35"/>
      <c r="U70" s="35"/>
      <c r="V70" s="35"/>
      <c r="W70" s="35"/>
      <c r="X70" s="35"/>
      <c r="Y70" s="35"/>
      <c r="Z70" s="35"/>
      <c r="AA70" s="35"/>
      <c r="AB70" s="35"/>
      <c r="AC70" s="35"/>
      <c r="AD70" s="35"/>
      <c r="AE70" s="35"/>
      <c r="AG70" s="35"/>
      <c r="AH70" s="35"/>
      <c r="AI70" s="35"/>
      <c r="AJ70" s="35"/>
      <c r="AK70" s="35"/>
      <c r="AL70" s="35"/>
      <c r="AM70" s="35"/>
      <c r="AN70" s="35"/>
      <c r="AO70" s="35"/>
      <c r="AP70" s="35"/>
      <c r="AQ70" s="35"/>
      <c r="AR70" s="35"/>
      <c r="AS70" s="35"/>
      <c r="AT70" s="35"/>
      <c r="AV70" s="35"/>
      <c r="AW70" s="35"/>
      <c r="AX70" s="35"/>
      <c r="AY70" s="35"/>
      <c r="AZ70" s="35"/>
      <c r="BA70" s="35"/>
      <c r="BB70" s="35"/>
      <c r="BC70" s="35"/>
      <c r="BD70" s="35"/>
      <c r="BE70" s="35"/>
      <c r="BF70" s="35"/>
      <c r="BG70" s="35"/>
      <c r="BH70" s="35"/>
      <c r="BI70" s="35"/>
    </row>
    <row r="71" spans="1:61" x14ac:dyDescent="0.3">
      <c r="A71" s="1" t="s">
        <v>56</v>
      </c>
      <c r="B71" s="1" t="s">
        <v>56</v>
      </c>
      <c r="C71" s="1" t="s">
        <v>50</v>
      </c>
      <c r="D71" s="1" t="str">
        <f t="shared" si="12"/>
        <v>SEW24</v>
      </c>
      <c r="E71" s="1" t="str">
        <f>INDEX('List of companies'!$H$3:$H$16,MATCH('BP Data WW, April 19'!C71,'List of companies'!$G$3:$G$16,0))</f>
        <v>Business plans (£m)</v>
      </c>
      <c r="F71" s="1" t="str">
        <f>INDEX('List of companies'!$I$2:$I$16,MATCH('BP Data WW, April 19'!C71,'List of companies'!$G$2:$G$16,0))</f>
        <v>PR19 (£m)</v>
      </c>
      <c r="G71" s="9">
        <v>13.321809818581666</v>
      </c>
      <c r="H71" s="9">
        <v>115.67324067571957</v>
      </c>
      <c r="I71" s="9">
        <v>128.99505049430124</v>
      </c>
      <c r="J71" s="9">
        <v>1.1280136001555943</v>
      </c>
      <c r="K71" s="9">
        <v>3.4157666274450689</v>
      </c>
      <c r="L71" s="9">
        <v>4.5437802276006636</v>
      </c>
      <c r="M71" s="9">
        <f t="shared" si="9"/>
        <v>12.193796218426073</v>
      </c>
      <c r="N71" s="9">
        <f t="shared" si="10"/>
        <v>112.2574740482745</v>
      </c>
      <c r="O71" s="9">
        <f t="shared" si="11"/>
        <v>124.45127026670058</v>
      </c>
      <c r="R71" s="35"/>
      <c r="S71" s="35"/>
      <c r="T71" s="35"/>
      <c r="U71" s="35"/>
      <c r="V71" s="35"/>
      <c r="W71" s="35"/>
      <c r="X71" s="35"/>
      <c r="Y71" s="35"/>
      <c r="Z71" s="35"/>
      <c r="AA71" s="35"/>
      <c r="AB71" s="35"/>
      <c r="AC71" s="35"/>
      <c r="AD71" s="35"/>
      <c r="AE71" s="35"/>
      <c r="AG71" s="35"/>
      <c r="AH71" s="35"/>
      <c r="AI71" s="35"/>
      <c r="AJ71" s="35"/>
      <c r="AK71" s="35"/>
      <c r="AL71" s="35"/>
      <c r="AM71" s="35"/>
      <c r="AN71" s="35"/>
      <c r="AO71" s="35"/>
      <c r="AP71" s="35"/>
      <c r="AQ71" s="35"/>
      <c r="AR71" s="35"/>
      <c r="AS71" s="35"/>
      <c r="AT71" s="35"/>
      <c r="AV71" s="35"/>
      <c r="AW71" s="35"/>
      <c r="AX71" s="35"/>
      <c r="AY71" s="35"/>
      <c r="AZ71" s="35"/>
      <c r="BA71" s="35"/>
      <c r="BB71" s="35"/>
      <c r="BC71" s="35"/>
      <c r="BD71" s="35"/>
      <c r="BE71" s="35"/>
      <c r="BF71" s="35"/>
      <c r="BG71" s="35"/>
      <c r="BH71" s="35"/>
      <c r="BI71" s="35"/>
    </row>
    <row r="72" spans="1:61" x14ac:dyDescent="0.3">
      <c r="A72" s="1" t="s">
        <v>56</v>
      </c>
      <c r="B72" s="1" t="s">
        <v>56</v>
      </c>
      <c r="C72" s="1" t="s">
        <v>53</v>
      </c>
      <c r="D72" s="1" t="str">
        <f t="shared" si="12"/>
        <v>SEW25</v>
      </c>
      <c r="E72" s="1" t="str">
        <f>INDEX('List of companies'!$H$3:$H$16,MATCH('BP Data WW, April 19'!C72,'List of companies'!$G$3:$G$16,0))</f>
        <v>Business plans (£m)</v>
      </c>
      <c r="F72" s="1" t="str">
        <f>INDEX('List of companies'!$I$2:$I$16,MATCH('BP Data WW, April 19'!C72,'List of companies'!$G$2:$G$16,0))</f>
        <v>PR19 (£m)</v>
      </c>
      <c r="G72" s="9">
        <v>13.029449633407658</v>
      </c>
      <c r="H72" s="9">
        <v>115.66117444323189</v>
      </c>
      <c r="I72" s="9">
        <v>128.69062407663955</v>
      </c>
      <c r="J72" s="9">
        <v>1.1280136001555943</v>
      </c>
      <c r="K72" s="9">
        <v>3.4157666274450689</v>
      </c>
      <c r="L72" s="9">
        <v>4.5437802276006636</v>
      </c>
      <c r="M72" s="9">
        <f t="shared" si="9"/>
        <v>11.901436033252065</v>
      </c>
      <c r="N72" s="9">
        <f t="shared" si="10"/>
        <v>112.24540781578682</v>
      </c>
      <c r="O72" s="9">
        <f t="shared" si="11"/>
        <v>124.14684384903889</v>
      </c>
      <c r="R72" s="35"/>
      <c r="S72" s="35"/>
      <c r="T72" s="35"/>
      <c r="U72" s="35"/>
      <c r="V72" s="35"/>
      <c r="W72" s="35"/>
      <c r="X72" s="35"/>
      <c r="Y72" s="35"/>
      <c r="Z72" s="35"/>
      <c r="AA72" s="35"/>
      <c r="AB72" s="35"/>
      <c r="AC72" s="35"/>
      <c r="AD72" s="35"/>
      <c r="AE72" s="35"/>
      <c r="AG72" s="35"/>
      <c r="AH72" s="35"/>
      <c r="AI72" s="35"/>
      <c r="AJ72" s="35"/>
      <c r="AK72" s="35"/>
      <c r="AL72" s="35"/>
      <c r="AM72" s="35"/>
      <c r="AN72" s="35"/>
      <c r="AO72" s="35"/>
      <c r="AP72" s="35"/>
      <c r="AQ72" s="35"/>
      <c r="AR72" s="35"/>
      <c r="AS72" s="35"/>
      <c r="AT72" s="35"/>
      <c r="AV72" s="35"/>
      <c r="AW72" s="35"/>
      <c r="AX72" s="35"/>
      <c r="AY72" s="35"/>
      <c r="AZ72" s="35"/>
      <c r="BA72" s="35"/>
      <c r="BB72" s="35"/>
      <c r="BC72" s="35"/>
      <c r="BD72" s="35"/>
      <c r="BE72" s="35"/>
      <c r="BF72" s="35"/>
      <c r="BG72" s="35"/>
      <c r="BH72" s="35"/>
      <c r="BI72" s="35"/>
    </row>
    <row r="73" spans="1:61" x14ac:dyDescent="0.3">
      <c r="A73" s="1" t="s">
        <v>58</v>
      </c>
      <c r="B73" s="1" t="s">
        <v>58</v>
      </c>
      <c r="C73" s="1" t="s">
        <v>39</v>
      </c>
      <c r="D73" s="1" t="str">
        <f t="shared" si="12"/>
        <v>SSC21</v>
      </c>
      <c r="E73" s="1" t="str">
        <f>INDEX('List of companies'!$H$3:$H$16,MATCH('BP Data WW, April 19'!C73,'List of companies'!$G$3:$G$16,0))</f>
        <v>Business plans (£m)</v>
      </c>
      <c r="F73" s="1" t="str">
        <f>INDEX('List of companies'!$I$2:$I$16,MATCH('BP Data WW, April 19'!C73,'List of companies'!$G$2:$G$16,0))</f>
        <v>PR19 (£m)</v>
      </c>
      <c r="G73" s="9">
        <v>4.9553427188544426</v>
      </c>
      <c r="H73" s="9">
        <v>81.785488649636108</v>
      </c>
      <c r="I73" s="9">
        <v>86.740831368490547</v>
      </c>
      <c r="J73" s="9">
        <v>0.47947738711417409</v>
      </c>
      <c r="K73" s="9">
        <v>1.4519176517847359</v>
      </c>
      <c r="L73" s="9">
        <v>1.9313950388989098</v>
      </c>
      <c r="M73" s="9">
        <f t="shared" si="9"/>
        <v>4.4758653317402688</v>
      </c>
      <c r="N73" s="9">
        <f t="shared" si="10"/>
        <v>80.333570997851368</v>
      </c>
      <c r="O73" s="9">
        <f t="shared" si="11"/>
        <v>84.809436329591634</v>
      </c>
      <c r="R73" s="35"/>
      <c r="S73" s="35"/>
      <c r="T73" s="35"/>
      <c r="U73" s="35"/>
      <c r="V73" s="35"/>
      <c r="W73" s="35"/>
      <c r="X73" s="35"/>
      <c r="Y73" s="35"/>
      <c r="Z73" s="35"/>
      <c r="AA73" s="35"/>
      <c r="AB73" s="35"/>
      <c r="AC73" s="35"/>
      <c r="AD73" s="35"/>
      <c r="AE73" s="35"/>
      <c r="AG73" s="35"/>
      <c r="AH73" s="35"/>
      <c r="AI73" s="35"/>
      <c r="AJ73" s="35"/>
      <c r="AK73" s="35"/>
      <c r="AL73" s="35"/>
      <c r="AM73" s="35"/>
      <c r="AN73" s="35"/>
      <c r="AO73" s="35"/>
      <c r="AP73" s="35"/>
      <c r="AQ73" s="35"/>
      <c r="AR73" s="35"/>
      <c r="AS73" s="35"/>
      <c r="AT73" s="35"/>
      <c r="AV73" s="35"/>
      <c r="AW73" s="35"/>
      <c r="AX73" s="35"/>
      <c r="AY73" s="35"/>
      <c r="AZ73" s="35"/>
      <c r="BA73" s="35"/>
      <c r="BB73" s="35"/>
      <c r="BC73" s="35"/>
      <c r="BD73" s="35"/>
      <c r="BE73" s="35"/>
      <c r="BF73" s="35"/>
      <c r="BG73" s="35"/>
      <c r="BH73" s="35"/>
      <c r="BI73" s="35"/>
    </row>
    <row r="74" spans="1:61" x14ac:dyDescent="0.3">
      <c r="A74" s="1" t="s">
        <v>58</v>
      </c>
      <c r="B74" s="1" t="s">
        <v>58</v>
      </c>
      <c r="C74" s="1" t="s">
        <v>44</v>
      </c>
      <c r="D74" s="1" t="str">
        <f t="shared" si="12"/>
        <v>SSC22</v>
      </c>
      <c r="E74" s="1" t="str">
        <f>INDEX('List of companies'!$H$3:$H$16,MATCH('BP Data WW, April 19'!C74,'List of companies'!$G$3:$G$16,0))</f>
        <v>Business plans (£m)</v>
      </c>
      <c r="F74" s="1" t="str">
        <f>INDEX('List of companies'!$I$2:$I$16,MATCH('BP Data WW, April 19'!C74,'List of companies'!$G$2:$G$16,0))</f>
        <v>PR19 (£m)</v>
      </c>
      <c r="G74" s="9">
        <v>6.0292822068378307</v>
      </c>
      <c r="H74" s="9">
        <v>83.265920145815755</v>
      </c>
      <c r="I74" s="9">
        <v>89.29520235265359</v>
      </c>
      <c r="J74" s="9">
        <v>0.47947738711417409</v>
      </c>
      <c r="K74" s="9">
        <v>1.4519176517847359</v>
      </c>
      <c r="L74" s="9">
        <v>1.9313950388989098</v>
      </c>
      <c r="M74" s="9">
        <f t="shared" si="9"/>
        <v>5.5498048197236569</v>
      </c>
      <c r="N74" s="9">
        <f t="shared" si="10"/>
        <v>81.814002494031016</v>
      </c>
      <c r="O74" s="9">
        <f t="shared" si="11"/>
        <v>87.363807313754677</v>
      </c>
      <c r="R74" s="35"/>
      <c r="S74" s="35"/>
      <c r="T74" s="35"/>
      <c r="U74" s="35"/>
      <c r="V74" s="35"/>
      <c r="W74" s="35"/>
      <c r="X74" s="35"/>
      <c r="Y74" s="35"/>
      <c r="Z74" s="35"/>
      <c r="AA74" s="35"/>
      <c r="AB74" s="35"/>
      <c r="AC74" s="35"/>
      <c r="AD74" s="35"/>
      <c r="AE74" s="35"/>
      <c r="AG74" s="35"/>
      <c r="AH74" s="35"/>
      <c r="AI74" s="35"/>
      <c r="AJ74" s="35"/>
      <c r="AK74" s="35"/>
      <c r="AL74" s="35"/>
      <c r="AM74" s="35"/>
      <c r="AN74" s="35"/>
      <c r="AO74" s="35"/>
      <c r="AP74" s="35"/>
      <c r="AQ74" s="35"/>
      <c r="AR74" s="35"/>
      <c r="AS74" s="35"/>
      <c r="AT74" s="35"/>
      <c r="AV74" s="35"/>
      <c r="AW74" s="35"/>
      <c r="AX74" s="35"/>
      <c r="AY74" s="35"/>
      <c r="AZ74" s="35"/>
      <c r="BA74" s="35"/>
      <c r="BB74" s="35"/>
      <c r="BC74" s="35"/>
      <c r="BD74" s="35"/>
      <c r="BE74" s="35"/>
      <c r="BF74" s="35"/>
      <c r="BG74" s="35"/>
      <c r="BH74" s="35"/>
      <c r="BI74" s="35"/>
    </row>
    <row r="75" spans="1:61" x14ac:dyDescent="0.3">
      <c r="A75" s="1" t="s">
        <v>58</v>
      </c>
      <c r="B75" s="1" t="s">
        <v>58</v>
      </c>
      <c r="C75" s="1" t="s">
        <v>47</v>
      </c>
      <c r="D75" s="1" t="str">
        <f t="shared" si="12"/>
        <v>SSC23</v>
      </c>
      <c r="E75" s="1" t="str">
        <f>INDEX('List of companies'!$H$3:$H$16,MATCH('BP Data WW, April 19'!C75,'List of companies'!$G$3:$G$16,0))</f>
        <v>Business plans (£m)</v>
      </c>
      <c r="F75" s="1" t="str">
        <f>INDEX('List of companies'!$I$2:$I$16,MATCH('BP Data WW, April 19'!C75,'List of companies'!$G$2:$G$16,0))</f>
        <v>PR19 (£m)</v>
      </c>
      <c r="G75" s="9">
        <v>5.520104736009241</v>
      </c>
      <c r="H75" s="9">
        <v>81.597605827344609</v>
      </c>
      <c r="I75" s="9">
        <v>87.117710563353853</v>
      </c>
      <c r="J75" s="9">
        <v>0.47947738711417409</v>
      </c>
      <c r="K75" s="9">
        <v>1.4519176517847359</v>
      </c>
      <c r="L75" s="9">
        <v>1.9313950388989098</v>
      </c>
      <c r="M75" s="9">
        <f t="shared" si="9"/>
        <v>5.0406273488950673</v>
      </c>
      <c r="N75" s="9">
        <f t="shared" si="10"/>
        <v>80.145688175559869</v>
      </c>
      <c r="O75" s="9">
        <f t="shared" si="11"/>
        <v>85.18631552445494</v>
      </c>
      <c r="R75" s="35"/>
      <c r="S75" s="35"/>
      <c r="T75" s="35"/>
      <c r="U75" s="35"/>
      <c r="V75" s="35"/>
      <c r="W75" s="35"/>
      <c r="X75" s="35"/>
      <c r="Y75" s="35"/>
      <c r="Z75" s="35"/>
      <c r="AA75" s="35"/>
      <c r="AB75" s="35"/>
      <c r="AC75" s="35"/>
      <c r="AD75" s="35"/>
      <c r="AE75" s="35"/>
      <c r="AG75" s="35"/>
      <c r="AH75" s="35"/>
      <c r="AI75" s="35"/>
      <c r="AJ75" s="35"/>
      <c r="AK75" s="35"/>
      <c r="AL75" s="35"/>
      <c r="AM75" s="35"/>
      <c r="AN75" s="35"/>
      <c r="AO75" s="35"/>
      <c r="AP75" s="35"/>
      <c r="AQ75" s="35"/>
      <c r="AR75" s="35"/>
      <c r="AS75" s="35"/>
      <c r="AT75" s="35"/>
      <c r="AV75" s="35"/>
      <c r="AW75" s="35"/>
      <c r="AX75" s="35"/>
      <c r="AY75" s="35"/>
      <c r="AZ75" s="35"/>
      <c r="BA75" s="35"/>
      <c r="BB75" s="35"/>
      <c r="BC75" s="35"/>
      <c r="BD75" s="35"/>
      <c r="BE75" s="35"/>
      <c r="BF75" s="35"/>
      <c r="BG75" s="35"/>
      <c r="BH75" s="35"/>
      <c r="BI75" s="35"/>
    </row>
    <row r="76" spans="1:61" x14ac:dyDescent="0.3">
      <c r="A76" s="1" t="s">
        <v>58</v>
      </c>
      <c r="B76" s="1" t="s">
        <v>58</v>
      </c>
      <c r="C76" s="1" t="s">
        <v>50</v>
      </c>
      <c r="D76" s="1" t="str">
        <f t="shared" si="12"/>
        <v>SSC24</v>
      </c>
      <c r="E76" s="1" t="str">
        <f>INDEX('List of companies'!$H$3:$H$16,MATCH('BP Data WW, April 19'!C76,'List of companies'!$G$3:$G$16,0))</f>
        <v>Business plans (£m)</v>
      </c>
      <c r="F76" s="1" t="str">
        <f>INDEX('List of companies'!$I$2:$I$16,MATCH('BP Data WW, April 19'!C76,'List of companies'!$G$2:$G$16,0))</f>
        <v>PR19 (£m)</v>
      </c>
      <c r="G76" s="9">
        <v>5.8970051958101735</v>
      </c>
      <c r="H76" s="9">
        <v>75.998395407553517</v>
      </c>
      <c r="I76" s="9">
        <v>81.895400603363683</v>
      </c>
      <c r="J76" s="9">
        <v>0.47947738711417409</v>
      </c>
      <c r="K76" s="9">
        <v>1.4519176517847359</v>
      </c>
      <c r="L76" s="9">
        <v>1.9313950388989098</v>
      </c>
      <c r="M76" s="9">
        <f t="shared" si="9"/>
        <v>5.4175278086959997</v>
      </c>
      <c r="N76" s="9">
        <f t="shared" si="10"/>
        <v>74.546477755768777</v>
      </c>
      <c r="O76" s="9">
        <f t="shared" si="11"/>
        <v>79.96400556446477</v>
      </c>
      <c r="R76" s="35"/>
      <c r="S76" s="35"/>
      <c r="T76" s="35"/>
      <c r="U76" s="35"/>
      <c r="V76" s="35"/>
      <c r="W76" s="35"/>
      <c r="X76" s="35"/>
      <c r="Y76" s="35"/>
      <c r="Z76" s="35"/>
      <c r="AA76" s="35"/>
      <c r="AB76" s="35"/>
      <c r="AC76" s="35"/>
      <c r="AD76" s="35"/>
      <c r="AE76" s="35"/>
      <c r="AG76" s="35"/>
      <c r="AH76" s="35"/>
      <c r="AI76" s="35"/>
      <c r="AJ76" s="35"/>
      <c r="AK76" s="35"/>
      <c r="AL76" s="35"/>
      <c r="AM76" s="35"/>
      <c r="AN76" s="35"/>
      <c r="AO76" s="35"/>
      <c r="AP76" s="35"/>
      <c r="AQ76" s="35"/>
      <c r="AR76" s="35"/>
      <c r="AS76" s="35"/>
      <c r="AT76" s="35"/>
      <c r="AV76" s="35"/>
      <c r="AW76" s="35"/>
      <c r="AX76" s="35"/>
      <c r="AY76" s="35"/>
      <c r="AZ76" s="35"/>
      <c r="BA76" s="35"/>
      <c r="BB76" s="35"/>
      <c r="BC76" s="35"/>
      <c r="BD76" s="35"/>
      <c r="BE76" s="35"/>
      <c r="BF76" s="35"/>
      <c r="BG76" s="35"/>
      <c r="BH76" s="35"/>
      <c r="BI76" s="35"/>
    </row>
    <row r="77" spans="1:61" x14ac:dyDescent="0.3">
      <c r="A77" s="1" t="s">
        <v>58</v>
      </c>
      <c r="B77" s="1" t="s">
        <v>58</v>
      </c>
      <c r="C77" s="1" t="s">
        <v>53</v>
      </c>
      <c r="D77" s="1" t="str">
        <f t="shared" si="12"/>
        <v>SSC25</v>
      </c>
      <c r="E77" s="1" t="str">
        <f>INDEX('List of companies'!$H$3:$H$16,MATCH('BP Data WW, April 19'!C77,'List of companies'!$G$3:$G$16,0))</f>
        <v>Business plans (£m)</v>
      </c>
      <c r="F77" s="1" t="str">
        <f>INDEX('List of companies'!$I$2:$I$16,MATCH('BP Data WW, April 19'!C77,'List of companies'!$G$2:$G$16,0))</f>
        <v>PR19 (£m)</v>
      </c>
      <c r="G77" s="9">
        <v>6.5852883826051105</v>
      </c>
      <c r="H77" s="9">
        <v>73.762272589087047</v>
      </c>
      <c r="I77" s="9">
        <v>80.347560971692161</v>
      </c>
      <c r="J77" s="9">
        <v>0.47947738711417409</v>
      </c>
      <c r="K77" s="9">
        <v>1.4519176517847359</v>
      </c>
      <c r="L77" s="9">
        <v>1.9313950388989098</v>
      </c>
      <c r="M77" s="9">
        <f t="shared" si="9"/>
        <v>6.1058109954909368</v>
      </c>
      <c r="N77" s="9">
        <f t="shared" si="10"/>
        <v>72.310354937302307</v>
      </c>
      <c r="O77" s="9">
        <f t="shared" si="11"/>
        <v>78.416165932793248</v>
      </c>
      <c r="R77" s="35"/>
      <c r="S77" s="35"/>
      <c r="T77" s="35"/>
      <c r="U77" s="35"/>
      <c r="V77" s="35"/>
      <c r="W77" s="35"/>
      <c r="X77" s="35"/>
      <c r="Y77" s="35"/>
      <c r="Z77" s="35"/>
      <c r="AA77" s="35"/>
      <c r="AB77" s="35"/>
      <c r="AC77" s="35"/>
      <c r="AD77" s="35"/>
      <c r="AE77" s="35"/>
      <c r="AG77" s="35"/>
      <c r="AH77" s="35"/>
      <c r="AI77" s="35"/>
      <c r="AJ77" s="35"/>
      <c r="AK77" s="35"/>
      <c r="AL77" s="35"/>
      <c r="AM77" s="35"/>
      <c r="AN77" s="35"/>
      <c r="AO77" s="35"/>
      <c r="AP77" s="35"/>
      <c r="AQ77" s="35"/>
      <c r="AR77" s="35"/>
      <c r="AS77" s="35"/>
      <c r="AT77" s="35"/>
      <c r="AV77" s="35"/>
      <c r="AW77" s="35"/>
      <c r="AX77" s="35"/>
      <c r="AY77" s="35"/>
      <c r="AZ77" s="35"/>
      <c r="BA77" s="35"/>
      <c r="BB77" s="35"/>
      <c r="BC77" s="35"/>
      <c r="BD77" s="35"/>
      <c r="BE77" s="35"/>
      <c r="BF77" s="35"/>
      <c r="BG77" s="35"/>
      <c r="BH77" s="35"/>
      <c r="BI77" s="35"/>
    </row>
    <row r="78" spans="1:61" x14ac:dyDescent="0.3">
      <c r="A78" s="1" t="s">
        <v>25</v>
      </c>
      <c r="B78" s="1" t="s">
        <v>66</v>
      </c>
      <c r="C78" s="1" t="s">
        <v>39</v>
      </c>
      <c r="D78" s="1" t="str">
        <f t="shared" ref="D78:D87" si="13">A78&amp;RIGHT(C78,2)</f>
        <v>SVE21</v>
      </c>
      <c r="E78" s="1" t="str">
        <f>INDEX('List of companies'!$H$3:$H$16,MATCH('BP Data WW, April 19'!C78,'List of companies'!$G$3:$G$16,0))</f>
        <v>Business plans (£m)</v>
      </c>
      <c r="F78" s="1" t="str">
        <f>INDEX('List of companies'!$I$2:$I$16,MATCH('BP Data WW, April 19'!C78,'List of companies'!$G$2:$G$16,0))</f>
        <v>PR19 (£m)</v>
      </c>
      <c r="G78" s="9">
        <v>38.538386954198948</v>
      </c>
      <c r="H78" s="9">
        <v>374.05173749988228</v>
      </c>
      <c r="I78" s="9">
        <v>412.59012445408121</v>
      </c>
      <c r="J78" s="9">
        <v>3.2731277495828914</v>
      </c>
      <c r="K78" s="9">
        <v>9.9114412564240872</v>
      </c>
      <c r="L78" s="9">
        <v>13.184569006006978</v>
      </c>
      <c r="M78" s="9">
        <f t="shared" si="9"/>
        <v>35.265259204616058</v>
      </c>
      <c r="N78" s="9">
        <f t="shared" si="10"/>
        <v>364.14029624345818</v>
      </c>
      <c r="O78" s="9">
        <f t="shared" si="11"/>
        <v>399.40555544807421</v>
      </c>
      <c r="R78" s="35"/>
      <c r="S78" s="35"/>
      <c r="T78" s="35"/>
      <c r="U78" s="35"/>
      <c r="V78" s="35"/>
      <c r="W78" s="35"/>
      <c r="X78" s="35"/>
      <c r="Y78" s="35"/>
      <c r="Z78" s="35"/>
      <c r="AA78" s="35"/>
      <c r="AB78" s="35"/>
      <c r="AC78" s="35"/>
      <c r="AD78" s="35"/>
      <c r="AE78" s="35"/>
      <c r="AG78" s="35"/>
      <c r="AH78" s="35"/>
      <c r="AI78" s="35"/>
      <c r="AJ78" s="35"/>
      <c r="AK78" s="35"/>
      <c r="AL78" s="35"/>
      <c r="AM78" s="35"/>
      <c r="AN78" s="35"/>
      <c r="AO78" s="35"/>
      <c r="AP78" s="35"/>
      <c r="AQ78" s="35"/>
      <c r="AR78" s="35"/>
      <c r="AS78" s="35"/>
      <c r="AT78" s="35"/>
      <c r="AV78" s="35"/>
      <c r="AW78" s="35"/>
      <c r="AX78" s="35"/>
      <c r="AY78" s="35"/>
      <c r="AZ78" s="35"/>
      <c r="BA78" s="35"/>
      <c r="BB78" s="35"/>
      <c r="BC78" s="35"/>
      <c r="BD78" s="35"/>
      <c r="BE78" s="35"/>
      <c r="BF78" s="35"/>
      <c r="BG78" s="35"/>
      <c r="BH78" s="35"/>
      <c r="BI78" s="35"/>
    </row>
    <row r="79" spans="1:61" x14ac:dyDescent="0.3">
      <c r="A79" s="1" t="s">
        <v>25</v>
      </c>
      <c r="B79" s="1" t="s">
        <v>66</v>
      </c>
      <c r="C79" s="1" t="s">
        <v>44</v>
      </c>
      <c r="D79" s="1" t="str">
        <f t="shared" si="13"/>
        <v>SVE22</v>
      </c>
      <c r="E79" s="1" t="str">
        <f>INDEX('List of companies'!$H$3:$H$16,MATCH('BP Data WW, April 19'!C79,'List of companies'!$G$3:$G$16,0))</f>
        <v>Business plans (£m)</v>
      </c>
      <c r="F79" s="1" t="str">
        <f>INDEX('List of companies'!$I$2:$I$16,MATCH('BP Data WW, April 19'!C79,'List of companies'!$G$2:$G$16,0))</f>
        <v>PR19 (£m)</v>
      </c>
      <c r="G79" s="9">
        <v>40.04431779967134</v>
      </c>
      <c r="H79" s="9">
        <v>403.74933679142009</v>
      </c>
      <c r="I79" s="9">
        <v>443.79365459109141</v>
      </c>
      <c r="J79" s="9">
        <v>3.2731277495828914</v>
      </c>
      <c r="K79" s="9">
        <v>9.9114412564240872</v>
      </c>
      <c r="L79" s="9">
        <v>13.184569006006978</v>
      </c>
      <c r="M79" s="9">
        <f t="shared" si="9"/>
        <v>36.77119005008845</v>
      </c>
      <c r="N79" s="9">
        <f t="shared" si="10"/>
        <v>393.83789553499599</v>
      </c>
      <c r="O79" s="9">
        <f t="shared" si="11"/>
        <v>430.60908558508442</v>
      </c>
      <c r="R79" s="35"/>
      <c r="S79" s="35"/>
      <c r="T79" s="35"/>
      <c r="U79" s="35"/>
      <c r="V79" s="35"/>
      <c r="W79" s="35"/>
      <c r="X79" s="35"/>
      <c r="Y79" s="35"/>
      <c r="Z79" s="35"/>
      <c r="AA79" s="35"/>
      <c r="AB79" s="35"/>
      <c r="AC79" s="35"/>
      <c r="AD79" s="35"/>
      <c r="AE79" s="35"/>
      <c r="AG79" s="35"/>
      <c r="AH79" s="35"/>
      <c r="AI79" s="35"/>
      <c r="AJ79" s="35"/>
      <c r="AK79" s="35"/>
      <c r="AL79" s="35"/>
      <c r="AM79" s="35"/>
      <c r="AN79" s="35"/>
      <c r="AO79" s="35"/>
      <c r="AP79" s="35"/>
      <c r="AQ79" s="35"/>
      <c r="AR79" s="35"/>
      <c r="AS79" s="35"/>
      <c r="AT79" s="35"/>
      <c r="AV79" s="35"/>
      <c r="AW79" s="35"/>
      <c r="AX79" s="35"/>
      <c r="AY79" s="35"/>
      <c r="AZ79" s="35"/>
      <c r="BA79" s="35"/>
      <c r="BB79" s="35"/>
      <c r="BC79" s="35"/>
      <c r="BD79" s="35"/>
      <c r="BE79" s="35"/>
      <c r="BF79" s="35"/>
      <c r="BG79" s="35"/>
      <c r="BH79" s="35"/>
      <c r="BI79" s="35"/>
    </row>
    <row r="80" spans="1:61" x14ac:dyDescent="0.3">
      <c r="A80" s="1" t="s">
        <v>25</v>
      </c>
      <c r="B80" s="1" t="s">
        <v>66</v>
      </c>
      <c r="C80" s="1" t="s">
        <v>47</v>
      </c>
      <c r="D80" s="1" t="str">
        <f t="shared" si="13"/>
        <v>SVE23</v>
      </c>
      <c r="E80" s="1" t="str">
        <f>INDEX('List of companies'!$H$3:$H$16,MATCH('BP Data WW, April 19'!C80,'List of companies'!$G$3:$G$16,0))</f>
        <v>Business plans (£m)</v>
      </c>
      <c r="F80" s="1" t="str">
        <f>INDEX('List of companies'!$I$2:$I$16,MATCH('BP Data WW, April 19'!C80,'List of companies'!$G$2:$G$16,0))</f>
        <v>PR19 (£m)</v>
      </c>
      <c r="G80" s="9">
        <v>42.471907006633515</v>
      </c>
      <c r="H80" s="9">
        <v>410.48629714989517</v>
      </c>
      <c r="I80" s="9">
        <v>452.95820415652867</v>
      </c>
      <c r="J80" s="9">
        <v>3.2731277495828914</v>
      </c>
      <c r="K80" s="9">
        <v>9.9114412564240872</v>
      </c>
      <c r="L80" s="9">
        <v>13.184569006006978</v>
      </c>
      <c r="M80" s="9">
        <f t="shared" si="9"/>
        <v>39.198779257050624</v>
      </c>
      <c r="N80" s="9">
        <f t="shared" si="10"/>
        <v>400.57485589347107</v>
      </c>
      <c r="O80" s="9">
        <f t="shared" si="11"/>
        <v>439.77363515052167</v>
      </c>
      <c r="R80" s="35"/>
      <c r="S80" s="35"/>
      <c r="T80" s="35"/>
      <c r="U80" s="35"/>
      <c r="V80" s="35"/>
      <c r="W80" s="35"/>
      <c r="X80" s="35"/>
      <c r="Y80" s="35"/>
      <c r="Z80" s="35"/>
      <c r="AA80" s="35"/>
      <c r="AB80" s="35"/>
      <c r="AC80" s="35"/>
      <c r="AD80" s="35"/>
      <c r="AE80" s="35"/>
      <c r="AG80" s="35"/>
      <c r="AH80" s="35"/>
      <c r="AI80" s="35"/>
      <c r="AJ80" s="35"/>
      <c r="AK80" s="35"/>
      <c r="AL80" s="35"/>
      <c r="AM80" s="35"/>
      <c r="AN80" s="35"/>
      <c r="AO80" s="35"/>
      <c r="AP80" s="35"/>
      <c r="AQ80" s="35"/>
      <c r="AR80" s="35"/>
      <c r="AS80" s="35"/>
      <c r="AT80" s="35"/>
      <c r="AV80" s="35"/>
      <c r="AW80" s="35"/>
      <c r="AX80" s="35"/>
      <c r="AY80" s="35"/>
      <c r="AZ80" s="35"/>
      <c r="BA80" s="35"/>
      <c r="BB80" s="35"/>
      <c r="BC80" s="35"/>
      <c r="BD80" s="35"/>
      <c r="BE80" s="35"/>
      <c r="BF80" s="35"/>
      <c r="BG80" s="35"/>
      <c r="BH80" s="35"/>
      <c r="BI80" s="35"/>
    </row>
    <row r="81" spans="1:61" x14ac:dyDescent="0.3">
      <c r="A81" s="1" t="s">
        <v>25</v>
      </c>
      <c r="B81" s="1" t="s">
        <v>66</v>
      </c>
      <c r="C81" s="1" t="s">
        <v>50</v>
      </c>
      <c r="D81" s="1" t="str">
        <f t="shared" si="13"/>
        <v>SVE24</v>
      </c>
      <c r="E81" s="1" t="str">
        <f>INDEX('List of companies'!$H$3:$H$16,MATCH('BP Data WW, April 19'!C81,'List of companies'!$G$3:$G$16,0))</f>
        <v>Business plans (£m)</v>
      </c>
      <c r="F81" s="1" t="str">
        <f>INDEX('List of companies'!$I$2:$I$16,MATCH('BP Data WW, April 19'!C81,'List of companies'!$G$2:$G$16,0))</f>
        <v>PR19 (£m)</v>
      </c>
      <c r="G81" s="9">
        <v>45.94232480926879</v>
      </c>
      <c r="H81" s="9">
        <v>397.56223225423304</v>
      </c>
      <c r="I81" s="9">
        <v>443.50455706350181</v>
      </c>
      <c r="J81" s="9">
        <v>3.2731277495828914</v>
      </c>
      <c r="K81" s="9">
        <v>9.9114412564240872</v>
      </c>
      <c r="L81" s="9">
        <v>13.184569006006978</v>
      </c>
      <c r="M81" s="9">
        <f t="shared" si="9"/>
        <v>42.669197059685899</v>
      </c>
      <c r="N81" s="9">
        <f t="shared" si="10"/>
        <v>387.65079099780894</v>
      </c>
      <c r="O81" s="9">
        <f t="shared" si="11"/>
        <v>430.31998805749481</v>
      </c>
      <c r="R81" s="35"/>
      <c r="S81" s="35"/>
      <c r="T81" s="35"/>
      <c r="U81" s="35"/>
      <c r="V81" s="35"/>
      <c r="W81" s="35"/>
      <c r="X81" s="35"/>
      <c r="Y81" s="35"/>
      <c r="Z81" s="35"/>
      <c r="AA81" s="35"/>
      <c r="AB81" s="35"/>
      <c r="AC81" s="35"/>
      <c r="AD81" s="35"/>
      <c r="AE81" s="35"/>
      <c r="AG81" s="35"/>
      <c r="AH81" s="35"/>
      <c r="AI81" s="35"/>
      <c r="AJ81" s="35"/>
      <c r="AK81" s="35"/>
      <c r="AL81" s="35"/>
      <c r="AM81" s="35"/>
      <c r="AN81" s="35"/>
      <c r="AO81" s="35"/>
      <c r="AP81" s="35"/>
      <c r="AQ81" s="35"/>
      <c r="AR81" s="35"/>
      <c r="AS81" s="35"/>
      <c r="AT81" s="35"/>
      <c r="AV81" s="35"/>
      <c r="AW81" s="35"/>
      <c r="AX81" s="35"/>
      <c r="AY81" s="35"/>
      <c r="AZ81" s="35"/>
      <c r="BA81" s="35"/>
      <c r="BB81" s="35"/>
      <c r="BC81" s="35"/>
      <c r="BD81" s="35"/>
      <c r="BE81" s="35"/>
      <c r="BF81" s="35"/>
      <c r="BG81" s="35"/>
      <c r="BH81" s="35"/>
      <c r="BI81" s="35"/>
    </row>
    <row r="82" spans="1:61" x14ac:dyDescent="0.3">
      <c r="A82" s="1" t="s">
        <v>25</v>
      </c>
      <c r="B82" s="1" t="s">
        <v>66</v>
      </c>
      <c r="C82" s="1" t="s">
        <v>53</v>
      </c>
      <c r="D82" s="1" t="str">
        <f t="shared" si="13"/>
        <v>SVE25</v>
      </c>
      <c r="E82" s="1" t="str">
        <f>INDEX('List of companies'!$H$3:$H$16,MATCH('BP Data WW, April 19'!C82,'List of companies'!$G$3:$G$16,0))</f>
        <v>Business plans (£m)</v>
      </c>
      <c r="F82" s="1" t="str">
        <f>INDEX('List of companies'!$I$2:$I$16,MATCH('BP Data WW, April 19'!C82,'List of companies'!$G$2:$G$16,0))</f>
        <v>PR19 (£m)</v>
      </c>
      <c r="G82" s="9">
        <v>46.731956897929322</v>
      </c>
      <c r="H82" s="9">
        <v>379.59954080513563</v>
      </c>
      <c r="I82" s="9">
        <v>426.33149770306494</v>
      </c>
      <c r="J82" s="9">
        <v>3.2731277495828914</v>
      </c>
      <c r="K82" s="9">
        <v>9.9114412564240872</v>
      </c>
      <c r="L82" s="9">
        <v>13.184569006006978</v>
      </c>
      <c r="M82" s="9">
        <f t="shared" si="9"/>
        <v>43.458829148346432</v>
      </c>
      <c r="N82" s="9">
        <f t="shared" si="10"/>
        <v>369.68809954871153</v>
      </c>
      <c r="O82" s="9">
        <f t="shared" si="11"/>
        <v>413.14692869705794</v>
      </c>
      <c r="R82" s="35"/>
      <c r="S82" s="35"/>
      <c r="T82" s="35"/>
      <c r="U82" s="35"/>
      <c r="V82" s="35"/>
      <c r="W82" s="35"/>
      <c r="X82" s="35"/>
      <c r="Y82" s="35"/>
      <c r="Z82" s="35"/>
      <c r="AA82" s="35"/>
      <c r="AB82" s="35"/>
      <c r="AC82" s="35"/>
      <c r="AD82" s="35"/>
      <c r="AE82" s="35"/>
      <c r="AG82" s="35"/>
      <c r="AH82" s="35"/>
      <c r="AI82" s="35"/>
      <c r="AJ82" s="35"/>
      <c r="AK82" s="35"/>
      <c r="AL82" s="35"/>
      <c r="AM82" s="35"/>
      <c r="AN82" s="35"/>
      <c r="AO82" s="35"/>
      <c r="AP82" s="35"/>
      <c r="AQ82" s="35"/>
      <c r="AR82" s="35"/>
      <c r="AS82" s="35"/>
      <c r="AT82" s="35"/>
      <c r="AV82" s="35"/>
      <c r="AW82" s="35"/>
      <c r="AX82" s="35"/>
      <c r="AY82" s="35"/>
      <c r="AZ82" s="35"/>
      <c r="BA82" s="35"/>
      <c r="BB82" s="35"/>
      <c r="BC82" s="35"/>
      <c r="BD82" s="35"/>
      <c r="BE82" s="35"/>
      <c r="BF82" s="35"/>
      <c r="BG82" s="35"/>
      <c r="BH82" s="35"/>
      <c r="BI82" s="35"/>
    </row>
    <row r="83" spans="1:61" x14ac:dyDescent="0.3">
      <c r="A83" s="1" t="s">
        <v>11</v>
      </c>
      <c r="B83" s="1" t="s">
        <v>66</v>
      </c>
      <c r="C83" s="1" t="s">
        <v>39</v>
      </c>
      <c r="D83" s="1" t="str">
        <f t="shared" si="13"/>
        <v>HDD21</v>
      </c>
      <c r="E83" s="1" t="str">
        <f>INDEX('List of companies'!$H$3:$H$16,MATCH('BP Data WW, April 19'!C83,'List of companies'!$G$3:$G$16,0))</f>
        <v>Business plans (£m)</v>
      </c>
      <c r="F83" s="1" t="str">
        <f>INDEX('List of companies'!$I$2:$I$16,MATCH('BP Data WW, April 19'!C83,'List of companies'!$G$2:$G$16,0))</f>
        <v>PR19 (£m)</v>
      </c>
      <c r="G83" s="9">
        <v>1.6473823109059824</v>
      </c>
      <c r="H83" s="9">
        <v>17.44044757551519</v>
      </c>
      <c r="I83" s="9">
        <v>19.087829886421172</v>
      </c>
      <c r="J83" s="9">
        <v>0.18153704410516658</v>
      </c>
      <c r="K83" s="9">
        <v>0.54971693321243542</v>
      </c>
      <c r="L83" s="9">
        <v>0.731253977317602</v>
      </c>
      <c r="M83" s="9">
        <f t="shared" si="9"/>
        <v>1.4658452668008159</v>
      </c>
      <c r="N83" s="9">
        <f t="shared" si="10"/>
        <v>16.890730642302756</v>
      </c>
      <c r="O83" s="9">
        <f t="shared" si="11"/>
        <v>18.356575909103569</v>
      </c>
      <c r="R83" s="35"/>
      <c r="S83" s="35"/>
      <c r="T83" s="35"/>
      <c r="U83" s="35"/>
      <c r="V83" s="35"/>
      <c r="W83" s="35"/>
      <c r="X83" s="35"/>
      <c r="Y83" s="35"/>
      <c r="Z83" s="35"/>
      <c r="AA83" s="35"/>
      <c r="AB83" s="35"/>
      <c r="AC83" s="35"/>
      <c r="AD83" s="35"/>
      <c r="AE83" s="35"/>
      <c r="AG83" s="35"/>
      <c r="AH83" s="35"/>
      <c r="AI83" s="35"/>
      <c r="AJ83" s="35"/>
      <c r="AK83" s="35"/>
      <c r="AL83" s="35"/>
      <c r="AM83" s="35"/>
      <c r="AN83" s="35"/>
      <c r="AO83" s="35"/>
      <c r="AP83" s="35"/>
      <c r="AQ83" s="35"/>
      <c r="AR83" s="35"/>
      <c r="AS83" s="35"/>
      <c r="AT83" s="35"/>
      <c r="AV83" s="35"/>
      <c r="AW83" s="35"/>
      <c r="AX83" s="35"/>
      <c r="AY83" s="35"/>
      <c r="AZ83" s="35"/>
      <c r="BA83" s="35"/>
      <c r="BB83" s="35"/>
      <c r="BC83" s="35"/>
      <c r="BD83" s="35"/>
      <c r="BE83" s="35"/>
      <c r="BF83" s="35"/>
      <c r="BG83" s="35"/>
      <c r="BH83" s="35"/>
      <c r="BI83" s="35"/>
    </row>
    <row r="84" spans="1:61" x14ac:dyDescent="0.3">
      <c r="A84" s="1" t="s">
        <v>11</v>
      </c>
      <c r="B84" s="1" t="s">
        <v>66</v>
      </c>
      <c r="C84" s="1" t="s">
        <v>44</v>
      </c>
      <c r="D84" s="1" t="str">
        <f t="shared" si="13"/>
        <v>HDD22</v>
      </c>
      <c r="E84" s="1" t="str">
        <f>INDEX('List of companies'!$H$3:$H$16,MATCH('BP Data WW, April 19'!C84,'List of companies'!$G$3:$G$16,0))</f>
        <v>Business plans (£m)</v>
      </c>
      <c r="F84" s="1" t="str">
        <f>INDEX('List of companies'!$I$2:$I$16,MATCH('BP Data WW, April 19'!C84,'List of companies'!$G$2:$G$16,0))</f>
        <v>PR19 (£m)</v>
      </c>
      <c r="G84" s="9">
        <v>1.6540988402648436</v>
      </c>
      <c r="H84" s="9">
        <v>17.456147751184876</v>
      </c>
      <c r="I84" s="9">
        <v>19.110246591449719</v>
      </c>
      <c r="J84" s="9">
        <v>0.18153704410516658</v>
      </c>
      <c r="K84" s="9">
        <v>0.54971693321243542</v>
      </c>
      <c r="L84" s="9">
        <v>0.731253977317602</v>
      </c>
      <c r="M84" s="9">
        <f t="shared" si="9"/>
        <v>1.4725617961596771</v>
      </c>
      <c r="N84" s="9">
        <f t="shared" si="10"/>
        <v>16.906430817972442</v>
      </c>
      <c r="O84" s="9">
        <f t="shared" si="11"/>
        <v>18.378992614132116</v>
      </c>
      <c r="R84" s="35"/>
      <c r="S84" s="35"/>
      <c r="T84" s="35"/>
      <c r="U84" s="35"/>
      <c r="V84" s="35"/>
      <c r="W84" s="35"/>
      <c r="X84" s="35"/>
      <c r="Y84" s="35"/>
      <c r="Z84" s="35"/>
      <c r="AA84" s="35"/>
      <c r="AB84" s="35"/>
      <c r="AC84" s="35"/>
      <c r="AD84" s="35"/>
      <c r="AE84" s="35"/>
      <c r="AG84" s="35"/>
      <c r="AH84" s="35"/>
      <c r="AI84" s="35"/>
      <c r="AJ84" s="35"/>
      <c r="AK84" s="35"/>
      <c r="AL84" s="35"/>
      <c r="AM84" s="35"/>
      <c r="AN84" s="35"/>
      <c r="AO84" s="35"/>
      <c r="AP84" s="35"/>
      <c r="AQ84" s="35"/>
      <c r="AR84" s="35"/>
      <c r="AS84" s="35"/>
      <c r="AT84" s="35"/>
      <c r="AV84" s="35"/>
      <c r="AW84" s="35"/>
      <c r="AX84" s="35"/>
      <c r="AY84" s="35"/>
      <c r="AZ84" s="35"/>
      <c r="BA84" s="35"/>
      <c r="BB84" s="35"/>
      <c r="BC84" s="35"/>
      <c r="BD84" s="35"/>
      <c r="BE84" s="35"/>
      <c r="BF84" s="35"/>
      <c r="BG84" s="35"/>
      <c r="BH84" s="35"/>
      <c r="BI84" s="35"/>
    </row>
    <row r="85" spans="1:61" x14ac:dyDescent="0.3">
      <c r="A85" s="1" t="s">
        <v>11</v>
      </c>
      <c r="B85" s="1" t="s">
        <v>66</v>
      </c>
      <c r="C85" s="1" t="s">
        <v>47</v>
      </c>
      <c r="D85" s="1" t="str">
        <f t="shared" si="13"/>
        <v>HDD23</v>
      </c>
      <c r="E85" s="1" t="str">
        <f>INDEX('List of companies'!$H$3:$H$16,MATCH('BP Data WW, April 19'!C85,'List of companies'!$G$3:$G$16,0))</f>
        <v>Business plans (£m)</v>
      </c>
      <c r="F85" s="1" t="str">
        <f>INDEX('List of companies'!$I$2:$I$16,MATCH('BP Data WW, April 19'!C85,'List of companies'!$G$2:$G$16,0))</f>
        <v>PR19 (£m)</v>
      </c>
      <c r="G85" s="9">
        <v>1.6333546234201015</v>
      </c>
      <c r="H85" s="9">
        <v>17.488456944852338</v>
      </c>
      <c r="I85" s="9">
        <v>19.121811568272438</v>
      </c>
      <c r="J85" s="9">
        <v>0.18153704410516658</v>
      </c>
      <c r="K85" s="9">
        <v>0.54971693321243542</v>
      </c>
      <c r="L85" s="9">
        <v>0.731253977317602</v>
      </c>
      <c r="M85" s="9">
        <f t="shared" si="9"/>
        <v>1.4518175793149348</v>
      </c>
      <c r="N85" s="9">
        <f t="shared" si="10"/>
        <v>16.938740011639901</v>
      </c>
      <c r="O85" s="9">
        <f t="shared" si="11"/>
        <v>18.390557590954835</v>
      </c>
      <c r="R85" s="35"/>
      <c r="S85" s="35"/>
      <c r="T85" s="35"/>
      <c r="U85" s="35"/>
      <c r="V85" s="35"/>
      <c r="W85" s="35"/>
      <c r="X85" s="35"/>
      <c r="Y85" s="35"/>
      <c r="Z85" s="35"/>
      <c r="AA85" s="35"/>
      <c r="AB85" s="35"/>
      <c r="AC85" s="35"/>
      <c r="AD85" s="35"/>
      <c r="AE85" s="35"/>
      <c r="AG85" s="35"/>
      <c r="AH85" s="35"/>
      <c r="AI85" s="35"/>
      <c r="AJ85" s="35"/>
      <c r="AK85" s="35"/>
      <c r="AL85" s="35"/>
      <c r="AM85" s="35"/>
      <c r="AN85" s="35"/>
      <c r="AO85" s="35"/>
      <c r="AP85" s="35"/>
      <c r="AQ85" s="35"/>
      <c r="AR85" s="35"/>
      <c r="AS85" s="35"/>
      <c r="AT85" s="35"/>
      <c r="AV85" s="35"/>
      <c r="AW85" s="35"/>
      <c r="AX85" s="35"/>
      <c r="AY85" s="35"/>
      <c r="AZ85" s="35"/>
      <c r="BA85" s="35"/>
      <c r="BB85" s="35"/>
      <c r="BC85" s="35"/>
      <c r="BD85" s="35"/>
      <c r="BE85" s="35"/>
      <c r="BF85" s="35"/>
      <c r="BG85" s="35"/>
      <c r="BH85" s="35"/>
      <c r="BI85" s="35"/>
    </row>
    <row r="86" spans="1:61" x14ac:dyDescent="0.3">
      <c r="A86" s="1" t="s">
        <v>11</v>
      </c>
      <c r="B86" s="1" t="s">
        <v>66</v>
      </c>
      <c r="C86" s="1" t="s">
        <v>50</v>
      </c>
      <c r="D86" s="1" t="str">
        <f t="shared" si="13"/>
        <v>HDD24</v>
      </c>
      <c r="E86" s="1" t="str">
        <f>INDEX('List of companies'!$H$3:$H$16,MATCH('BP Data WW, April 19'!C86,'List of companies'!$G$3:$G$16,0))</f>
        <v>Business plans (£m)</v>
      </c>
      <c r="F86" s="1" t="str">
        <f>INDEX('List of companies'!$I$2:$I$16,MATCH('BP Data WW, April 19'!C86,'List of companies'!$G$2:$G$16,0))</f>
        <v>PR19 (£m)</v>
      </c>
      <c r="G86" s="9">
        <v>1.6127042880386093</v>
      </c>
      <c r="H86" s="9">
        <v>17.325252750647497</v>
      </c>
      <c r="I86" s="9">
        <v>18.937957038686108</v>
      </c>
      <c r="J86" s="9">
        <v>0.18153704410516658</v>
      </c>
      <c r="K86" s="9">
        <v>0.54971693321243542</v>
      </c>
      <c r="L86" s="9">
        <v>0.731253977317602</v>
      </c>
      <c r="M86" s="9">
        <f t="shared" si="9"/>
        <v>1.4311672439334426</v>
      </c>
      <c r="N86" s="9">
        <f t="shared" si="10"/>
        <v>16.775535817435063</v>
      </c>
      <c r="O86" s="9">
        <f t="shared" si="11"/>
        <v>18.206703061368504</v>
      </c>
      <c r="R86" s="35"/>
      <c r="S86" s="35"/>
      <c r="T86" s="35"/>
      <c r="U86" s="35"/>
      <c r="V86" s="35"/>
      <c r="W86" s="35"/>
      <c r="X86" s="35"/>
      <c r="Y86" s="35"/>
      <c r="Z86" s="35"/>
      <c r="AA86" s="35"/>
      <c r="AB86" s="35"/>
      <c r="AC86" s="35"/>
      <c r="AD86" s="35"/>
      <c r="AE86" s="35"/>
      <c r="AG86" s="35"/>
      <c r="AH86" s="35"/>
      <c r="AI86" s="35"/>
      <c r="AJ86" s="35"/>
      <c r="AK86" s="35"/>
      <c r="AL86" s="35"/>
      <c r="AM86" s="35"/>
      <c r="AN86" s="35"/>
      <c r="AO86" s="35"/>
      <c r="AP86" s="35"/>
      <c r="AQ86" s="35"/>
      <c r="AR86" s="35"/>
      <c r="AS86" s="35"/>
      <c r="AT86" s="35"/>
      <c r="AV86" s="35"/>
      <c r="AW86" s="35"/>
      <c r="AX86" s="35"/>
      <c r="AY86" s="35"/>
      <c r="AZ86" s="35"/>
      <c r="BA86" s="35"/>
      <c r="BB86" s="35"/>
      <c r="BC86" s="35"/>
      <c r="BD86" s="35"/>
      <c r="BE86" s="35"/>
      <c r="BF86" s="35"/>
      <c r="BG86" s="35"/>
      <c r="BH86" s="35"/>
      <c r="BI86" s="35"/>
    </row>
    <row r="87" spans="1:61" x14ac:dyDescent="0.3">
      <c r="A87" s="1" t="s">
        <v>11</v>
      </c>
      <c r="B87" s="1" t="s">
        <v>66</v>
      </c>
      <c r="C87" s="1" t="s">
        <v>53</v>
      </c>
      <c r="D87" s="1" t="str">
        <f t="shared" si="13"/>
        <v>HDD25</v>
      </c>
      <c r="E87" s="1" t="str">
        <f>INDEX('List of companies'!$H$3:$H$16,MATCH('BP Data WW, April 19'!C87,'List of companies'!$G$3:$G$16,0))</f>
        <v>Business plans (£m)</v>
      </c>
      <c r="F87" s="1" t="str">
        <f>INDEX('List of companies'!$I$2:$I$16,MATCH('BP Data WW, April 19'!C87,'List of companies'!$G$2:$G$16,0))</f>
        <v>PR19 (£m)</v>
      </c>
      <c r="G87" s="9">
        <v>1.5801536811700916</v>
      </c>
      <c r="H87" s="9">
        <v>17.202028123421456</v>
      </c>
      <c r="I87" s="9">
        <v>18.782181804591549</v>
      </c>
      <c r="J87" s="9">
        <v>0.18153704410516658</v>
      </c>
      <c r="K87" s="9">
        <v>0.54971693321243542</v>
      </c>
      <c r="L87" s="9">
        <v>0.731253977317602</v>
      </c>
      <c r="M87" s="9">
        <f t="shared" si="9"/>
        <v>1.3986166370649249</v>
      </c>
      <c r="N87" s="9">
        <f t="shared" si="10"/>
        <v>16.652311190209019</v>
      </c>
      <c r="O87" s="9">
        <f t="shared" si="11"/>
        <v>18.050927827273945</v>
      </c>
      <c r="R87" s="35"/>
      <c r="S87" s="35"/>
      <c r="T87" s="35"/>
      <c r="U87" s="35"/>
      <c r="V87" s="35"/>
      <c r="W87" s="35"/>
      <c r="X87" s="35"/>
      <c r="Y87" s="35"/>
      <c r="Z87" s="35"/>
      <c r="AA87" s="35"/>
      <c r="AB87" s="35"/>
      <c r="AC87" s="35"/>
      <c r="AD87" s="35"/>
      <c r="AE87" s="35"/>
      <c r="AG87" s="35"/>
      <c r="AH87" s="35"/>
      <c r="AI87" s="35"/>
      <c r="AJ87" s="35"/>
      <c r="AK87" s="35"/>
      <c r="AL87" s="35"/>
      <c r="AM87" s="35"/>
      <c r="AN87" s="35"/>
      <c r="AO87" s="35"/>
      <c r="AP87" s="35"/>
      <c r="AQ87" s="35"/>
      <c r="AR87" s="35"/>
      <c r="AS87" s="35"/>
      <c r="AT87" s="35"/>
      <c r="AV87" s="35"/>
      <c r="AW87" s="35"/>
      <c r="AX87" s="35"/>
      <c r="AY87" s="35"/>
      <c r="AZ87" s="35"/>
      <c r="BA87" s="35"/>
      <c r="BB87" s="35"/>
      <c r="BC87" s="35"/>
      <c r="BD87" s="35"/>
      <c r="BE87" s="35"/>
      <c r="BF87" s="35"/>
      <c r="BG87" s="35"/>
      <c r="BH87" s="35"/>
      <c r="BI87" s="35"/>
    </row>
  </sheetData>
  <autoFilter ref="A2:O8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BK58"/>
  <sheetViews>
    <sheetView zoomScale="80" zoomScaleNormal="80" workbookViewId="0">
      <pane xSplit="4" ySplit="3" topLeftCell="E4" activePane="bottomRight" state="frozen"/>
      <selection activeCell="H6" sqref="H6"/>
      <selection pane="topRight" activeCell="H6" sqref="H6"/>
      <selection pane="bottomLeft" activeCell="H6" sqref="H6"/>
      <selection pane="bottomRight"/>
    </sheetView>
  </sheetViews>
  <sheetFormatPr defaultColWidth="8.58203125" defaultRowHeight="13" x14ac:dyDescent="0.3"/>
  <cols>
    <col min="1" max="1" width="8.58203125" style="8"/>
    <col min="2" max="2" width="11.58203125" style="8" customWidth="1"/>
    <col min="3" max="3" width="8.58203125" style="8"/>
    <col min="4" max="4" width="11.58203125" style="8" customWidth="1"/>
    <col min="5" max="5" width="16.33203125" style="8" bestFit="1" customWidth="1"/>
    <col min="6" max="6" width="16.33203125" style="8" customWidth="1"/>
    <col min="7" max="11" width="11.58203125" style="8" customWidth="1"/>
    <col min="12" max="12" width="12.08203125" style="8" customWidth="1"/>
    <col min="13" max="15" width="12.58203125" style="8" customWidth="1"/>
    <col min="16" max="18" width="11.08203125" style="8" customWidth="1"/>
    <col min="19" max="16384" width="8.58203125" style="8"/>
  </cols>
  <sheetData>
    <row r="1" spans="1:63" x14ac:dyDescent="0.3">
      <c r="L1" s="35"/>
    </row>
    <row r="2" spans="1:63" ht="70.5" customHeight="1" x14ac:dyDescent="0.3">
      <c r="A2" s="6"/>
      <c r="B2" s="6"/>
      <c r="C2" s="6"/>
      <c r="D2" s="6"/>
      <c r="E2" s="6"/>
      <c r="F2" s="6"/>
      <c r="G2" s="7" t="s">
        <v>78</v>
      </c>
      <c r="H2" s="7" t="s">
        <v>109</v>
      </c>
      <c r="I2" s="7" t="s">
        <v>110</v>
      </c>
      <c r="J2" s="7" t="s">
        <v>111</v>
      </c>
      <c r="K2" s="7" t="s">
        <v>79</v>
      </c>
      <c r="L2" s="7" t="s">
        <v>80</v>
      </c>
      <c r="M2" s="24" t="s">
        <v>94</v>
      </c>
      <c r="N2" s="24" t="s">
        <v>94</v>
      </c>
      <c r="O2" s="24" t="s">
        <v>94</v>
      </c>
      <c r="P2" s="36"/>
      <c r="Q2" s="36"/>
      <c r="R2" s="36"/>
    </row>
    <row r="3" spans="1:63" ht="78" x14ac:dyDescent="0.3">
      <c r="A3" s="7" t="s">
        <v>71</v>
      </c>
      <c r="B3" s="7" t="s">
        <v>81</v>
      </c>
      <c r="C3" s="7" t="s">
        <v>3</v>
      </c>
      <c r="D3" s="7" t="s">
        <v>73</v>
      </c>
      <c r="E3" s="7" t="s">
        <v>74</v>
      </c>
      <c r="F3" s="7" t="s">
        <v>5</v>
      </c>
      <c r="G3" s="7" t="s">
        <v>82</v>
      </c>
      <c r="H3" s="7" t="s">
        <v>91</v>
      </c>
      <c r="I3" s="7" t="s">
        <v>92</v>
      </c>
      <c r="J3" s="7" t="s">
        <v>93</v>
      </c>
      <c r="K3" s="7" t="s">
        <v>83</v>
      </c>
      <c r="L3" s="7" t="s">
        <v>84</v>
      </c>
      <c r="M3" s="24" t="s">
        <v>103</v>
      </c>
      <c r="N3" s="24" t="s">
        <v>105</v>
      </c>
      <c r="O3" s="24" t="s">
        <v>104</v>
      </c>
      <c r="P3" s="37" t="s">
        <v>106</v>
      </c>
      <c r="Q3" s="37" t="s">
        <v>107</v>
      </c>
      <c r="R3" s="37" t="s">
        <v>108</v>
      </c>
    </row>
    <row r="4" spans="1:63" x14ac:dyDescent="0.3">
      <c r="A4" s="1" t="s">
        <v>6</v>
      </c>
      <c r="B4" s="1" t="s">
        <v>6</v>
      </c>
      <c r="C4" s="1" t="s">
        <v>39</v>
      </c>
      <c r="D4" s="1" t="str">
        <f t="shared" ref="D4:D23" si="0">A4&amp;RIGHT(C4,2)</f>
        <v>ANH21</v>
      </c>
      <c r="E4" s="1" t="str">
        <f>INDEX('List of companies'!$H$3:$H$16,MATCH('BP Data WWW, April 19'!C4,'List of companies'!$G$3:$G$16,0))</f>
        <v>Business plans (£m)</v>
      </c>
      <c r="F4" s="1" t="str">
        <f>INDEX('List of companies'!$I$2:$I$16,MATCH(C4,'List of companies'!$G$2:$G$16,0))</f>
        <v>PR19 (£m)</v>
      </c>
      <c r="G4" s="9">
        <v>90.900140995094105</v>
      </c>
      <c r="H4" s="9">
        <v>178.42943593581177</v>
      </c>
      <c r="I4" s="9">
        <v>220.94022407352162</v>
      </c>
      <c r="J4" s="9">
        <v>311.84036506861571</v>
      </c>
      <c r="K4" s="9">
        <v>399.36966000933342</v>
      </c>
      <c r="L4" s="9">
        <v>490.26980100442751</v>
      </c>
      <c r="M4" s="9">
        <v>0</v>
      </c>
      <c r="N4" s="9">
        <v>13.541804502892983</v>
      </c>
      <c r="O4" s="9">
        <v>13.541804502892983</v>
      </c>
      <c r="P4" s="9">
        <f t="shared" ref="P4:P35" si="1">G4-M4</f>
        <v>90.900140995094105</v>
      </c>
      <c r="Q4" s="9">
        <f t="shared" ref="Q4:Q35" si="2">K4-N4</f>
        <v>385.82785550644041</v>
      </c>
      <c r="R4" s="9">
        <f t="shared" ref="R4:R35" si="3">L4-O4</f>
        <v>476.72799650153451</v>
      </c>
      <c r="T4" s="35"/>
      <c r="U4" s="35"/>
      <c r="V4" s="35"/>
      <c r="W4" s="35"/>
      <c r="X4" s="35"/>
      <c r="Y4" s="35"/>
      <c r="Z4" s="35"/>
      <c r="AA4" s="35"/>
      <c r="AB4" s="35"/>
      <c r="AC4" s="35"/>
      <c r="AD4" s="35"/>
      <c r="AE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3" x14ac:dyDescent="0.3">
      <c r="A5" s="1" t="s">
        <v>6</v>
      </c>
      <c r="B5" s="1" t="s">
        <v>6</v>
      </c>
      <c r="C5" s="1" t="s">
        <v>44</v>
      </c>
      <c r="D5" s="1" t="str">
        <f t="shared" si="0"/>
        <v>ANH22</v>
      </c>
      <c r="E5" s="1" t="str">
        <f>INDEX('List of companies'!$H$3:$H$16,MATCH('BP Data WWW, April 19'!C5,'List of companies'!$G$3:$G$16,0))</f>
        <v>Business plans (£m)</v>
      </c>
      <c r="F5" s="1" t="str">
        <f>INDEX('List of companies'!$I$2:$I$16,MATCH(C5,'List of companies'!$G$2:$G$16,0))</f>
        <v>PR19 (£m)</v>
      </c>
      <c r="G5" s="9">
        <v>93.614191913411261</v>
      </c>
      <c r="H5" s="9">
        <v>209.71305540057676</v>
      </c>
      <c r="I5" s="9">
        <v>234.59035874431137</v>
      </c>
      <c r="J5" s="9">
        <v>328.20455065772262</v>
      </c>
      <c r="K5" s="9">
        <v>444.30341414488817</v>
      </c>
      <c r="L5" s="9">
        <v>537.91760605829938</v>
      </c>
      <c r="M5" s="9">
        <v>0</v>
      </c>
      <c r="N5" s="9">
        <v>13.541804502892983</v>
      </c>
      <c r="O5" s="9">
        <v>13.541804502892983</v>
      </c>
      <c r="P5" s="9">
        <f t="shared" si="1"/>
        <v>93.614191913411261</v>
      </c>
      <c r="Q5" s="9">
        <f t="shared" si="2"/>
        <v>430.76160964199516</v>
      </c>
      <c r="R5" s="9">
        <f t="shared" si="3"/>
        <v>524.37580155540638</v>
      </c>
      <c r="T5" s="35"/>
      <c r="U5" s="35"/>
      <c r="V5" s="35"/>
      <c r="W5" s="35"/>
      <c r="X5" s="35"/>
      <c r="Y5" s="35"/>
      <c r="Z5" s="35"/>
      <c r="AA5" s="35"/>
      <c r="AB5" s="35"/>
      <c r="AC5" s="35"/>
      <c r="AD5" s="35"/>
      <c r="AE5" s="35"/>
      <c r="AG5" s="35"/>
      <c r="AH5" s="35"/>
      <c r="AI5" s="35"/>
      <c r="AJ5" s="35"/>
      <c r="AK5" s="35"/>
      <c r="AL5" s="35"/>
      <c r="AM5" s="35"/>
      <c r="AN5" s="35"/>
      <c r="AO5" s="35"/>
      <c r="AP5" s="35"/>
      <c r="AQ5" s="35"/>
      <c r="AR5" s="35"/>
      <c r="AT5" s="35"/>
      <c r="AU5" s="35"/>
      <c r="AV5" s="35"/>
      <c r="AW5" s="35"/>
      <c r="AX5" s="35"/>
      <c r="AY5" s="35"/>
      <c r="AZ5" s="35"/>
      <c r="BA5" s="35"/>
      <c r="BB5" s="35"/>
      <c r="BC5" s="35"/>
      <c r="BD5" s="35"/>
      <c r="BE5" s="35"/>
    </row>
    <row r="6" spans="1:63" x14ac:dyDescent="0.3">
      <c r="A6" s="1" t="s">
        <v>6</v>
      </c>
      <c r="B6" s="1" t="s">
        <v>6</v>
      </c>
      <c r="C6" s="1" t="s">
        <v>47</v>
      </c>
      <c r="D6" s="1" t="str">
        <f t="shared" si="0"/>
        <v>ANH23</v>
      </c>
      <c r="E6" s="1" t="str">
        <f>INDEX('List of companies'!$H$3:$H$16,MATCH('BP Data WWW, April 19'!C6,'List of companies'!$G$3:$G$16,0))</f>
        <v>Business plans (£m)</v>
      </c>
      <c r="F6" s="1" t="str">
        <f>INDEX('List of companies'!$I$2:$I$16,MATCH(C6,'List of companies'!$G$2:$G$16,0))</f>
        <v>PR19 (£m)</v>
      </c>
      <c r="G6" s="9">
        <v>88.079010576403832</v>
      </c>
      <c r="H6" s="9">
        <v>188.58427092495268</v>
      </c>
      <c r="I6" s="9">
        <v>202.0601252829787</v>
      </c>
      <c r="J6" s="9">
        <v>290.13913585938252</v>
      </c>
      <c r="K6" s="9">
        <v>390.64439620793138</v>
      </c>
      <c r="L6" s="9">
        <v>478.72340678433522</v>
      </c>
      <c r="M6" s="9">
        <v>0</v>
      </c>
      <c r="N6" s="9">
        <v>13.541804502892983</v>
      </c>
      <c r="O6" s="9">
        <v>13.541804502892983</v>
      </c>
      <c r="P6" s="9">
        <f t="shared" si="1"/>
        <v>88.079010576403832</v>
      </c>
      <c r="Q6" s="9">
        <f t="shared" si="2"/>
        <v>377.10259170503838</v>
      </c>
      <c r="R6" s="9">
        <f t="shared" si="3"/>
        <v>465.18160228144222</v>
      </c>
      <c r="T6" s="35"/>
      <c r="U6" s="35"/>
      <c r="V6" s="35"/>
      <c r="W6" s="35"/>
      <c r="X6" s="35"/>
      <c r="Y6" s="35"/>
      <c r="Z6" s="35"/>
      <c r="AA6" s="35"/>
      <c r="AB6" s="35"/>
      <c r="AC6" s="35"/>
      <c r="AD6" s="35"/>
      <c r="AE6" s="35"/>
      <c r="AG6" s="35"/>
      <c r="AH6" s="35"/>
      <c r="AI6" s="35"/>
      <c r="AJ6" s="35"/>
      <c r="AK6" s="35"/>
      <c r="AL6" s="35"/>
      <c r="AM6" s="35"/>
      <c r="AN6" s="35"/>
      <c r="AO6" s="35"/>
      <c r="AP6" s="35"/>
      <c r="AQ6" s="35"/>
      <c r="AR6" s="35"/>
      <c r="AT6" s="35"/>
      <c r="AU6" s="35"/>
      <c r="AV6" s="35"/>
      <c r="AW6" s="35"/>
      <c r="AX6" s="35"/>
      <c r="AY6" s="35"/>
      <c r="AZ6" s="35"/>
      <c r="BA6" s="35"/>
      <c r="BB6" s="35"/>
      <c r="BC6" s="35"/>
      <c r="BD6" s="35"/>
      <c r="BE6" s="35"/>
    </row>
    <row r="7" spans="1:63" x14ac:dyDescent="0.3">
      <c r="A7" s="1" t="s">
        <v>6</v>
      </c>
      <c r="B7" s="1" t="s">
        <v>6</v>
      </c>
      <c r="C7" s="1" t="s">
        <v>50</v>
      </c>
      <c r="D7" s="1" t="str">
        <f t="shared" si="0"/>
        <v>ANH24</v>
      </c>
      <c r="E7" s="1" t="str">
        <f>INDEX('List of companies'!$H$3:$H$16,MATCH('BP Data WWW, April 19'!C7,'List of companies'!$G$3:$G$16,0))</f>
        <v>Business plans (£m)</v>
      </c>
      <c r="F7" s="1" t="str">
        <f>INDEX('List of companies'!$I$2:$I$16,MATCH(C7,'List of companies'!$G$2:$G$16,0))</f>
        <v>PR19 (£m)</v>
      </c>
      <c r="G7" s="9">
        <v>85.026888554256175</v>
      </c>
      <c r="H7" s="9">
        <v>185.46300292427279</v>
      </c>
      <c r="I7" s="9">
        <v>222.11526826512892</v>
      </c>
      <c r="J7" s="9">
        <v>307.14215681938509</v>
      </c>
      <c r="K7" s="9">
        <v>407.57827118940168</v>
      </c>
      <c r="L7" s="9">
        <v>492.60515974365785</v>
      </c>
      <c r="M7" s="9">
        <v>0</v>
      </c>
      <c r="N7" s="9">
        <v>13.541804502892983</v>
      </c>
      <c r="O7" s="9">
        <v>13.541804502892983</v>
      </c>
      <c r="P7" s="9">
        <f t="shared" si="1"/>
        <v>85.026888554256175</v>
      </c>
      <c r="Q7" s="9">
        <f t="shared" si="2"/>
        <v>394.03646668650867</v>
      </c>
      <c r="R7" s="9">
        <f t="shared" si="3"/>
        <v>479.06335524076485</v>
      </c>
      <c r="T7" s="35"/>
      <c r="U7" s="35"/>
      <c r="V7" s="35"/>
      <c r="W7" s="35"/>
      <c r="X7" s="35"/>
      <c r="Y7" s="35"/>
      <c r="Z7" s="35"/>
      <c r="AA7" s="35"/>
      <c r="AB7" s="35"/>
      <c r="AC7" s="35"/>
      <c r="AD7" s="35"/>
      <c r="AE7" s="35"/>
      <c r="AG7" s="35"/>
      <c r="AH7" s="35"/>
      <c r="AI7" s="35"/>
      <c r="AJ7" s="35"/>
      <c r="AK7" s="35"/>
      <c r="AL7" s="35"/>
      <c r="AM7" s="35"/>
      <c r="AN7" s="35"/>
      <c r="AO7" s="35"/>
      <c r="AP7" s="35"/>
      <c r="AQ7" s="35"/>
      <c r="AR7" s="35"/>
      <c r="AT7" s="35"/>
      <c r="AU7" s="35"/>
      <c r="AV7" s="35"/>
      <c r="AW7" s="35"/>
      <c r="AX7" s="35"/>
      <c r="AY7" s="35"/>
      <c r="AZ7" s="35"/>
      <c r="BA7" s="35"/>
      <c r="BB7" s="35"/>
      <c r="BC7" s="35"/>
      <c r="BD7" s="35"/>
      <c r="BE7" s="35"/>
    </row>
    <row r="8" spans="1:63" x14ac:dyDescent="0.3">
      <c r="A8" s="1" t="s">
        <v>6</v>
      </c>
      <c r="B8" s="1" t="s">
        <v>6</v>
      </c>
      <c r="C8" s="1" t="s">
        <v>53</v>
      </c>
      <c r="D8" s="1" t="str">
        <f t="shared" si="0"/>
        <v>ANH25</v>
      </c>
      <c r="E8" s="1" t="str">
        <f>INDEX('List of companies'!$H$3:$H$16,MATCH('BP Data WWW, April 19'!C8,'List of companies'!$G$3:$G$16,0))</f>
        <v>Business plans (£m)</v>
      </c>
      <c r="F8" s="1" t="str">
        <f>INDEX('List of companies'!$I$2:$I$16,MATCH(C8,'List of companies'!$G$2:$G$16,0))</f>
        <v>PR19 (£m)</v>
      </c>
      <c r="G8" s="9">
        <v>84.596980059530424</v>
      </c>
      <c r="H8" s="9">
        <v>195.83075514380826</v>
      </c>
      <c r="I8" s="9">
        <v>218.07905092412099</v>
      </c>
      <c r="J8" s="9">
        <v>302.6760309836514</v>
      </c>
      <c r="K8" s="9">
        <v>413.90980606792925</v>
      </c>
      <c r="L8" s="9">
        <v>498.50678612745969</v>
      </c>
      <c r="M8" s="9">
        <v>0</v>
      </c>
      <c r="N8" s="9">
        <v>13.541804502892983</v>
      </c>
      <c r="O8" s="9">
        <v>13.541804502892983</v>
      </c>
      <c r="P8" s="9">
        <f t="shared" si="1"/>
        <v>84.596980059530424</v>
      </c>
      <c r="Q8" s="9">
        <f t="shared" si="2"/>
        <v>400.36800156503625</v>
      </c>
      <c r="R8" s="9">
        <f t="shared" si="3"/>
        <v>484.96498162456669</v>
      </c>
      <c r="T8" s="35"/>
      <c r="U8" s="35"/>
      <c r="V8" s="35"/>
      <c r="W8" s="35"/>
      <c r="X8" s="35"/>
      <c r="Y8" s="35"/>
      <c r="Z8" s="35"/>
      <c r="AA8" s="35"/>
      <c r="AB8" s="35"/>
      <c r="AC8" s="35"/>
      <c r="AD8" s="35"/>
      <c r="AE8" s="35"/>
      <c r="AG8" s="35"/>
      <c r="AH8" s="35"/>
      <c r="AI8" s="35"/>
      <c r="AJ8" s="35"/>
      <c r="AK8" s="35"/>
      <c r="AL8" s="35"/>
      <c r="AM8" s="35"/>
      <c r="AN8" s="35"/>
      <c r="AO8" s="35"/>
      <c r="AP8" s="35"/>
      <c r="AQ8" s="35"/>
      <c r="AR8" s="35"/>
      <c r="AT8" s="35"/>
      <c r="AU8" s="35"/>
      <c r="AV8" s="35"/>
      <c r="AW8" s="35"/>
      <c r="AX8" s="35"/>
      <c r="AY8" s="35"/>
      <c r="AZ8" s="35"/>
      <c r="BA8" s="35"/>
      <c r="BB8" s="35"/>
      <c r="BC8" s="35"/>
      <c r="BD8" s="35"/>
      <c r="BE8" s="35"/>
    </row>
    <row r="9" spans="1:63" x14ac:dyDescent="0.3">
      <c r="A9" s="1" t="s">
        <v>14</v>
      </c>
      <c r="B9" s="1" t="s">
        <v>14</v>
      </c>
      <c r="C9" s="1" t="s">
        <v>39</v>
      </c>
      <c r="D9" s="1" t="str">
        <f t="shared" si="0"/>
        <v>NES21</v>
      </c>
      <c r="E9" s="1" t="str">
        <f>INDEX('List of companies'!$H$3:$H$16,MATCH('BP Data WWW, April 19'!C9,'List of companies'!$G$3:$G$16,0))</f>
        <v>Business plans (£m)</v>
      </c>
      <c r="F9" s="1" t="str">
        <f>INDEX('List of companies'!$I$2:$I$16,MATCH(C9,'List of companies'!$G$2:$G$16,0))</f>
        <v>PR19 (£m)</v>
      </c>
      <c r="G9" s="9">
        <v>13.641000000000002</v>
      </c>
      <c r="H9" s="9">
        <v>73.033000000000001</v>
      </c>
      <c r="I9" s="9">
        <v>69.86</v>
      </c>
      <c r="J9" s="9">
        <v>83.501000000000005</v>
      </c>
      <c r="K9" s="9">
        <v>142.893</v>
      </c>
      <c r="L9" s="9">
        <v>156.53399999999999</v>
      </c>
      <c r="M9" s="9">
        <v>0</v>
      </c>
      <c r="N9" s="9">
        <v>0</v>
      </c>
      <c r="O9" s="9">
        <v>0</v>
      </c>
      <c r="P9" s="9">
        <f t="shared" si="1"/>
        <v>13.641000000000002</v>
      </c>
      <c r="Q9" s="9">
        <f t="shared" si="2"/>
        <v>142.893</v>
      </c>
      <c r="R9" s="9">
        <f t="shared" si="3"/>
        <v>156.53399999999999</v>
      </c>
      <c r="T9" s="35"/>
      <c r="U9" s="35"/>
      <c r="V9" s="35"/>
      <c r="W9" s="35"/>
      <c r="X9" s="35"/>
      <c r="Y9" s="35"/>
      <c r="Z9" s="35"/>
      <c r="AA9" s="35"/>
      <c r="AB9" s="35"/>
      <c r="AC9" s="35"/>
      <c r="AD9" s="35"/>
      <c r="AE9" s="35"/>
      <c r="AG9" s="35"/>
      <c r="AH9" s="35"/>
      <c r="AI9" s="35"/>
      <c r="AJ9" s="35"/>
      <c r="AK9" s="35"/>
      <c r="AL9" s="35"/>
      <c r="AM9" s="35"/>
      <c r="AN9" s="35"/>
      <c r="AO9" s="35"/>
      <c r="AP9" s="35"/>
      <c r="AQ9" s="35"/>
      <c r="AR9" s="35"/>
      <c r="AT9" s="35"/>
      <c r="AU9" s="35"/>
      <c r="AV9" s="35"/>
      <c r="AW9" s="35"/>
      <c r="AX9" s="35"/>
      <c r="AY9" s="35"/>
      <c r="AZ9" s="35"/>
      <c r="BA9" s="35"/>
      <c r="BB9" s="35"/>
      <c r="BC9" s="35"/>
      <c r="BD9" s="35"/>
      <c r="BE9" s="35"/>
    </row>
    <row r="10" spans="1:63" x14ac:dyDescent="0.3">
      <c r="A10" s="1" t="s">
        <v>14</v>
      </c>
      <c r="B10" s="1" t="s">
        <v>14</v>
      </c>
      <c r="C10" s="1" t="s">
        <v>44</v>
      </c>
      <c r="D10" s="1" t="str">
        <f t="shared" si="0"/>
        <v>NES22</v>
      </c>
      <c r="E10" s="1" t="str">
        <f>INDEX('List of companies'!$H$3:$H$16,MATCH('BP Data WWW, April 19'!C10,'List of companies'!$G$3:$G$16,0))</f>
        <v>Business plans (£m)</v>
      </c>
      <c r="F10" s="1" t="str">
        <f>INDEX('List of companies'!$I$2:$I$16,MATCH(C10,'List of companies'!$G$2:$G$16,0))</f>
        <v>PR19 (£m)</v>
      </c>
      <c r="G10" s="9">
        <v>13.555</v>
      </c>
      <c r="H10" s="9">
        <v>77.769000000000005</v>
      </c>
      <c r="I10" s="9">
        <v>67.124000000000009</v>
      </c>
      <c r="J10" s="9">
        <v>80.679000000000002</v>
      </c>
      <c r="K10" s="9">
        <v>144.89300000000003</v>
      </c>
      <c r="L10" s="9">
        <v>158.44800000000004</v>
      </c>
      <c r="M10" s="9">
        <v>0</v>
      </c>
      <c r="N10" s="9">
        <v>0</v>
      </c>
      <c r="O10" s="9">
        <v>0</v>
      </c>
      <c r="P10" s="9">
        <f t="shared" si="1"/>
        <v>13.555</v>
      </c>
      <c r="Q10" s="9">
        <f t="shared" si="2"/>
        <v>144.89300000000003</v>
      </c>
      <c r="R10" s="9">
        <f t="shared" si="3"/>
        <v>158.44800000000004</v>
      </c>
      <c r="T10" s="35"/>
      <c r="U10" s="35"/>
      <c r="V10" s="35"/>
      <c r="W10" s="35"/>
      <c r="X10" s="35"/>
      <c r="Y10" s="35"/>
      <c r="Z10" s="35"/>
      <c r="AA10" s="35"/>
      <c r="AB10" s="35"/>
      <c r="AC10" s="35"/>
      <c r="AD10" s="35"/>
      <c r="AE10" s="35"/>
      <c r="AG10" s="35"/>
      <c r="AH10" s="35"/>
      <c r="AI10" s="35"/>
      <c r="AJ10" s="35"/>
      <c r="AK10" s="35"/>
      <c r="AL10" s="35"/>
      <c r="AM10" s="35"/>
      <c r="AN10" s="35"/>
      <c r="AO10" s="35"/>
      <c r="AP10" s="35"/>
      <c r="AQ10" s="35"/>
      <c r="AR10" s="35"/>
      <c r="AT10" s="35"/>
      <c r="AU10" s="35"/>
      <c r="AV10" s="35"/>
      <c r="AW10" s="35"/>
      <c r="AX10" s="35"/>
      <c r="AY10" s="35"/>
      <c r="AZ10" s="35"/>
      <c r="BA10" s="35"/>
      <c r="BB10" s="35"/>
      <c r="BC10" s="35"/>
      <c r="BD10" s="35"/>
      <c r="BE10" s="35"/>
    </row>
    <row r="11" spans="1:63" x14ac:dyDescent="0.3">
      <c r="A11" s="1" t="s">
        <v>14</v>
      </c>
      <c r="B11" s="1" t="s">
        <v>14</v>
      </c>
      <c r="C11" s="1" t="s">
        <v>47</v>
      </c>
      <c r="D11" s="1" t="str">
        <f t="shared" si="0"/>
        <v>NES23</v>
      </c>
      <c r="E11" s="1" t="str">
        <f>INDEX('List of companies'!$H$3:$H$16,MATCH('BP Data WWW, April 19'!C11,'List of companies'!$G$3:$G$16,0))</f>
        <v>Business plans (£m)</v>
      </c>
      <c r="F11" s="1" t="str">
        <f>INDEX('List of companies'!$I$2:$I$16,MATCH(C11,'List of companies'!$G$2:$G$16,0))</f>
        <v>PR19 (£m)</v>
      </c>
      <c r="G11" s="9">
        <v>13.467000000000001</v>
      </c>
      <c r="H11" s="9">
        <v>87.364999999999995</v>
      </c>
      <c r="I11" s="9">
        <v>76.298000000000002</v>
      </c>
      <c r="J11" s="9">
        <v>89.765000000000001</v>
      </c>
      <c r="K11" s="9">
        <v>163.66300000000001</v>
      </c>
      <c r="L11" s="9">
        <v>177.13000000000002</v>
      </c>
      <c r="M11" s="9">
        <v>0</v>
      </c>
      <c r="N11" s="9">
        <v>0</v>
      </c>
      <c r="O11" s="9">
        <v>0</v>
      </c>
      <c r="P11" s="9">
        <f t="shared" si="1"/>
        <v>13.467000000000001</v>
      </c>
      <c r="Q11" s="9">
        <f t="shared" si="2"/>
        <v>163.66300000000001</v>
      </c>
      <c r="R11" s="9">
        <f t="shared" si="3"/>
        <v>177.13000000000002</v>
      </c>
      <c r="T11" s="35"/>
      <c r="U11" s="35"/>
      <c r="V11" s="35"/>
      <c r="W11" s="35"/>
      <c r="X11" s="35"/>
      <c r="Y11" s="35"/>
      <c r="Z11" s="35"/>
      <c r="AA11" s="35"/>
      <c r="AB11" s="35"/>
      <c r="AC11" s="35"/>
      <c r="AD11" s="35"/>
      <c r="AE11" s="35"/>
      <c r="AG11" s="35"/>
      <c r="AH11" s="35"/>
      <c r="AI11" s="35"/>
      <c r="AJ11" s="35"/>
      <c r="AK11" s="35"/>
      <c r="AL11" s="35"/>
      <c r="AM11" s="35"/>
      <c r="AN11" s="35"/>
      <c r="AO11" s="35"/>
      <c r="AP11" s="35"/>
      <c r="AQ11" s="35"/>
      <c r="AR11" s="35"/>
      <c r="AT11" s="35"/>
      <c r="AU11" s="35"/>
      <c r="AV11" s="35"/>
      <c r="AW11" s="35"/>
      <c r="AX11" s="35"/>
      <c r="AY11" s="35"/>
      <c r="AZ11" s="35"/>
      <c r="BA11" s="35"/>
      <c r="BB11" s="35"/>
      <c r="BC11" s="35"/>
      <c r="BD11" s="35"/>
      <c r="BE11" s="35"/>
    </row>
    <row r="12" spans="1:63" x14ac:dyDescent="0.3">
      <c r="A12" s="1" t="s">
        <v>14</v>
      </c>
      <c r="B12" s="1" t="s">
        <v>14</v>
      </c>
      <c r="C12" s="1" t="s">
        <v>50</v>
      </c>
      <c r="D12" s="1" t="str">
        <f t="shared" si="0"/>
        <v>NES24</v>
      </c>
      <c r="E12" s="1" t="str">
        <f>INDEX('List of companies'!$H$3:$H$16,MATCH('BP Data WWW, April 19'!C12,'List of companies'!$G$3:$G$16,0))</f>
        <v>Business plans (£m)</v>
      </c>
      <c r="F12" s="1" t="str">
        <f>INDEX('List of companies'!$I$2:$I$16,MATCH(C12,'List of companies'!$G$2:$G$16,0))</f>
        <v>PR19 (£m)</v>
      </c>
      <c r="G12" s="9">
        <v>13.382</v>
      </c>
      <c r="H12" s="9">
        <v>89.674999999999997</v>
      </c>
      <c r="I12" s="9">
        <v>115.917</v>
      </c>
      <c r="J12" s="9">
        <v>129.29900000000001</v>
      </c>
      <c r="K12" s="9">
        <v>205.59199999999998</v>
      </c>
      <c r="L12" s="9">
        <v>218.97399999999999</v>
      </c>
      <c r="M12" s="9">
        <v>0</v>
      </c>
      <c r="N12" s="9">
        <v>0</v>
      </c>
      <c r="O12" s="9">
        <v>0</v>
      </c>
      <c r="P12" s="9">
        <f t="shared" si="1"/>
        <v>13.382</v>
      </c>
      <c r="Q12" s="9">
        <f t="shared" si="2"/>
        <v>205.59199999999998</v>
      </c>
      <c r="R12" s="9">
        <f t="shared" si="3"/>
        <v>218.97399999999999</v>
      </c>
      <c r="T12" s="35"/>
      <c r="U12" s="35"/>
      <c r="V12" s="35"/>
      <c r="W12" s="35"/>
      <c r="X12" s="35"/>
      <c r="Y12" s="35"/>
      <c r="Z12" s="35"/>
      <c r="AA12" s="35"/>
      <c r="AB12" s="35"/>
      <c r="AC12" s="35"/>
      <c r="AD12" s="35"/>
      <c r="AE12" s="35"/>
      <c r="AG12" s="35"/>
      <c r="AH12" s="35"/>
      <c r="AI12" s="35"/>
      <c r="AJ12" s="35"/>
      <c r="AK12" s="35"/>
      <c r="AL12" s="35"/>
      <c r="AM12" s="35"/>
      <c r="AN12" s="35"/>
      <c r="AO12" s="35"/>
      <c r="AP12" s="35"/>
      <c r="AQ12" s="35"/>
      <c r="AR12" s="35"/>
      <c r="AT12" s="35"/>
      <c r="AU12" s="35"/>
      <c r="AV12" s="35"/>
      <c r="AW12" s="35"/>
      <c r="AX12" s="35"/>
      <c r="AY12" s="35"/>
      <c r="AZ12" s="35"/>
      <c r="BA12" s="35"/>
      <c r="BB12" s="35"/>
      <c r="BC12" s="35"/>
      <c r="BD12" s="35"/>
      <c r="BE12" s="35"/>
    </row>
    <row r="13" spans="1:63" x14ac:dyDescent="0.3">
      <c r="A13" s="1" t="s">
        <v>14</v>
      </c>
      <c r="B13" s="1" t="s">
        <v>14</v>
      </c>
      <c r="C13" s="1" t="s">
        <v>53</v>
      </c>
      <c r="D13" s="1" t="str">
        <f t="shared" si="0"/>
        <v>NES25</v>
      </c>
      <c r="E13" s="1" t="str">
        <f>INDEX('List of companies'!$H$3:$H$16,MATCH('BP Data WWW, April 19'!C13,'List of companies'!$G$3:$G$16,0))</f>
        <v>Business plans (£m)</v>
      </c>
      <c r="F13" s="1" t="str">
        <f>INDEX('List of companies'!$I$2:$I$16,MATCH(C13,'List of companies'!$G$2:$G$16,0))</f>
        <v>PR19 (£m)</v>
      </c>
      <c r="G13" s="9">
        <v>13.299000000000001</v>
      </c>
      <c r="H13" s="9">
        <v>67.277000000000001</v>
      </c>
      <c r="I13" s="9">
        <v>88.37700000000001</v>
      </c>
      <c r="J13" s="9">
        <v>101.67600000000002</v>
      </c>
      <c r="K13" s="9">
        <v>155.654</v>
      </c>
      <c r="L13" s="9">
        <v>168.953</v>
      </c>
      <c r="M13" s="9">
        <v>0</v>
      </c>
      <c r="N13" s="9">
        <v>0</v>
      </c>
      <c r="O13" s="9">
        <v>0</v>
      </c>
      <c r="P13" s="9">
        <f t="shared" si="1"/>
        <v>13.299000000000001</v>
      </c>
      <c r="Q13" s="9">
        <f t="shared" si="2"/>
        <v>155.654</v>
      </c>
      <c r="R13" s="9">
        <f t="shared" si="3"/>
        <v>168.953</v>
      </c>
      <c r="T13" s="35"/>
      <c r="U13" s="35"/>
      <c r="V13" s="35"/>
      <c r="W13" s="35"/>
      <c r="X13" s="35"/>
      <c r="Y13" s="35"/>
      <c r="Z13" s="35"/>
      <c r="AA13" s="35"/>
      <c r="AB13" s="35"/>
      <c r="AC13" s="35"/>
      <c r="AD13" s="35"/>
      <c r="AE13" s="35"/>
      <c r="AG13" s="35"/>
      <c r="AH13" s="35"/>
      <c r="AI13" s="35"/>
      <c r="AJ13" s="35"/>
      <c r="AK13" s="35"/>
      <c r="AL13" s="35"/>
      <c r="AM13" s="35"/>
      <c r="AN13" s="35"/>
      <c r="AO13" s="35"/>
      <c r="AP13" s="35"/>
      <c r="AQ13" s="35"/>
      <c r="AR13" s="35"/>
      <c r="AT13" s="35"/>
      <c r="AU13" s="35"/>
      <c r="AV13" s="35"/>
      <c r="AW13" s="35"/>
      <c r="AX13" s="35"/>
      <c r="AY13" s="35"/>
      <c r="AZ13" s="35"/>
      <c r="BA13" s="35"/>
      <c r="BB13" s="35"/>
      <c r="BC13" s="35"/>
      <c r="BD13" s="35"/>
      <c r="BE13" s="35"/>
    </row>
    <row r="14" spans="1:63" x14ac:dyDescent="0.3">
      <c r="A14" s="1" t="s">
        <v>17</v>
      </c>
      <c r="B14" s="1" t="s">
        <v>17</v>
      </c>
      <c r="C14" s="1" t="s">
        <v>39</v>
      </c>
      <c r="D14" s="1" t="str">
        <f t="shared" si="0"/>
        <v>NWT21</v>
      </c>
      <c r="E14" s="1" t="str">
        <f>INDEX('List of companies'!$H$3:$H$16,MATCH('BP Data WWW, April 19'!C14,'List of companies'!$G$3:$G$16,0))</f>
        <v>Business plans (£m)</v>
      </c>
      <c r="F14" s="1" t="str">
        <f>INDEX('List of companies'!$I$2:$I$16,MATCH(C14,'List of companies'!$G$2:$G$16,0))</f>
        <v>PR19 (£m)</v>
      </c>
      <c r="G14" s="9">
        <v>68.088486319013754</v>
      </c>
      <c r="H14" s="9">
        <v>160.15215786072525</v>
      </c>
      <c r="I14" s="9">
        <v>191.93436107505468</v>
      </c>
      <c r="J14" s="9">
        <v>260.02284739406844</v>
      </c>
      <c r="K14" s="9">
        <v>352.08651893577996</v>
      </c>
      <c r="L14" s="9">
        <v>420.17500525479375</v>
      </c>
      <c r="M14" s="9">
        <v>0</v>
      </c>
      <c r="N14" s="9">
        <v>6.7816888413991183</v>
      </c>
      <c r="O14" s="9">
        <v>6.7816888413991183</v>
      </c>
      <c r="P14" s="9">
        <f t="shared" si="1"/>
        <v>68.088486319013754</v>
      </c>
      <c r="Q14" s="9">
        <f t="shared" si="2"/>
        <v>345.30483009438086</v>
      </c>
      <c r="R14" s="9">
        <f t="shared" si="3"/>
        <v>413.39331641339464</v>
      </c>
      <c r="T14" s="35"/>
      <c r="U14" s="35"/>
      <c r="V14" s="35"/>
      <c r="W14" s="35"/>
      <c r="X14" s="35"/>
      <c r="Y14" s="35"/>
      <c r="Z14" s="35"/>
      <c r="AA14" s="35"/>
      <c r="AB14" s="35"/>
      <c r="AC14" s="35"/>
      <c r="AD14" s="35"/>
      <c r="AE14" s="35"/>
      <c r="AG14" s="35"/>
      <c r="AH14" s="35"/>
      <c r="AI14" s="35"/>
      <c r="AJ14" s="35"/>
      <c r="AK14" s="35"/>
      <c r="AL14" s="35"/>
      <c r="AM14" s="35"/>
      <c r="AN14" s="35"/>
      <c r="AO14" s="35"/>
      <c r="AP14" s="35"/>
      <c r="AQ14" s="35"/>
      <c r="AR14" s="35"/>
      <c r="AT14" s="35"/>
      <c r="AU14" s="35"/>
      <c r="AV14" s="35"/>
      <c r="AW14" s="35"/>
      <c r="AX14" s="35"/>
      <c r="AY14" s="35"/>
      <c r="AZ14" s="35"/>
      <c r="BA14" s="35"/>
      <c r="BB14" s="35"/>
      <c r="BC14" s="35"/>
      <c r="BD14" s="35"/>
      <c r="BE14" s="35"/>
    </row>
    <row r="15" spans="1:63" x14ac:dyDescent="0.3">
      <c r="A15" s="1" t="s">
        <v>17</v>
      </c>
      <c r="B15" s="1" t="s">
        <v>17</v>
      </c>
      <c r="C15" s="1" t="s">
        <v>44</v>
      </c>
      <c r="D15" s="1" t="str">
        <f t="shared" si="0"/>
        <v>NWT22</v>
      </c>
      <c r="E15" s="1" t="str">
        <f>INDEX('List of companies'!$H$3:$H$16,MATCH('BP Data WWW, April 19'!C15,'List of companies'!$G$3:$G$16,0))</f>
        <v>Business plans (£m)</v>
      </c>
      <c r="F15" s="1" t="str">
        <f>INDEX('List of companies'!$I$2:$I$16,MATCH(C15,'List of companies'!$G$2:$G$16,0))</f>
        <v>PR19 (£m)</v>
      </c>
      <c r="G15" s="9">
        <v>70.366421195469542</v>
      </c>
      <c r="H15" s="9">
        <v>162.93963681240626</v>
      </c>
      <c r="I15" s="9">
        <v>204.6394282338496</v>
      </c>
      <c r="J15" s="9">
        <v>275.00584942931914</v>
      </c>
      <c r="K15" s="9">
        <v>367.57906504625589</v>
      </c>
      <c r="L15" s="9">
        <v>437.94548624172546</v>
      </c>
      <c r="M15" s="9">
        <v>0</v>
      </c>
      <c r="N15" s="9">
        <v>6.7816888413991183</v>
      </c>
      <c r="O15" s="9">
        <v>6.7816888413991183</v>
      </c>
      <c r="P15" s="9">
        <f t="shared" si="1"/>
        <v>70.366421195469542</v>
      </c>
      <c r="Q15" s="9">
        <f t="shared" si="2"/>
        <v>360.79737620485679</v>
      </c>
      <c r="R15" s="9">
        <f t="shared" si="3"/>
        <v>431.16379740032636</v>
      </c>
      <c r="T15" s="35"/>
      <c r="U15" s="35"/>
      <c r="V15" s="35"/>
      <c r="W15" s="35"/>
      <c r="X15" s="35"/>
      <c r="Y15" s="35"/>
      <c r="Z15" s="35"/>
      <c r="AA15" s="35"/>
      <c r="AB15" s="35"/>
      <c r="AC15" s="35"/>
      <c r="AD15" s="35"/>
      <c r="AE15" s="35"/>
      <c r="AG15" s="35"/>
      <c r="AH15" s="35"/>
      <c r="AI15" s="35"/>
      <c r="AJ15" s="35"/>
      <c r="AK15" s="35"/>
      <c r="AL15" s="35"/>
      <c r="AM15" s="35"/>
      <c r="AN15" s="35"/>
      <c r="AO15" s="35"/>
      <c r="AP15" s="35"/>
      <c r="AQ15" s="35"/>
      <c r="AR15" s="35"/>
      <c r="AT15" s="35"/>
      <c r="AU15" s="35"/>
      <c r="AV15" s="35"/>
      <c r="AW15" s="35"/>
      <c r="AX15" s="35"/>
      <c r="AY15" s="35"/>
      <c r="AZ15" s="35"/>
      <c r="BA15" s="35"/>
      <c r="BB15" s="35"/>
      <c r="BC15" s="35"/>
      <c r="BD15" s="35"/>
      <c r="BE15" s="35"/>
    </row>
    <row r="16" spans="1:63" x14ac:dyDescent="0.3">
      <c r="A16" s="1" t="s">
        <v>17</v>
      </c>
      <c r="B16" s="1" t="s">
        <v>17</v>
      </c>
      <c r="C16" s="1" t="s">
        <v>47</v>
      </c>
      <c r="D16" s="1" t="str">
        <f t="shared" si="0"/>
        <v>NWT23</v>
      </c>
      <c r="E16" s="1" t="str">
        <f>INDEX('List of companies'!$H$3:$H$16,MATCH('BP Data WWW, April 19'!C16,'List of companies'!$G$3:$G$16,0))</f>
        <v>Business plans (£m)</v>
      </c>
      <c r="F16" s="1" t="str">
        <f>INDEX('List of companies'!$I$2:$I$16,MATCH(C16,'List of companies'!$G$2:$G$16,0))</f>
        <v>PR19 (£m)</v>
      </c>
      <c r="G16" s="9">
        <v>65.717230958870061</v>
      </c>
      <c r="H16" s="9">
        <v>161.39490780293025</v>
      </c>
      <c r="I16" s="9">
        <v>202.30595077511387</v>
      </c>
      <c r="J16" s="9">
        <v>268.02318173398396</v>
      </c>
      <c r="K16" s="9">
        <v>363.70085857804412</v>
      </c>
      <c r="L16" s="9">
        <v>429.41808953691418</v>
      </c>
      <c r="M16" s="9">
        <v>0</v>
      </c>
      <c r="N16" s="9">
        <v>6.7816888413991183</v>
      </c>
      <c r="O16" s="9">
        <v>6.7816888413991183</v>
      </c>
      <c r="P16" s="9">
        <f t="shared" si="1"/>
        <v>65.717230958870061</v>
      </c>
      <c r="Q16" s="9">
        <f t="shared" si="2"/>
        <v>356.91916973664502</v>
      </c>
      <c r="R16" s="9">
        <f t="shared" si="3"/>
        <v>422.63640069551508</v>
      </c>
      <c r="T16" s="35"/>
      <c r="U16" s="35"/>
      <c r="V16" s="35"/>
      <c r="W16" s="35"/>
      <c r="X16" s="35"/>
      <c r="Y16" s="35"/>
      <c r="Z16" s="35"/>
      <c r="AA16" s="35"/>
      <c r="AB16" s="35"/>
      <c r="AC16" s="35"/>
      <c r="AD16" s="35"/>
      <c r="AE16" s="35"/>
      <c r="AG16" s="35"/>
      <c r="AH16" s="35"/>
      <c r="AI16" s="35"/>
      <c r="AJ16" s="35"/>
      <c r="AK16" s="35"/>
      <c r="AL16" s="35"/>
      <c r="AM16" s="35"/>
      <c r="AN16" s="35"/>
      <c r="AO16" s="35"/>
      <c r="AP16" s="35"/>
      <c r="AQ16" s="35"/>
      <c r="AR16" s="35"/>
      <c r="AT16" s="35"/>
      <c r="AU16" s="35"/>
      <c r="AV16" s="35"/>
      <c r="AW16" s="35"/>
      <c r="AX16" s="35"/>
      <c r="AY16" s="35"/>
      <c r="AZ16" s="35"/>
      <c r="BA16" s="35"/>
      <c r="BB16" s="35"/>
      <c r="BC16" s="35"/>
      <c r="BD16" s="35"/>
      <c r="BE16" s="35"/>
    </row>
    <row r="17" spans="1:57" x14ac:dyDescent="0.3">
      <c r="A17" s="1" t="s">
        <v>17</v>
      </c>
      <c r="B17" s="1" t="s">
        <v>17</v>
      </c>
      <c r="C17" s="1" t="s">
        <v>50</v>
      </c>
      <c r="D17" s="1" t="str">
        <f t="shared" si="0"/>
        <v>NWT24</v>
      </c>
      <c r="E17" s="1" t="str">
        <f>INDEX('List of companies'!$H$3:$H$16,MATCH('BP Data WWW, April 19'!C17,'List of companies'!$G$3:$G$16,0))</f>
        <v>Business plans (£m)</v>
      </c>
      <c r="F17" s="1" t="str">
        <f>INDEX('List of companies'!$I$2:$I$16,MATCH(C17,'List of companies'!$G$2:$G$16,0))</f>
        <v>PR19 (£m)</v>
      </c>
      <c r="G17" s="9">
        <v>60.842865098669108</v>
      </c>
      <c r="H17" s="9">
        <v>153.55877682055274</v>
      </c>
      <c r="I17" s="9">
        <v>248.68879662146892</v>
      </c>
      <c r="J17" s="9">
        <v>309.531661720138</v>
      </c>
      <c r="K17" s="9">
        <v>402.24757344202169</v>
      </c>
      <c r="L17" s="9">
        <v>463.0904385406908</v>
      </c>
      <c r="M17" s="9">
        <v>0</v>
      </c>
      <c r="N17" s="9">
        <v>6.7816888413991183</v>
      </c>
      <c r="O17" s="9">
        <v>6.7816888413991183</v>
      </c>
      <c r="P17" s="9">
        <f t="shared" si="1"/>
        <v>60.842865098669108</v>
      </c>
      <c r="Q17" s="9">
        <f t="shared" si="2"/>
        <v>395.46588460062259</v>
      </c>
      <c r="R17" s="9">
        <f t="shared" si="3"/>
        <v>456.3087496992917</v>
      </c>
      <c r="T17" s="35"/>
      <c r="U17" s="35"/>
      <c r="V17" s="35"/>
      <c r="W17" s="35"/>
      <c r="X17" s="35"/>
      <c r="Y17" s="35"/>
      <c r="Z17" s="35"/>
      <c r="AA17" s="35"/>
      <c r="AB17" s="35"/>
      <c r="AC17" s="35"/>
      <c r="AD17" s="35"/>
      <c r="AE17" s="35"/>
      <c r="AG17" s="35"/>
      <c r="AH17" s="35"/>
      <c r="AI17" s="35"/>
      <c r="AJ17" s="35"/>
      <c r="AK17" s="35"/>
      <c r="AL17" s="35"/>
      <c r="AM17" s="35"/>
      <c r="AN17" s="35"/>
      <c r="AO17" s="35"/>
      <c r="AP17" s="35"/>
      <c r="AQ17" s="35"/>
      <c r="AR17" s="35"/>
      <c r="AT17" s="35"/>
      <c r="AU17" s="35"/>
      <c r="AV17" s="35"/>
      <c r="AW17" s="35"/>
      <c r="AX17" s="35"/>
      <c r="AY17" s="35"/>
      <c r="AZ17" s="35"/>
      <c r="BA17" s="35"/>
      <c r="BB17" s="35"/>
      <c r="BC17" s="35"/>
      <c r="BD17" s="35"/>
      <c r="BE17" s="35"/>
    </row>
    <row r="18" spans="1:57" x14ac:dyDescent="0.3">
      <c r="A18" s="1" t="s">
        <v>17</v>
      </c>
      <c r="B18" s="1" t="s">
        <v>17</v>
      </c>
      <c r="C18" s="1" t="s">
        <v>53</v>
      </c>
      <c r="D18" s="1" t="str">
        <f t="shared" si="0"/>
        <v>NWT25</v>
      </c>
      <c r="E18" s="1" t="str">
        <f>INDEX('List of companies'!$H$3:$H$16,MATCH('BP Data WWW, April 19'!C18,'List of companies'!$G$3:$G$16,0))</f>
        <v>Business plans (£m)</v>
      </c>
      <c r="F18" s="1" t="str">
        <f>INDEX('List of companies'!$I$2:$I$16,MATCH(C18,'List of companies'!$G$2:$G$16,0))</f>
        <v>PR19 (£m)</v>
      </c>
      <c r="G18" s="9">
        <v>63.02985633678923</v>
      </c>
      <c r="H18" s="9">
        <v>153.51807064808153</v>
      </c>
      <c r="I18" s="9">
        <v>222.97563758023347</v>
      </c>
      <c r="J18" s="9">
        <v>286.0054939170227</v>
      </c>
      <c r="K18" s="9">
        <v>376.49370822831497</v>
      </c>
      <c r="L18" s="9">
        <v>439.52356456510421</v>
      </c>
      <c r="M18" s="9">
        <v>0</v>
      </c>
      <c r="N18" s="9">
        <v>6.7816888413991183</v>
      </c>
      <c r="O18" s="9">
        <v>6.7816888413991183</v>
      </c>
      <c r="P18" s="9">
        <f t="shared" si="1"/>
        <v>63.02985633678923</v>
      </c>
      <c r="Q18" s="9">
        <f t="shared" si="2"/>
        <v>369.71201938691587</v>
      </c>
      <c r="R18" s="9">
        <f t="shared" si="3"/>
        <v>432.74187572370511</v>
      </c>
      <c r="T18" s="35"/>
      <c r="U18" s="35"/>
      <c r="V18" s="35"/>
      <c r="W18" s="35"/>
      <c r="X18" s="35"/>
      <c r="Y18" s="35"/>
      <c r="Z18" s="35"/>
      <c r="AA18" s="35"/>
      <c r="AB18" s="35"/>
      <c r="AC18" s="35"/>
      <c r="AD18" s="35"/>
      <c r="AE18" s="35"/>
      <c r="AG18" s="35"/>
      <c r="AH18" s="35"/>
      <c r="AI18" s="35"/>
      <c r="AJ18" s="35"/>
      <c r="AK18" s="35"/>
      <c r="AL18" s="35"/>
      <c r="AM18" s="35"/>
      <c r="AN18" s="35"/>
      <c r="AO18" s="35"/>
      <c r="AP18" s="35"/>
      <c r="AQ18" s="35"/>
      <c r="AR18" s="35"/>
      <c r="AT18" s="35"/>
      <c r="AU18" s="35"/>
      <c r="AV18" s="35"/>
      <c r="AW18" s="35"/>
      <c r="AX18" s="35"/>
      <c r="AY18" s="35"/>
      <c r="AZ18" s="35"/>
      <c r="BA18" s="35"/>
      <c r="BB18" s="35"/>
      <c r="BC18" s="35"/>
      <c r="BD18" s="35"/>
      <c r="BE18" s="35"/>
    </row>
    <row r="19" spans="1:57" x14ac:dyDescent="0.3">
      <c r="A19" s="1" t="s">
        <v>21</v>
      </c>
      <c r="B19" s="1" t="s">
        <v>21</v>
      </c>
      <c r="C19" s="1" t="s">
        <v>39</v>
      </c>
      <c r="D19" s="1" t="str">
        <f t="shared" si="0"/>
        <v>SRN21</v>
      </c>
      <c r="E19" s="1" t="str">
        <f>INDEX('List of companies'!$H$3:$H$16,MATCH('BP Data WWW, April 19'!C19,'List of companies'!$G$3:$G$16,0))</f>
        <v>Business plans (£m)</v>
      </c>
      <c r="F19" s="1" t="str">
        <f>INDEX('List of companies'!$I$2:$I$16,MATCH(C19,'List of companies'!$G$2:$G$16,0))</f>
        <v>PR19 (£m)</v>
      </c>
      <c r="G19" s="9">
        <v>34.557000000000002</v>
      </c>
      <c r="H19" s="9">
        <v>111.744</v>
      </c>
      <c r="I19" s="9">
        <v>144.89099999999999</v>
      </c>
      <c r="J19" s="9">
        <v>179.44799999999998</v>
      </c>
      <c r="K19" s="9">
        <v>256.63499999999999</v>
      </c>
      <c r="L19" s="9">
        <v>291.19200000000001</v>
      </c>
      <c r="M19" s="9">
        <v>0</v>
      </c>
      <c r="N19" s="9">
        <v>14.0228</v>
      </c>
      <c r="O19" s="9">
        <v>14.0228</v>
      </c>
      <c r="P19" s="9">
        <f t="shared" si="1"/>
        <v>34.557000000000002</v>
      </c>
      <c r="Q19" s="9">
        <f t="shared" si="2"/>
        <v>242.6122</v>
      </c>
      <c r="R19" s="9">
        <f t="shared" si="3"/>
        <v>277.16919999999999</v>
      </c>
      <c r="T19" s="35"/>
      <c r="U19" s="35"/>
      <c r="V19" s="35"/>
      <c r="W19" s="35"/>
      <c r="X19" s="35"/>
      <c r="Y19" s="35"/>
      <c r="Z19" s="35"/>
      <c r="AA19" s="35"/>
      <c r="AB19" s="35"/>
      <c r="AC19" s="35"/>
      <c r="AD19" s="35"/>
      <c r="AE19" s="35"/>
      <c r="AG19" s="35"/>
      <c r="AH19" s="35"/>
      <c r="AI19" s="35"/>
      <c r="AJ19" s="35"/>
      <c r="AK19" s="35"/>
      <c r="AL19" s="35"/>
      <c r="AM19" s="35"/>
      <c r="AN19" s="35"/>
      <c r="AO19" s="35"/>
      <c r="AP19" s="35"/>
      <c r="AQ19" s="35"/>
      <c r="AR19" s="35"/>
      <c r="AT19" s="35"/>
      <c r="AU19" s="35"/>
      <c r="AV19" s="35"/>
      <c r="AW19" s="35"/>
      <c r="AX19" s="35"/>
      <c r="AY19" s="35"/>
      <c r="AZ19" s="35"/>
      <c r="BA19" s="35"/>
      <c r="BB19" s="35"/>
      <c r="BC19" s="35"/>
      <c r="BD19" s="35"/>
      <c r="BE19" s="35"/>
    </row>
    <row r="20" spans="1:57" x14ac:dyDescent="0.3">
      <c r="A20" s="1" t="s">
        <v>21</v>
      </c>
      <c r="B20" s="1" t="s">
        <v>21</v>
      </c>
      <c r="C20" s="1" t="s">
        <v>44</v>
      </c>
      <c r="D20" s="1" t="str">
        <f t="shared" si="0"/>
        <v>SRN22</v>
      </c>
      <c r="E20" s="1" t="str">
        <f>INDEX('List of companies'!$H$3:$H$16,MATCH('BP Data WWW, April 19'!C20,'List of companies'!$G$3:$G$16,0))</f>
        <v>Business plans (£m)</v>
      </c>
      <c r="F20" s="1" t="str">
        <f>INDEX('List of companies'!$I$2:$I$16,MATCH(C20,'List of companies'!$G$2:$G$16,0))</f>
        <v>PR19 (£m)</v>
      </c>
      <c r="G20" s="9">
        <v>38.718000000000004</v>
      </c>
      <c r="H20" s="9">
        <v>117.468</v>
      </c>
      <c r="I20" s="9">
        <v>167.274</v>
      </c>
      <c r="J20" s="9">
        <v>205.99200000000002</v>
      </c>
      <c r="K20" s="9">
        <v>284.74200000000002</v>
      </c>
      <c r="L20" s="9">
        <v>323.46000000000004</v>
      </c>
      <c r="M20" s="9">
        <v>0</v>
      </c>
      <c r="N20" s="9">
        <v>14.0228</v>
      </c>
      <c r="O20" s="9">
        <v>14.0228</v>
      </c>
      <c r="P20" s="9">
        <f t="shared" si="1"/>
        <v>38.718000000000004</v>
      </c>
      <c r="Q20" s="9">
        <f t="shared" si="2"/>
        <v>270.7192</v>
      </c>
      <c r="R20" s="9">
        <f t="shared" si="3"/>
        <v>309.43720000000002</v>
      </c>
      <c r="T20" s="35"/>
      <c r="U20" s="35"/>
      <c r="V20" s="35"/>
      <c r="W20" s="35"/>
      <c r="X20" s="35"/>
      <c r="Y20" s="35"/>
      <c r="Z20" s="35"/>
      <c r="AA20" s="35"/>
      <c r="AB20" s="35"/>
      <c r="AC20" s="35"/>
      <c r="AD20" s="35"/>
      <c r="AE20" s="35"/>
      <c r="AG20" s="35"/>
      <c r="AH20" s="35"/>
      <c r="AI20" s="35"/>
      <c r="AJ20" s="35"/>
      <c r="AK20" s="35"/>
      <c r="AL20" s="35"/>
      <c r="AM20" s="35"/>
      <c r="AN20" s="35"/>
      <c r="AO20" s="35"/>
      <c r="AP20" s="35"/>
      <c r="AQ20" s="35"/>
      <c r="AR20" s="35"/>
      <c r="AT20" s="35"/>
      <c r="AU20" s="35"/>
      <c r="AV20" s="35"/>
      <c r="AW20" s="35"/>
      <c r="AX20" s="35"/>
      <c r="AY20" s="35"/>
      <c r="AZ20" s="35"/>
      <c r="BA20" s="35"/>
      <c r="BB20" s="35"/>
      <c r="BC20" s="35"/>
      <c r="BD20" s="35"/>
      <c r="BE20" s="35"/>
    </row>
    <row r="21" spans="1:57" x14ac:dyDescent="0.3">
      <c r="A21" s="1" t="s">
        <v>21</v>
      </c>
      <c r="B21" s="1" t="s">
        <v>21</v>
      </c>
      <c r="C21" s="1" t="s">
        <v>47</v>
      </c>
      <c r="D21" s="1" t="str">
        <f t="shared" si="0"/>
        <v>SRN23</v>
      </c>
      <c r="E21" s="1" t="str">
        <f>INDEX('List of companies'!$H$3:$H$16,MATCH('BP Data WWW, April 19'!C21,'List of companies'!$G$3:$G$16,0))</f>
        <v>Business plans (£m)</v>
      </c>
      <c r="F21" s="1" t="str">
        <f>INDEX('List of companies'!$I$2:$I$16,MATCH(C21,'List of companies'!$G$2:$G$16,0))</f>
        <v>PR19 (£m)</v>
      </c>
      <c r="G21" s="9">
        <v>54.820999999999998</v>
      </c>
      <c r="H21" s="9">
        <v>110.378</v>
      </c>
      <c r="I21" s="9">
        <v>210.09</v>
      </c>
      <c r="J21" s="9">
        <v>264.911</v>
      </c>
      <c r="K21" s="9">
        <v>320.46800000000002</v>
      </c>
      <c r="L21" s="9">
        <v>375.28899999999999</v>
      </c>
      <c r="M21" s="9">
        <v>0</v>
      </c>
      <c r="N21" s="9">
        <v>14.0228</v>
      </c>
      <c r="O21" s="9">
        <v>14.0228</v>
      </c>
      <c r="P21" s="9">
        <f t="shared" si="1"/>
        <v>54.820999999999998</v>
      </c>
      <c r="Q21" s="9">
        <f t="shared" si="2"/>
        <v>306.4452</v>
      </c>
      <c r="R21" s="9">
        <f t="shared" si="3"/>
        <v>361.26619999999997</v>
      </c>
      <c r="T21" s="35"/>
      <c r="U21" s="35"/>
      <c r="V21" s="35"/>
      <c r="W21" s="35"/>
      <c r="X21" s="35"/>
      <c r="Y21" s="35"/>
      <c r="Z21" s="35"/>
      <c r="AA21" s="35"/>
      <c r="AB21" s="35"/>
      <c r="AC21" s="35"/>
      <c r="AD21" s="35"/>
      <c r="AE21" s="35"/>
      <c r="AG21" s="35"/>
      <c r="AH21" s="35"/>
      <c r="AI21" s="35"/>
      <c r="AJ21" s="35"/>
      <c r="AK21" s="35"/>
      <c r="AL21" s="35"/>
      <c r="AM21" s="35"/>
      <c r="AN21" s="35"/>
      <c r="AO21" s="35"/>
      <c r="AP21" s="35"/>
      <c r="AQ21" s="35"/>
      <c r="AR21" s="35"/>
      <c r="AT21" s="35"/>
      <c r="AU21" s="35"/>
      <c r="AV21" s="35"/>
      <c r="AW21" s="35"/>
      <c r="AX21" s="35"/>
      <c r="AY21" s="35"/>
      <c r="AZ21" s="35"/>
      <c r="BA21" s="35"/>
      <c r="BB21" s="35"/>
      <c r="BC21" s="35"/>
      <c r="BD21" s="35"/>
      <c r="BE21" s="35"/>
    </row>
    <row r="22" spans="1:57" x14ac:dyDescent="0.3">
      <c r="A22" s="1" t="s">
        <v>21</v>
      </c>
      <c r="B22" s="1" t="s">
        <v>21</v>
      </c>
      <c r="C22" s="1" t="s">
        <v>50</v>
      </c>
      <c r="D22" s="1" t="str">
        <f t="shared" si="0"/>
        <v>SRN24</v>
      </c>
      <c r="E22" s="1" t="str">
        <f>INDEX('List of companies'!$H$3:$H$16,MATCH('BP Data WWW, April 19'!C22,'List of companies'!$G$3:$G$16,0))</f>
        <v>Business plans (£m)</v>
      </c>
      <c r="F22" s="1" t="str">
        <f>INDEX('List of companies'!$I$2:$I$16,MATCH(C22,'List of companies'!$G$2:$G$16,0))</f>
        <v>PR19 (£m)</v>
      </c>
      <c r="G22" s="9">
        <v>34.358000000000004</v>
      </c>
      <c r="H22" s="9">
        <v>108.18100000000001</v>
      </c>
      <c r="I22" s="9">
        <v>219.398</v>
      </c>
      <c r="J22" s="9">
        <v>253.756</v>
      </c>
      <c r="K22" s="9">
        <v>327.57900000000001</v>
      </c>
      <c r="L22" s="9">
        <v>361.93700000000001</v>
      </c>
      <c r="M22" s="9">
        <v>0</v>
      </c>
      <c r="N22" s="9">
        <v>14.0228</v>
      </c>
      <c r="O22" s="9">
        <v>14.0228</v>
      </c>
      <c r="P22" s="9">
        <f t="shared" si="1"/>
        <v>34.358000000000004</v>
      </c>
      <c r="Q22" s="9">
        <f t="shared" si="2"/>
        <v>313.55619999999999</v>
      </c>
      <c r="R22" s="9">
        <f t="shared" si="3"/>
        <v>347.91419999999999</v>
      </c>
      <c r="T22" s="35"/>
      <c r="U22" s="35"/>
      <c r="V22" s="35"/>
      <c r="W22" s="35"/>
      <c r="X22" s="35"/>
      <c r="Y22" s="35"/>
      <c r="Z22" s="35"/>
      <c r="AA22" s="35"/>
      <c r="AB22" s="35"/>
      <c r="AC22" s="35"/>
      <c r="AD22" s="35"/>
      <c r="AE22" s="35"/>
      <c r="AG22" s="35"/>
      <c r="AH22" s="35"/>
      <c r="AI22" s="35"/>
      <c r="AJ22" s="35"/>
      <c r="AK22" s="35"/>
      <c r="AL22" s="35"/>
      <c r="AM22" s="35"/>
      <c r="AN22" s="35"/>
      <c r="AO22" s="35"/>
      <c r="AP22" s="35"/>
      <c r="AQ22" s="35"/>
      <c r="AR22" s="35"/>
      <c r="AT22" s="35"/>
      <c r="AU22" s="35"/>
      <c r="AV22" s="35"/>
      <c r="AW22" s="35"/>
      <c r="AX22" s="35"/>
      <c r="AY22" s="35"/>
      <c r="AZ22" s="35"/>
      <c r="BA22" s="35"/>
      <c r="BB22" s="35"/>
      <c r="BC22" s="35"/>
      <c r="BD22" s="35"/>
      <c r="BE22" s="35"/>
    </row>
    <row r="23" spans="1:57" x14ac:dyDescent="0.3">
      <c r="A23" s="1" t="s">
        <v>21</v>
      </c>
      <c r="B23" s="1" t="s">
        <v>21</v>
      </c>
      <c r="C23" s="1" t="s">
        <v>53</v>
      </c>
      <c r="D23" s="1" t="str">
        <f t="shared" si="0"/>
        <v>SRN25</v>
      </c>
      <c r="E23" s="1" t="str">
        <f>INDEX('List of companies'!$H$3:$H$16,MATCH('BP Data WWW, April 19'!C23,'List of companies'!$G$3:$G$16,0))</f>
        <v>Business plans (£m)</v>
      </c>
      <c r="F23" s="1" t="str">
        <f>INDEX('List of companies'!$I$2:$I$16,MATCH(C23,'List of companies'!$G$2:$G$16,0))</f>
        <v>PR19 (£m)</v>
      </c>
      <c r="G23" s="9">
        <v>29.286000000000001</v>
      </c>
      <c r="H23" s="9">
        <v>99.787999999999997</v>
      </c>
      <c r="I23" s="9">
        <v>174.24499999999998</v>
      </c>
      <c r="J23" s="9">
        <v>203.53099999999998</v>
      </c>
      <c r="K23" s="9">
        <v>274.03299999999996</v>
      </c>
      <c r="L23" s="9">
        <v>303.31899999999996</v>
      </c>
      <c r="M23" s="9">
        <v>0</v>
      </c>
      <c r="N23" s="9">
        <v>14.0228</v>
      </c>
      <c r="O23" s="9">
        <v>14.0228</v>
      </c>
      <c r="P23" s="9">
        <f t="shared" si="1"/>
        <v>29.286000000000001</v>
      </c>
      <c r="Q23" s="9">
        <f t="shared" si="2"/>
        <v>260.01019999999994</v>
      </c>
      <c r="R23" s="9">
        <f t="shared" si="3"/>
        <v>289.29619999999994</v>
      </c>
      <c r="T23" s="35"/>
      <c r="U23" s="35"/>
      <c r="V23" s="35"/>
      <c r="W23" s="35"/>
      <c r="X23" s="35"/>
      <c r="Y23" s="35"/>
      <c r="Z23" s="35"/>
      <c r="AA23" s="35"/>
      <c r="AB23" s="35"/>
      <c r="AC23" s="35"/>
      <c r="AD23" s="35"/>
      <c r="AE23" s="35"/>
      <c r="AG23" s="35"/>
      <c r="AH23" s="35"/>
      <c r="AI23" s="35"/>
      <c r="AJ23" s="35"/>
      <c r="AK23" s="35"/>
      <c r="AL23" s="35"/>
      <c r="AM23" s="35"/>
      <c r="AN23" s="35"/>
      <c r="AO23" s="35"/>
      <c r="AP23" s="35"/>
      <c r="AQ23" s="35"/>
      <c r="AR23" s="35"/>
      <c r="AT23" s="35"/>
      <c r="AU23" s="35"/>
      <c r="AV23" s="35"/>
      <c r="AW23" s="35"/>
      <c r="AX23" s="35"/>
      <c r="AY23" s="35"/>
      <c r="AZ23" s="35"/>
      <c r="BA23" s="35"/>
      <c r="BB23" s="35"/>
      <c r="BC23" s="35"/>
      <c r="BD23" s="35"/>
      <c r="BE23" s="35"/>
    </row>
    <row r="24" spans="1:57" x14ac:dyDescent="0.3">
      <c r="A24" s="1" t="s">
        <v>28</v>
      </c>
      <c r="B24" s="1" t="s">
        <v>28</v>
      </c>
      <c r="C24" s="1" t="s">
        <v>39</v>
      </c>
      <c r="D24" s="1" t="str">
        <f t="shared" ref="D24:D48" si="4">A24&amp;RIGHT(C24,2)</f>
        <v>SWB21</v>
      </c>
      <c r="E24" s="1" t="str">
        <f>INDEX('List of companies'!$H$3:$H$16,MATCH('BP Data WWW, April 19'!C24,'List of companies'!$G$3:$G$16,0))</f>
        <v>Business plans (£m)</v>
      </c>
      <c r="F24" s="1" t="str">
        <f>INDEX('List of companies'!$I$2:$I$16,MATCH(C24,'List of companies'!$G$2:$G$16,0))</f>
        <v>PR19 (£m)</v>
      </c>
      <c r="G24" s="9">
        <v>17.778000000000002</v>
      </c>
      <c r="H24" s="9">
        <v>66.308999999999997</v>
      </c>
      <c r="I24" s="9">
        <v>74.399000000000001</v>
      </c>
      <c r="J24" s="9">
        <v>92.177000000000007</v>
      </c>
      <c r="K24" s="9">
        <v>140.708</v>
      </c>
      <c r="L24" s="9">
        <v>158.48599999999999</v>
      </c>
      <c r="M24" s="9">
        <v>0</v>
      </c>
      <c r="N24" s="9">
        <v>2.1720000000000006</v>
      </c>
      <c r="O24" s="9">
        <v>2.1720000000000006</v>
      </c>
      <c r="P24" s="9">
        <f t="shared" si="1"/>
        <v>17.778000000000002</v>
      </c>
      <c r="Q24" s="9">
        <f t="shared" si="2"/>
        <v>138.536</v>
      </c>
      <c r="R24" s="9">
        <f t="shared" si="3"/>
        <v>156.31399999999999</v>
      </c>
      <c r="T24" s="35"/>
      <c r="U24" s="35"/>
      <c r="V24" s="35"/>
      <c r="W24" s="35"/>
      <c r="X24" s="35"/>
      <c r="Y24" s="35"/>
      <c r="Z24" s="35"/>
      <c r="AA24" s="35"/>
      <c r="AB24" s="35"/>
      <c r="AC24" s="35"/>
      <c r="AD24" s="35"/>
      <c r="AE24" s="35"/>
      <c r="AG24" s="35"/>
      <c r="AH24" s="35"/>
      <c r="AI24" s="35"/>
      <c r="AJ24" s="35"/>
      <c r="AK24" s="35"/>
      <c r="AL24" s="35"/>
      <c r="AM24" s="35"/>
      <c r="AN24" s="35"/>
      <c r="AO24" s="35"/>
      <c r="AP24" s="35"/>
      <c r="AQ24" s="35"/>
      <c r="AR24" s="35"/>
      <c r="AT24" s="35"/>
      <c r="AU24" s="35"/>
      <c r="AV24" s="35"/>
      <c r="AW24" s="35"/>
      <c r="AX24" s="35"/>
      <c r="AY24" s="35"/>
      <c r="AZ24" s="35"/>
      <c r="BA24" s="35"/>
      <c r="BB24" s="35"/>
      <c r="BC24" s="35"/>
      <c r="BD24" s="35"/>
      <c r="BE24" s="35"/>
    </row>
    <row r="25" spans="1:57" x14ac:dyDescent="0.3">
      <c r="A25" s="1" t="s">
        <v>28</v>
      </c>
      <c r="B25" s="1" t="s">
        <v>28</v>
      </c>
      <c r="C25" s="1" t="s">
        <v>44</v>
      </c>
      <c r="D25" s="1" t="str">
        <f t="shared" si="4"/>
        <v>SWB22</v>
      </c>
      <c r="E25" s="1" t="str">
        <f>INDEX('List of companies'!$H$3:$H$16,MATCH('BP Data WWW, April 19'!C25,'List of companies'!$G$3:$G$16,0))</f>
        <v>Business plans (£m)</v>
      </c>
      <c r="F25" s="1" t="str">
        <f>INDEX('List of companies'!$I$2:$I$16,MATCH(C25,'List of companies'!$G$2:$G$16,0))</f>
        <v>PR19 (£m)</v>
      </c>
      <c r="G25" s="9">
        <v>17.98</v>
      </c>
      <c r="H25" s="9">
        <v>66.412999999999997</v>
      </c>
      <c r="I25" s="9">
        <v>74.644999999999996</v>
      </c>
      <c r="J25" s="9">
        <v>92.625</v>
      </c>
      <c r="K25" s="9">
        <v>141.05799999999999</v>
      </c>
      <c r="L25" s="9">
        <v>159.03799999999998</v>
      </c>
      <c r="M25" s="9">
        <v>0</v>
      </c>
      <c r="N25" s="9">
        <v>2.1720000000000006</v>
      </c>
      <c r="O25" s="9">
        <v>2.1720000000000006</v>
      </c>
      <c r="P25" s="9">
        <f t="shared" si="1"/>
        <v>17.98</v>
      </c>
      <c r="Q25" s="9">
        <f t="shared" si="2"/>
        <v>138.886</v>
      </c>
      <c r="R25" s="9">
        <f t="shared" si="3"/>
        <v>156.86599999999999</v>
      </c>
      <c r="T25" s="35"/>
      <c r="U25" s="35"/>
      <c r="V25" s="35"/>
      <c r="W25" s="35"/>
      <c r="X25" s="35"/>
      <c r="Y25" s="35"/>
      <c r="Z25" s="35"/>
      <c r="AA25" s="35"/>
      <c r="AB25" s="35"/>
      <c r="AC25" s="35"/>
      <c r="AD25" s="35"/>
      <c r="AE25" s="35"/>
      <c r="AG25" s="35"/>
      <c r="AH25" s="35"/>
      <c r="AI25" s="35"/>
      <c r="AJ25" s="35"/>
      <c r="AK25" s="35"/>
      <c r="AL25" s="35"/>
      <c r="AM25" s="35"/>
      <c r="AN25" s="35"/>
      <c r="AO25" s="35"/>
      <c r="AP25" s="35"/>
      <c r="AQ25" s="35"/>
      <c r="AR25" s="35"/>
      <c r="AT25" s="35"/>
      <c r="AU25" s="35"/>
      <c r="AV25" s="35"/>
      <c r="AW25" s="35"/>
      <c r="AX25" s="35"/>
      <c r="AY25" s="35"/>
      <c r="AZ25" s="35"/>
      <c r="BA25" s="35"/>
      <c r="BB25" s="35"/>
      <c r="BC25" s="35"/>
      <c r="BD25" s="35"/>
      <c r="BE25" s="35"/>
    </row>
    <row r="26" spans="1:57" x14ac:dyDescent="0.3">
      <c r="A26" s="1" t="s">
        <v>28</v>
      </c>
      <c r="B26" s="1" t="s">
        <v>28</v>
      </c>
      <c r="C26" s="1" t="s">
        <v>47</v>
      </c>
      <c r="D26" s="1" t="str">
        <f t="shared" si="4"/>
        <v>SWB23</v>
      </c>
      <c r="E26" s="1" t="str">
        <f>INDEX('List of companies'!$H$3:$H$16,MATCH('BP Data WWW, April 19'!C26,'List of companies'!$G$3:$G$16,0))</f>
        <v>Business plans (£m)</v>
      </c>
      <c r="F26" s="1" t="str">
        <f>INDEX('List of companies'!$I$2:$I$16,MATCH(C26,'List of companies'!$G$2:$G$16,0))</f>
        <v>PR19 (£m)</v>
      </c>
      <c r="G26" s="9">
        <v>18.094000000000001</v>
      </c>
      <c r="H26" s="9">
        <v>62.531999999999996</v>
      </c>
      <c r="I26" s="9">
        <v>70.317999999999998</v>
      </c>
      <c r="J26" s="9">
        <v>88.412000000000006</v>
      </c>
      <c r="K26" s="9">
        <v>132.85</v>
      </c>
      <c r="L26" s="9">
        <v>150.94399999999999</v>
      </c>
      <c r="M26" s="9">
        <v>0</v>
      </c>
      <c r="N26" s="9">
        <v>2.1720000000000006</v>
      </c>
      <c r="O26" s="9">
        <v>2.1720000000000006</v>
      </c>
      <c r="P26" s="9">
        <f t="shared" si="1"/>
        <v>18.094000000000001</v>
      </c>
      <c r="Q26" s="9">
        <f t="shared" si="2"/>
        <v>130.678</v>
      </c>
      <c r="R26" s="9">
        <f t="shared" si="3"/>
        <v>148.77199999999999</v>
      </c>
      <c r="T26" s="35"/>
      <c r="U26" s="35"/>
      <c r="V26" s="35"/>
      <c r="W26" s="35"/>
      <c r="X26" s="35"/>
      <c r="Y26" s="35"/>
      <c r="Z26" s="35"/>
      <c r="AA26" s="35"/>
      <c r="AB26" s="35"/>
      <c r="AC26" s="35"/>
      <c r="AD26" s="35"/>
      <c r="AE26" s="35"/>
      <c r="AG26" s="35"/>
      <c r="AH26" s="35"/>
      <c r="AI26" s="35"/>
      <c r="AJ26" s="35"/>
      <c r="AK26" s="35"/>
      <c r="AL26" s="35"/>
      <c r="AM26" s="35"/>
      <c r="AN26" s="35"/>
      <c r="AO26" s="35"/>
      <c r="AP26" s="35"/>
      <c r="AQ26" s="35"/>
      <c r="AR26" s="35"/>
      <c r="AT26" s="35"/>
      <c r="AU26" s="35"/>
      <c r="AV26" s="35"/>
      <c r="AW26" s="35"/>
      <c r="AX26" s="35"/>
      <c r="AY26" s="35"/>
      <c r="AZ26" s="35"/>
      <c r="BA26" s="35"/>
      <c r="BB26" s="35"/>
      <c r="BC26" s="35"/>
      <c r="BD26" s="35"/>
      <c r="BE26" s="35"/>
    </row>
    <row r="27" spans="1:57" x14ac:dyDescent="0.3">
      <c r="A27" s="1" t="s">
        <v>28</v>
      </c>
      <c r="B27" s="1" t="s">
        <v>28</v>
      </c>
      <c r="C27" s="1" t="s">
        <v>50</v>
      </c>
      <c r="D27" s="1" t="str">
        <f t="shared" si="4"/>
        <v>SWB24</v>
      </c>
      <c r="E27" s="1" t="str">
        <f>INDEX('List of companies'!$H$3:$H$16,MATCH('BP Data WWW, April 19'!C27,'List of companies'!$G$3:$G$16,0))</f>
        <v>Business plans (£m)</v>
      </c>
      <c r="F27" s="1" t="str">
        <f>INDEX('List of companies'!$I$2:$I$16,MATCH(C27,'List of companies'!$G$2:$G$16,0))</f>
        <v>PR19 (£m)</v>
      </c>
      <c r="G27" s="9">
        <v>18.04</v>
      </c>
      <c r="H27" s="9">
        <v>62.272999999999996</v>
      </c>
      <c r="I27" s="9">
        <v>71.337000000000003</v>
      </c>
      <c r="J27" s="9">
        <v>89.37700000000001</v>
      </c>
      <c r="K27" s="9">
        <v>133.61000000000001</v>
      </c>
      <c r="L27" s="9">
        <v>151.65</v>
      </c>
      <c r="M27" s="9">
        <v>0</v>
      </c>
      <c r="N27" s="9">
        <v>2.1720000000000006</v>
      </c>
      <c r="O27" s="9">
        <v>2.1720000000000006</v>
      </c>
      <c r="P27" s="9">
        <f t="shared" si="1"/>
        <v>18.04</v>
      </c>
      <c r="Q27" s="9">
        <f t="shared" si="2"/>
        <v>131.43800000000002</v>
      </c>
      <c r="R27" s="9">
        <f t="shared" si="3"/>
        <v>149.47800000000001</v>
      </c>
      <c r="T27" s="35"/>
      <c r="U27" s="35"/>
      <c r="V27" s="35"/>
      <c r="W27" s="35"/>
      <c r="X27" s="35"/>
      <c r="Y27" s="35"/>
      <c r="Z27" s="35"/>
      <c r="AA27" s="35"/>
      <c r="AB27" s="35"/>
      <c r="AC27" s="35"/>
      <c r="AD27" s="35"/>
      <c r="AE27" s="35"/>
      <c r="AG27" s="35"/>
      <c r="AH27" s="35"/>
      <c r="AI27" s="35"/>
      <c r="AJ27" s="35"/>
      <c r="AK27" s="35"/>
      <c r="AL27" s="35"/>
      <c r="AM27" s="35"/>
      <c r="AN27" s="35"/>
      <c r="AO27" s="35"/>
      <c r="AP27" s="35"/>
      <c r="AQ27" s="35"/>
      <c r="AR27" s="35"/>
      <c r="AT27" s="35"/>
      <c r="AU27" s="35"/>
      <c r="AV27" s="35"/>
      <c r="AW27" s="35"/>
      <c r="AX27" s="35"/>
      <c r="AY27" s="35"/>
      <c r="AZ27" s="35"/>
      <c r="BA27" s="35"/>
      <c r="BB27" s="35"/>
      <c r="BC27" s="35"/>
      <c r="BD27" s="35"/>
      <c r="BE27" s="35"/>
    </row>
    <row r="28" spans="1:57" x14ac:dyDescent="0.3">
      <c r="A28" s="1" t="s">
        <v>28</v>
      </c>
      <c r="B28" s="1" t="s">
        <v>28</v>
      </c>
      <c r="C28" s="1" t="s">
        <v>53</v>
      </c>
      <c r="D28" s="1" t="str">
        <f t="shared" si="4"/>
        <v>SWB25</v>
      </c>
      <c r="E28" s="1" t="str">
        <f>INDEX('List of companies'!$H$3:$H$16,MATCH('BP Data WWW, April 19'!C28,'List of companies'!$G$3:$G$16,0))</f>
        <v>Business plans (£m)</v>
      </c>
      <c r="F28" s="1" t="str">
        <f>INDEX('List of companies'!$I$2:$I$16,MATCH(C28,'List of companies'!$G$2:$G$16,0))</f>
        <v>PR19 (£m)</v>
      </c>
      <c r="G28" s="9">
        <v>17.988</v>
      </c>
      <c r="H28" s="9">
        <v>59.945999999999991</v>
      </c>
      <c r="I28" s="9">
        <v>72.352000000000004</v>
      </c>
      <c r="J28" s="9">
        <v>90.34</v>
      </c>
      <c r="K28" s="9">
        <v>132.298</v>
      </c>
      <c r="L28" s="9">
        <v>150.286</v>
      </c>
      <c r="M28" s="9">
        <v>0</v>
      </c>
      <c r="N28" s="9">
        <v>2.1720000000000006</v>
      </c>
      <c r="O28" s="9">
        <v>2.1720000000000006</v>
      </c>
      <c r="P28" s="9">
        <f t="shared" si="1"/>
        <v>17.988</v>
      </c>
      <c r="Q28" s="9">
        <f t="shared" si="2"/>
        <v>130.126</v>
      </c>
      <c r="R28" s="9">
        <f t="shared" si="3"/>
        <v>148.114</v>
      </c>
      <c r="T28" s="35"/>
      <c r="U28" s="35"/>
      <c r="V28" s="35"/>
      <c r="W28" s="35"/>
      <c r="X28" s="35"/>
      <c r="Y28" s="35"/>
      <c r="Z28" s="35"/>
      <c r="AA28" s="35"/>
      <c r="AB28" s="35"/>
      <c r="AC28" s="35"/>
      <c r="AD28" s="35"/>
      <c r="AE28" s="35"/>
      <c r="AG28" s="35"/>
      <c r="AH28" s="35"/>
      <c r="AI28" s="35"/>
      <c r="AJ28" s="35"/>
      <c r="AK28" s="35"/>
      <c r="AL28" s="35"/>
      <c r="AM28" s="35"/>
      <c r="AN28" s="35"/>
      <c r="AO28" s="35"/>
      <c r="AP28" s="35"/>
      <c r="AQ28" s="35"/>
      <c r="AR28" s="35"/>
      <c r="AT28" s="35"/>
      <c r="AU28" s="35"/>
      <c r="AV28" s="35"/>
      <c r="AW28" s="35"/>
      <c r="AX28" s="35"/>
      <c r="AY28" s="35"/>
      <c r="AZ28" s="35"/>
      <c r="BA28" s="35"/>
      <c r="BB28" s="35"/>
      <c r="BC28" s="35"/>
      <c r="BD28" s="35"/>
      <c r="BE28" s="35"/>
    </row>
    <row r="29" spans="1:57" x14ac:dyDescent="0.3">
      <c r="A29" s="1" t="s">
        <v>31</v>
      </c>
      <c r="B29" s="1" t="s">
        <v>31</v>
      </c>
      <c r="C29" s="1" t="s">
        <v>39</v>
      </c>
      <c r="D29" s="1" t="str">
        <f t="shared" si="4"/>
        <v>TMS21</v>
      </c>
      <c r="E29" s="1" t="str">
        <f>INDEX('List of companies'!$H$3:$H$16,MATCH('BP Data WWW, April 19'!C29,'List of companies'!$G$3:$G$16,0))</f>
        <v>Business plans (£m)</v>
      </c>
      <c r="F29" s="1" t="str">
        <f>INDEX('List of companies'!$I$2:$I$16,MATCH(C29,'List of companies'!$G$2:$G$16,0))</f>
        <v>PR19 (£m)</v>
      </c>
      <c r="G29" s="9">
        <v>98.186224534567657</v>
      </c>
      <c r="H29" s="9">
        <v>321.0346104190283</v>
      </c>
      <c r="I29" s="9">
        <v>346.70581571100774</v>
      </c>
      <c r="J29" s="9">
        <v>444.8920402455754</v>
      </c>
      <c r="K29" s="9">
        <v>667.74042613003598</v>
      </c>
      <c r="L29" s="9">
        <v>765.92665066460359</v>
      </c>
      <c r="M29" s="9">
        <v>0</v>
      </c>
      <c r="N29" s="9">
        <v>2.936138029320003</v>
      </c>
      <c r="O29" s="9">
        <v>2.936138029320003</v>
      </c>
      <c r="P29" s="9">
        <f t="shared" si="1"/>
        <v>98.186224534567657</v>
      </c>
      <c r="Q29" s="9">
        <f t="shared" si="2"/>
        <v>664.80428810071601</v>
      </c>
      <c r="R29" s="9">
        <f t="shared" si="3"/>
        <v>762.99051263528361</v>
      </c>
      <c r="T29" s="35"/>
      <c r="U29" s="35"/>
      <c r="V29" s="35"/>
      <c r="W29" s="35"/>
      <c r="X29" s="35"/>
      <c r="Y29" s="35"/>
      <c r="Z29" s="35"/>
      <c r="AA29" s="35"/>
      <c r="AB29" s="35"/>
      <c r="AC29" s="35"/>
      <c r="AD29" s="35"/>
      <c r="AE29" s="35"/>
      <c r="AG29" s="35"/>
      <c r="AH29" s="35"/>
      <c r="AI29" s="35"/>
      <c r="AJ29" s="35"/>
      <c r="AK29" s="35"/>
      <c r="AL29" s="35"/>
      <c r="AM29" s="35"/>
      <c r="AN29" s="35"/>
      <c r="AO29" s="35"/>
      <c r="AP29" s="35"/>
      <c r="AQ29" s="35"/>
      <c r="AR29" s="35"/>
      <c r="AT29" s="35"/>
      <c r="AU29" s="35"/>
      <c r="AV29" s="35"/>
      <c r="AW29" s="35"/>
      <c r="AX29" s="35"/>
      <c r="AY29" s="35"/>
      <c r="AZ29" s="35"/>
      <c r="BA29" s="35"/>
      <c r="BB29" s="35"/>
      <c r="BC29" s="35"/>
      <c r="BD29" s="35"/>
      <c r="BE29" s="35"/>
    </row>
    <row r="30" spans="1:57" x14ac:dyDescent="0.3">
      <c r="A30" s="1" t="s">
        <v>31</v>
      </c>
      <c r="B30" s="1" t="s">
        <v>31</v>
      </c>
      <c r="C30" s="1" t="s">
        <v>44</v>
      </c>
      <c r="D30" s="1" t="str">
        <f t="shared" si="4"/>
        <v>TMS22</v>
      </c>
      <c r="E30" s="1" t="str">
        <f>INDEX('List of companies'!$H$3:$H$16,MATCH('BP Data WWW, April 19'!C30,'List of companies'!$G$3:$G$16,0))</f>
        <v>Business plans (£m)</v>
      </c>
      <c r="F30" s="1" t="str">
        <f>INDEX('List of companies'!$I$2:$I$16,MATCH(C30,'List of companies'!$G$2:$G$16,0))</f>
        <v>PR19 (£m)</v>
      </c>
      <c r="G30" s="9">
        <v>133.73248677522025</v>
      </c>
      <c r="H30" s="9">
        <v>322.75818700771976</v>
      </c>
      <c r="I30" s="9">
        <v>424.4210289213641</v>
      </c>
      <c r="J30" s="9">
        <v>558.15351569658435</v>
      </c>
      <c r="K30" s="9">
        <v>747.17921592908385</v>
      </c>
      <c r="L30" s="9">
        <v>880.91170270430416</v>
      </c>
      <c r="M30" s="9">
        <v>0</v>
      </c>
      <c r="N30" s="9">
        <v>2.936138029320003</v>
      </c>
      <c r="O30" s="9">
        <v>2.936138029320003</v>
      </c>
      <c r="P30" s="9">
        <f t="shared" si="1"/>
        <v>133.73248677522025</v>
      </c>
      <c r="Q30" s="9">
        <f t="shared" si="2"/>
        <v>744.24307789976388</v>
      </c>
      <c r="R30" s="9">
        <f t="shared" si="3"/>
        <v>877.97556467498418</v>
      </c>
      <c r="T30" s="35"/>
      <c r="U30" s="35"/>
      <c r="V30" s="35"/>
      <c r="W30" s="35"/>
      <c r="X30" s="35"/>
      <c r="Y30" s="35"/>
      <c r="Z30" s="35"/>
      <c r="AA30" s="35"/>
      <c r="AB30" s="35"/>
      <c r="AC30" s="35"/>
      <c r="AD30" s="35"/>
      <c r="AE30" s="35"/>
      <c r="AG30" s="35"/>
      <c r="AH30" s="35"/>
      <c r="AI30" s="35"/>
      <c r="AJ30" s="35"/>
      <c r="AK30" s="35"/>
      <c r="AL30" s="35"/>
      <c r="AM30" s="35"/>
      <c r="AN30" s="35"/>
      <c r="AO30" s="35"/>
      <c r="AP30" s="35"/>
      <c r="AQ30" s="35"/>
      <c r="AR30" s="35"/>
      <c r="AT30" s="35"/>
      <c r="AU30" s="35"/>
      <c r="AV30" s="35"/>
      <c r="AW30" s="35"/>
      <c r="AX30" s="35"/>
      <c r="AY30" s="35"/>
      <c r="AZ30" s="35"/>
      <c r="BA30" s="35"/>
      <c r="BB30" s="35"/>
      <c r="BC30" s="35"/>
      <c r="BD30" s="35"/>
      <c r="BE30" s="35"/>
    </row>
    <row r="31" spans="1:57" x14ac:dyDescent="0.3">
      <c r="A31" s="1" t="s">
        <v>31</v>
      </c>
      <c r="B31" s="1" t="s">
        <v>31</v>
      </c>
      <c r="C31" s="1" t="s">
        <v>47</v>
      </c>
      <c r="D31" s="1" t="str">
        <f t="shared" si="4"/>
        <v>TMS23</v>
      </c>
      <c r="E31" s="1" t="str">
        <f>INDEX('List of companies'!$H$3:$H$16,MATCH('BP Data WWW, April 19'!C31,'List of companies'!$G$3:$G$16,0))</f>
        <v>Business plans (£m)</v>
      </c>
      <c r="F31" s="1" t="str">
        <f>INDEX('List of companies'!$I$2:$I$16,MATCH(C31,'List of companies'!$G$2:$G$16,0))</f>
        <v>PR19 (£m)</v>
      </c>
      <c r="G31" s="9">
        <v>135.08875968840556</v>
      </c>
      <c r="H31" s="9">
        <v>316.75659144702075</v>
      </c>
      <c r="I31" s="9">
        <v>402.87979107062137</v>
      </c>
      <c r="J31" s="9">
        <v>537.96855075902693</v>
      </c>
      <c r="K31" s="9">
        <v>719.63638251764212</v>
      </c>
      <c r="L31" s="9">
        <v>854.72514220604762</v>
      </c>
      <c r="M31" s="9">
        <v>0</v>
      </c>
      <c r="N31" s="9">
        <v>2.936138029320003</v>
      </c>
      <c r="O31" s="9">
        <v>2.936138029320003</v>
      </c>
      <c r="P31" s="9">
        <f t="shared" si="1"/>
        <v>135.08875968840556</v>
      </c>
      <c r="Q31" s="9">
        <f t="shared" si="2"/>
        <v>716.70024448832214</v>
      </c>
      <c r="R31" s="9">
        <f t="shared" si="3"/>
        <v>851.78900417672764</v>
      </c>
      <c r="T31" s="35"/>
      <c r="U31" s="35"/>
      <c r="V31" s="35"/>
      <c r="W31" s="35"/>
      <c r="X31" s="35"/>
      <c r="Y31" s="35"/>
      <c r="Z31" s="35"/>
      <c r="AA31" s="35"/>
      <c r="AB31" s="35"/>
      <c r="AC31" s="35"/>
      <c r="AD31" s="35"/>
      <c r="AE31" s="35"/>
      <c r="AG31" s="35"/>
      <c r="AH31" s="35"/>
      <c r="AI31" s="35"/>
      <c r="AJ31" s="35"/>
      <c r="AK31" s="35"/>
      <c r="AL31" s="35"/>
      <c r="AM31" s="35"/>
      <c r="AN31" s="35"/>
      <c r="AO31" s="35"/>
      <c r="AP31" s="35"/>
      <c r="AQ31" s="35"/>
      <c r="AR31" s="35"/>
      <c r="AT31" s="35"/>
      <c r="AU31" s="35"/>
      <c r="AV31" s="35"/>
      <c r="AW31" s="35"/>
      <c r="AX31" s="35"/>
      <c r="AY31" s="35"/>
      <c r="AZ31" s="35"/>
      <c r="BA31" s="35"/>
      <c r="BB31" s="35"/>
      <c r="BC31" s="35"/>
      <c r="BD31" s="35"/>
      <c r="BE31" s="35"/>
    </row>
    <row r="32" spans="1:57" x14ac:dyDescent="0.3">
      <c r="A32" s="1" t="s">
        <v>31</v>
      </c>
      <c r="B32" s="1" t="s">
        <v>31</v>
      </c>
      <c r="C32" s="1" t="s">
        <v>50</v>
      </c>
      <c r="D32" s="1" t="str">
        <f t="shared" si="4"/>
        <v>TMS24</v>
      </c>
      <c r="E32" s="1" t="str">
        <f>INDEX('List of companies'!$H$3:$H$16,MATCH('BP Data WWW, April 19'!C32,'List of companies'!$G$3:$G$16,0))</f>
        <v>Business plans (£m)</v>
      </c>
      <c r="F32" s="1" t="str">
        <f>INDEX('List of companies'!$I$2:$I$16,MATCH(C32,'List of companies'!$G$2:$G$16,0))</f>
        <v>PR19 (£m)</v>
      </c>
      <c r="G32" s="9">
        <v>114.56114176150501</v>
      </c>
      <c r="H32" s="9">
        <v>293.23455937642638</v>
      </c>
      <c r="I32" s="9">
        <v>373.25813794071934</v>
      </c>
      <c r="J32" s="9">
        <v>487.81927970222432</v>
      </c>
      <c r="K32" s="9">
        <v>666.49269731714571</v>
      </c>
      <c r="L32" s="9">
        <v>781.05383907865075</v>
      </c>
      <c r="M32" s="9">
        <v>0</v>
      </c>
      <c r="N32" s="9">
        <v>2.936138029320003</v>
      </c>
      <c r="O32" s="9">
        <v>2.936138029320003</v>
      </c>
      <c r="P32" s="9">
        <f t="shared" si="1"/>
        <v>114.56114176150501</v>
      </c>
      <c r="Q32" s="9">
        <f t="shared" si="2"/>
        <v>663.55655928782573</v>
      </c>
      <c r="R32" s="9">
        <f t="shared" si="3"/>
        <v>778.11770104933078</v>
      </c>
      <c r="T32" s="35"/>
      <c r="U32" s="35"/>
      <c r="V32" s="35"/>
      <c r="W32" s="35"/>
      <c r="X32" s="35"/>
      <c r="Y32" s="35"/>
      <c r="Z32" s="35"/>
      <c r="AA32" s="35"/>
      <c r="AB32" s="35"/>
      <c r="AC32" s="35"/>
      <c r="AD32" s="35"/>
      <c r="AE32" s="35"/>
      <c r="AG32" s="35"/>
      <c r="AH32" s="35"/>
      <c r="AI32" s="35"/>
      <c r="AJ32" s="35"/>
      <c r="AK32" s="35"/>
      <c r="AL32" s="35"/>
      <c r="AM32" s="35"/>
      <c r="AN32" s="35"/>
      <c r="AO32" s="35"/>
      <c r="AP32" s="35"/>
      <c r="AQ32" s="35"/>
      <c r="AR32" s="35"/>
      <c r="AT32" s="35"/>
      <c r="AU32" s="35"/>
      <c r="AV32" s="35"/>
      <c r="AW32" s="35"/>
      <c r="AX32" s="35"/>
      <c r="AY32" s="35"/>
      <c r="AZ32" s="35"/>
      <c r="BA32" s="35"/>
      <c r="BB32" s="35"/>
      <c r="BC32" s="35"/>
      <c r="BD32" s="35"/>
      <c r="BE32" s="35"/>
    </row>
    <row r="33" spans="1:57" x14ac:dyDescent="0.3">
      <c r="A33" s="1" t="s">
        <v>31</v>
      </c>
      <c r="B33" s="1" t="s">
        <v>31</v>
      </c>
      <c r="C33" s="1" t="s">
        <v>53</v>
      </c>
      <c r="D33" s="1" t="str">
        <f t="shared" si="4"/>
        <v>TMS25</v>
      </c>
      <c r="E33" s="1" t="str">
        <f>INDEX('List of companies'!$H$3:$H$16,MATCH('BP Data WWW, April 19'!C33,'List of companies'!$G$3:$G$16,0))</f>
        <v>Business plans (£m)</v>
      </c>
      <c r="F33" s="1" t="str">
        <f>INDEX('List of companies'!$I$2:$I$16,MATCH(C33,'List of companies'!$G$2:$G$16,0))</f>
        <v>PR19 (£m)</v>
      </c>
      <c r="G33" s="9">
        <v>90.470676871604795</v>
      </c>
      <c r="H33" s="9">
        <v>273.3850043116787</v>
      </c>
      <c r="I33" s="9">
        <v>340.8400006910486</v>
      </c>
      <c r="J33" s="9">
        <v>431.31067756265338</v>
      </c>
      <c r="K33" s="9">
        <v>614.22500500272736</v>
      </c>
      <c r="L33" s="9">
        <v>704.69568187433219</v>
      </c>
      <c r="M33" s="9">
        <v>0</v>
      </c>
      <c r="N33" s="9">
        <v>2.936138029320003</v>
      </c>
      <c r="O33" s="9">
        <v>2.936138029320003</v>
      </c>
      <c r="P33" s="9">
        <f t="shared" si="1"/>
        <v>90.470676871604795</v>
      </c>
      <c r="Q33" s="9">
        <f t="shared" si="2"/>
        <v>611.28886697340738</v>
      </c>
      <c r="R33" s="9">
        <f t="shared" si="3"/>
        <v>701.75954384501222</v>
      </c>
      <c r="T33" s="35"/>
      <c r="U33" s="35"/>
      <c r="V33" s="35"/>
      <c r="W33" s="35"/>
      <c r="X33" s="35"/>
      <c r="Y33" s="35"/>
      <c r="Z33" s="35"/>
      <c r="AA33" s="35"/>
      <c r="AB33" s="35"/>
      <c r="AC33" s="35"/>
      <c r="AD33" s="35"/>
      <c r="AE33" s="35"/>
      <c r="AG33" s="35"/>
      <c r="AH33" s="35"/>
      <c r="AI33" s="35"/>
      <c r="AJ33" s="35"/>
      <c r="AK33" s="35"/>
      <c r="AL33" s="35"/>
      <c r="AM33" s="35"/>
      <c r="AN33" s="35"/>
      <c r="AO33" s="35"/>
      <c r="AP33" s="35"/>
      <c r="AQ33" s="35"/>
      <c r="AR33" s="35"/>
      <c r="AT33" s="35"/>
      <c r="AU33" s="35"/>
      <c r="AV33" s="35"/>
      <c r="AW33" s="35"/>
      <c r="AX33" s="35"/>
      <c r="AY33" s="35"/>
      <c r="AZ33" s="35"/>
      <c r="BA33" s="35"/>
      <c r="BB33" s="35"/>
      <c r="BC33" s="35"/>
      <c r="BD33" s="35"/>
      <c r="BE33" s="35"/>
    </row>
    <row r="34" spans="1:57" x14ac:dyDescent="0.3">
      <c r="A34" s="1" t="s">
        <v>34</v>
      </c>
      <c r="B34" s="1" t="s">
        <v>34</v>
      </c>
      <c r="C34" s="1" t="s">
        <v>39</v>
      </c>
      <c r="D34" s="1" t="str">
        <f t="shared" si="4"/>
        <v>WSH21</v>
      </c>
      <c r="E34" s="1" t="str">
        <f>INDEX('List of companies'!$H$3:$H$16,MATCH('BP Data WWW, April 19'!C34,'List of companies'!$G$3:$G$16,0))</f>
        <v>Business plans (£m)</v>
      </c>
      <c r="F34" s="1" t="str">
        <f>INDEX('List of companies'!$I$2:$I$16,MATCH(C34,'List of companies'!$G$2:$G$16,0))</f>
        <v>PR19 (£m)</v>
      </c>
      <c r="G34" s="9">
        <v>23.757000000000001</v>
      </c>
      <c r="H34" s="9">
        <v>92.42</v>
      </c>
      <c r="I34" s="9">
        <v>108.92400000000001</v>
      </c>
      <c r="J34" s="9">
        <v>132.68100000000001</v>
      </c>
      <c r="K34" s="9">
        <v>201.34399999999999</v>
      </c>
      <c r="L34" s="9">
        <v>225.101</v>
      </c>
      <c r="M34" s="9">
        <v>0</v>
      </c>
      <c r="N34" s="9">
        <v>0.52520000000000011</v>
      </c>
      <c r="O34" s="9">
        <v>0.52520000000000011</v>
      </c>
      <c r="P34" s="9">
        <f t="shared" si="1"/>
        <v>23.757000000000001</v>
      </c>
      <c r="Q34" s="9">
        <f t="shared" si="2"/>
        <v>200.81879999999998</v>
      </c>
      <c r="R34" s="9">
        <f t="shared" si="3"/>
        <v>224.57579999999999</v>
      </c>
      <c r="T34" s="35"/>
      <c r="U34" s="35"/>
      <c r="V34" s="35"/>
      <c r="W34" s="35"/>
      <c r="X34" s="35"/>
      <c r="Y34" s="35"/>
      <c r="Z34" s="35"/>
      <c r="AA34" s="35"/>
      <c r="AB34" s="35"/>
      <c r="AC34" s="35"/>
      <c r="AD34" s="35"/>
      <c r="AE34" s="35"/>
      <c r="AG34" s="35"/>
      <c r="AH34" s="35"/>
      <c r="AI34" s="35"/>
      <c r="AJ34" s="35"/>
      <c r="AK34" s="35"/>
      <c r="AL34" s="35"/>
      <c r="AM34" s="35"/>
      <c r="AN34" s="35"/>
      <c r="AO34" s="35"/>
      <c r="AP34" s="35"/>
      <c r="AQ34" s="35"/>
      <c r="AR34" s="35"/>
      <c r="AT34" s="35"/>
      <c r="AU34" s="35"/>
      <c r="AV34" s="35"/>
      <c r="AW34" s="35"/>
      <c r="AX34" s="35"/>
      <c r="AY34" s="35"/>
      <c r="AZ34" s="35"/>
      <c r="BA34" s="35"/>
      <c r="BB34" s="35"/>
      <c r="BC34" s="35"/>
      <c r="BD34" s="35"/>
      <c r="BE34" s="35"/>
    </row>
    <row r="35" spans="1:57" x14ac:dyDescent="0.3">
      <c r="A35" s="1" t="s">
        <v>34</v>
      </c>
      <c r="B35" s="1" t="s">
        <v>34</v>
      </c>
      <c r="C35" s="1" t="s">
        <v>44</v>
      </c>
      <c r="D35" s="1" t="str">
        <f t="shared" si="4"/>
        <v>WSH22</v>
      </c>
      <c r="E35" s="1" t="str">
        <f>INDEX('List of companies'!$H$3:$H$16,MATCH('BP Data WWW, April 19'!C35,'List of companies'!$G$3:$G$16,0))</f>
        <v>Business plans (£m)</v>
      </c>
      <c r="F35" s="1" t="str">
        <f>INDEX('List of companies'!$I$2:$I$16,MATCH(C35,'List of companies'!$G$2:$G$16,0))</f>
        <v>PR19 (£m)</v>
      </c>
      <c r="G35" s="9">
        <v>23.198</v>
      </c>
      <c r="H35" s="9">
        <v>95.89</v>
      </c>
      <c r="I35" s="9">
        <v>108.84100000000001</v>
      </c>
      <c r="J35" s="9">
        <v>132.03900000000002</v>
      </c>
      <c r="K35" s="9">
        <v>204.73099999999999</v>
      </c>
      <c r="L35" s="9">
        <v>227.929</v>
      </c>
      <c r="M35" s="9">
        <v>0</v>
      </c>
      <c r="N35" s="9">
        <v>0.52520000000000011</v>
      </c>
      <c r="O35" s="9">
        <v>0.52520000000000011</v>
      </c>
      <c r="P35" s="9">
        <f t="shared" si="1"/>
        <v>23.198</v>
      </c>
      <c r="Q35" s="9">
        <f t="shared" si="2"/>
        <v>204.20579999999998</v>
      </c>
      <c r="R35" s="9">
        <f t="shared" si="3"/>
        <v>227.40379999999999</v>
      </c>
      <c r="T35" s="35"/>
      <c r="U35" s="35"/>
      <c r="V35" s="35"/>
      <c r="W35" s="35"/>
      <c r="X35" s="35"/>
      <c r="Y35" s="35"/>
      <c r="Z35" s="35"/>
      <c r="AA35" s="35"/>
      <c r="AB35" s="35"/>
      <c r="AC35" s="35"/>
      <c r="AD35" s="35"/>
      <c r="AE35" s="35"/>
      <c r="AG35" s="35"/>
      <c r="AH35" s="35"/>
      <c r="AI35" s="35"/>
      <c r="AJ35" s="35"/>
      <c r="AK35" s="35"/>
      <c r="AL35" s="35"/>
      <c r="AM35" s="35"/>
      <c r="AN35" s="35"/>
      <c r="AO35" s="35"/>
      <c r="AP35" s="35"/>
      <c r="AQ35" s="35"/>
      <c r="AR35" s="35"/>
      <c r="AT35" s="35"/>
      <c r="AU35" s="35"/>
      <c r="AV35" s="35"/>
      <c r="AW35" s="35"/>
      <c r="AX35" s="35"/>
      <c r="AY35" s="35"/>
      <c r="AZ35" s="35"/>
      <c r="BA35" s="35"/>
      <c r="BB35" s="35"/>
      <c r="BC35" s="35"/>
      <c r="BD35" s="35"/>
      <c r="BE35" s="35"/>
    </row>
    <row r="36" spans="1:57" x14ac:dyDescent="0.3">
      <c r="A36" s="1" t="s">
        <v>34</v>
      </c>
      <c r="B36" s="1" t="s">
        <v>34</v>
      </c>
      <c r="C36" s="1" t="s">
        <v>47</v>
      </c>
      <c r="D36" s="1" t="str">
        <f t="shared" si="4"/>
        <v>WSH23</v>
      </c>
      <c r="E36" s="1" t="str">
        <f>INDEX('List of companies'!$H$3:$H$16,MATCH('BP Data WWW, April 19'!C36,'List of companies'!$G$3:$G$16,0))</f>
        <v>Business plans (£m)</v>
      </c>
      <c r="F36" s="1" t="str">
        <f>INDEX('List of companies'!$I$2:$I$16,MATCH(C36,'List of companies'!$G$2:$G$16,0))</f>
        <v>PR19 (£m)</v>
      </c>
      <c r="G36" s="9">
        <v>23.457000000000001</v>
      </c>
      <c r="H36" s="9">
        <v>96.55</v>
      </c>
      <c r="I36" s="9">
        <v>111.83900000000001</v>
      </c>
      <c r="J36" s="9">
        <v>135.29600000000002</v>
      </c>
      <c r="K36" s="9">
        <v>208.38900000000001</v>
      </c>
      <c r="L36" s="9">
        <v>231.846</v>
      </c>
      <c r="M36" s="9">
        <v>0</v>
      </c>
      <c r="N36" s="9">
        <v>0.52520000000000011</v>
      </c>
      <c r="O36" s="9">
        <v>0.52520000000000011</v>
      </c>
      <c r="P36" s="9">
        <f t="shared" ref="P36:P58" si="5">G36-M36</f>
        <v>23.457000000000001</v>
      </c>
      <c r="Q36" s="9">
        <f t="shared" ref="Q36:Q58" si="6">K36-N36</f>
        <v>207.8638</v>
      </c>
      <c r="R36" s="9">
        <f t="shared" ref="R36:R58" si="7">L36-O36</f>
        <v>231.32079999999999</v>
      </c>
      <c r="T36" s="35"/>
      <c r="U36" s="35"/>
      <c r="V36" s="35"/>
      <c r="W36" s="35"/>
      <c r="X36" s="35"/>
      <c r="Y36" s="35"/>
      <c r="Z36" s="35"/>
      <c r="AA36" s="35"/>
      <c r="AB36" s="35"/>
      <c r="AC36" s="35"/>
      <c r="AD36" s="35"/>
      <c r="AE36" s="35"/>
      <c r="AG36" s="35"/>
      <c r="AH36" s="35"/>
      <c r="AI36" s="35"/>
      <c r="AJ36" s="35"/>
      <c r="AK36" s="35"/>
      <c r="AL36" s="35"/>
      <c r="AM36" s="35"/>
      <c r="AN36" s="35"/>
      <c r="AO36" s="35"/>
      <c r="AP36" s="35"/>
      <c r="AQ36" s="35"/>
      <c r="AR36" s="35"/>
      <c r="AT36" s="35"/>
      <c r="AU36" s="35"/>
      <c r="AV36" s="35"/>
      <c r="AW36" s="35"/>
      <c r="AX36" s="35"/>
      <c r="AY36" s="35"/>
      <c r="AZ36" s="35"/>
      <c r="BA36" s="35"/>
      <c r="BB36" s="35"/>
      <c r="BC36" s="35"/>
      <c r="BD36" s="35"/>
      <c r="BE36" s="35"/>
    </row>
    <row r="37" spans="1:57" x14ac:dyDescent="0.3">
      <c r="A37" s="1" t="s">
        <v>34</v>
      </c>
      <c r="B37" s="1" t="s">
        <v>34</v>
      </c>
      <c r="C37" s="1" t="s">
        <v>50</v>
      </c>
      <c r="D37" s="1" t="str">
        <f t="shared" si="4"/>
        <v>WSH24</v>
      </c>
      <c r="E37" s="1" t="str">
        <f>INDEX('List of companies'!$H$3:$H$16,MATCH('BP Data WWW, April 19'!C37,'List of companies'!$G$3:$G$16,0))</f>
        <v>Business plans (£m)</v>
      </c>
      <c r="F37" s="1" t="str">
        <f>INDEX('List of companies'!$I$2:$I$16,MATCH(C37,'List of companies'!$G$2:$G$16,0))</f>
        <v>PR19 (£m)</v>
      </c>
      <c r="G37" s="9">
        <v>22.681999999999999</v>
      </c>
      <c r="H37" s="9">
        <v>92.616000000000014</v>
      </c>
      <c r="I37" s="9">
        <v>109.95</v>
      </c>
      <c r="J37" s="9">
        <v>132.63200000000001</v>
      </c>
      <c r="K37" s="9">
        <v>202.56600000000003</v>
      </c>
      <c r="L37" s="9">
        <v>225.24800000000002</v>
      </c>
      <c r="M37" s="9">
        <v>0</v>
      </c>
      <c r="N37" s="9">
        <v>0.52520000000000011</v>
      </c>
      <c r="O37" s="9">
        <v>0.52520000000000011</v>
      </c>
      <c r="P37" s="9">
        <f t="shared" si="5"/>
        <v>22.681999999999999</v>
      </c>
      <c r="Q37" s="9">
        <f t="shared" si="6"/>
        <v>202.04080000000002</v>
      </c>
      <c r="R37" s="9">
        <f t="shared" si="7"/>
        <v>224.72280000000001</v>
      </c>
      <c r="T37" s="35"/>
      <c r="U37" s="35"/>
      <c r="V37" s="35"/>
      <c r="W37" s="35"/>
      <c r="X37" s="35"/>
      <c r="Y37" s="35"/>
      <c r="Z37" s="35"/>
      <c r="AA37" s="35"/>
      <c r="AB37" s="35"/>
      <c r="AC37" s="35"/>
      <c r="AD37" s="35"/>
      <c r="AE37" s="35"/>
      <c r="AG37" s="35"/>
      <c r="AH37" s="35"/>
      <c r="AI37" s="35"/>
      <c r="AJ37" s="35"/>
      <c r="AK37" s="35"/>
      <c r="AL37" s="35"/>
      <c r="AM37" s="35"/>
      <c r="AN37" s="35"/>
      <c r="AO37" s="35"/>
      <c r="AP37" s="35"/>
      <c r="AQ37" s="35"/>
      <c r="AR37" s="35"/>
      <c r="AT37" s="35"/>
      <c r="AU37" s="35"/>
      <c r="AV37" s="35"/>
      <c r="AW37" s="35"/>
      <c r="AX37" s="35"/>
      <c r="AY37" s="35"/>
      <c r="AZ37" s="35"/>
      <c r="BA37" s="35"/>
      <c r="BB37" s="35"/>
      <c r="BC37" s="35"/>
      <c r="BD37" s="35"/>
      <c r="BE37" s="35"/>
    </row>
    <row r="38" spans="1:57" x14ac:dyDescent="0.3">
      <c r="A38" s="1" t="s">
        <v>34</v>
      </c>
      <c r="B38" s="1" t="s">
        <v>34</v>
      </c>
      <c r="C38" s="1" t="s">
        <v>53</v>
      </c>
      <c r="D38" s="1" t="str">
        <f t="shared" si="4"/>
        <v>WSH25</v>
      </c>
      <c r="E38" s="1" t="str">
        <f>INDEX('List of companies'!$H$3:$H$16,MATCH('BP Data WWW, April 19'!C38,'List of companies'!$G$3:$G$16,0))</f>
        <v>Business plans (£m)</v>
      </c>
      <c r="F38" s="1" t="str">
        <f>INDEX('List of companies'!$I$2:$I$16,MATCH(C38,'List of companies'!$G$2:$G$16,0))</f>
        <v>PR19 (£m)</v>
      </c>
      <c r="G38" s="9">
        <v>22.015999999999998</v>
      </c>
      <c r="H38" s="9">
        <v>91.768999999999991</v>
      </c>
      <c r="I38" s="9">
        <v>106.967</v>
      </c>
      <c r="J38" s="9">
        <v>128.983</v>
      </c>
      <c r="K38" s="9">
        <v>198.73599999999999</v>
      </c>
      <c r="L38" s="9">
        <v>220.75199999999998</v>
      </c>
      <c r="M38" s="9">
        <v>0</v>
      </c>
      <c r="N38" s="9">
        <v>0.52520000000000011</v>
      </c>
      <c r="O38" s="9">
        <v>0.52520000000000011</v>
      </c>
      <c r="P38" s="9">
        <f t="shared" si="5"/>
        <v>22.015999999999998</v>
      </c>
      <c r="Q38" s="9">
        <f t="shared" si="6"/>
        <v>198.21079999999998</v>
      </c>
      <c r="R38" s="9">
        <f t="shared" si="7"/>
        <v>220.22679999999997</v>
      </c>
      <c r="T38" s="35"/>
      <c r="U38" s="35"/>
      <c r="V38" s="35"/>
      <c r="W38" s="35"/>
      <c r="X38" s="35"/>
      <c r="Y38" s="35"/>
      <c r="Z38" s="35"/>
      <c r="AA38" s="35"/>
      <c r="AB38" s="35"/>
      <c r="AC38" s="35"/>
      <c r="AD38" s="35"/>
      <c r="AE38" s="35"/>
      <c r="AG38" s="35"/>
      <c r="AH38" s="35"/>
      <c r="AI38" s="35"/>
      <c r="AJ38" s="35"/>
      <c r="AK38" s="35"/>
      <c r="AL38" s="35"/>
      <c r="AM38" s="35"/>
      <c r="AN38" s="35"/>
      <c r="AO38" s="35"/>
      <c r="AP38" s="35"/>
      <c r="AQ38" s="35"/>
      <c r="AR38" s="35"/>
      <c r="AT38" s="35"/>
      <c r="AU38" s="35"/>
      <c r="AV38" s="35"/>
      <c r="AW38" s="35"/>
      <c r="AX38" s="35"/>
      <c r="AY38" s="35"/>
      <c r="AZ38" s="35"/>
      <c r="BA38" s="35"/>
      <c r="BB38" s="35"/>
      <c r="BC38" s="35"/>
      <c r="BD38" s="35"/>
      <c r="BE38" s="35"/>
    </row>
    <row r="39" spans="1:57" x14ac:dyDescent="0.3">
      <c r="A39" s="1" t="s">
        <v>37</v>
      </c>
      <c r="B39" s="1" t="s">
        <v>37</v>
      </c>
      <c r="C39" s="1" t="s">
        <v>39</v>
      </c>
      <c r="D39" s="1" t="str">
        <f t="shared" si="4"/>
        <v>WSX21</v>
      </c>
      <c r="E39" s="1" t="str">
        <f>INDEX('List of companies'!$H$3:$H$16,MATCH('BP Data WWW, April 19'!C39,'List of companies'!$G$3:$G$16,0))</f>
        <v>Business plans (£m)</v>
      </c>
      <c r="F39" s="1" t="str">
        <f>INDEX('List of companies'!$I$2:$I$16,MATCH(C39,'List of companies'!$G$2:$G$16,0))</f>
        <v>PR19 (£m)</v>
      </c>
      <c r="G39" s="9">
        <v>21.950900358658011</v>
      </c>
      <c r="H39" s="9">
        <v>77.679784151555467</v>
      </c>
      <c r="I39" s="9">
        <v>88.501059788381653</v>
      </c>
      <c r="J39" s="9">
        <v>110.45196014703967</v>
      </c>
      <c r="K39" s="9">
        <v>166.18084393993712</v>
      </c>
      <c r="L39" s="9">
        <v>188.13174429859512</v>
      </c>
      <c r="M39" s="9">
        <v>0</v>
      </c>
      <c r="N39" s="9">
        <v>4.2152468433363905</v>
      </c>
      <c r="O39" s="9">
        <v>4.2152468433363905</v>
      </c>
      <c r="P39" s="9">
        <f t="shared" si="5"/>
        <v>21.950900358658011</v>
      </c>
      <c r="Q39" s="9">
        <f t="shared" si="6"/>
        <v>161.96559709660073</v>
      </c>
      <c r="R39" s="9">
        <f t="shared" si="7"/>
        <v>183.91649745525874</v>
      </c>
      <c r="T39" s="35"/>
      <c r="U39" s="35"/>
      <c r="V39" s="35"/>
      <c r="W39" s="35"/>
      <c r="X39" s="35"/>
      <c r="Y39" s="35"/>
      <c r="Z39" s="35"/>
      <c r="AA39" s="35"/>
      <c r="AB39" s="35"/>
      <c r="AC39" s="35"/>
      <c r="AD39" s="35"/>
      <c r="AE39" s="35"/>
      <c r="AG39" s="35"/>
      <c r="AH39" s="35"/>
      <c r="AI39" s="35"/>
      <c r="AJ39" s="35"/>
      <c r="AK39" s="35"/>
      <c r="AL39" s="35"/>
      <c r="AM39" s="35"/>
      <c r="AN39" s="35"/>
      <c r="AO39" s="35"/>
      <c r="AP39" s="35"/>
      <c r="AQ39" s="35"/>
      <c r="AR39" s="35"/>
      <c r="AT39" s="35"/>
      <c r="AU39" s="35"/>
      <c r="AV39" s="35"/>
      <c r="AW39" s="35"/>
      <c r="AX39" s="35"/>
      <c r="AY39" s="35"/>
      <c r="AZ39" s="35"/>
      <c r="BA39" s="35"/>
      <c r="BB39" s="35"/>
      <c r="BC39" s="35"/>
      <c r="BD39" s="35"/>
      <c r="BE39" s="35"/>
    </row>
    <row r="40" spans="1:57" x14ac:dyDescent="0.3">
      <c r="A40" s="1" t="s">
        <v>37</v>
      </c>
      <c r="B40" s="1" t="s">
        <v>37</v>
      </c>
      <c r="C40" s="1" t="s">
        <v>44</v>
      </c>
      <c r="D40" s="1" t="str">
        <f t="shared" si="4"/>
        <v>WSX22</v>
      </c>
      <c r="E40" s="1" t="str">
        <f>INDEX('List of companies'!$H$3:$H$16,MATCH('BP Data WWW, April 19'!C40,'List of companies'!$G$3:$G$16,0))</f>
        <v>Business plans (£m)</v>
      </c>
      <c r="F40" s="1" t="str">
        <f>INDEX('List of companies'!$I$2:$I$16,MATCH(C40,'List of companies'!$G$2:$G$16,0))</f>
        <v>PR19 (£m)</v>
      </c>
      <c r="G40" s="9">
        <v>21.227171104397463</v>
      </c>
      <c r="H40" s="9">
        <v>83.272297928743441</v>
      </c>
      <c r="I40" s="9">
        <v>91.527027228458948</v>
      </c>
      <c r="J40" s="9">
        <v>112.75419833285642</v>
      </c>
      <c r="K40" s="9">
        <v>174.79932515720239</v>
      </c>
      <c r="L40" s="9">
        <v>196.02649626159985</v>
      </c>
      <c r="M40" s="9">
        <v>0</v>
      </c>
      <c r="N40" s="9">
        <v>4.2152468433363905</v>
      </c>
      <c r="O40" s="9">
        <v>4.2152468433363905</v>
      </c>
      <c r="P40" s="9">
        <f t="shared" si="5"/>
        <v>21.227171104397463</v>
      </c>
      <c r="Q40" s="9">
        <f t="shared" si="6"/>
        <v>170.584078313866</v>
      </c>
      <c r="R40" s="9">
        <f t="shared" si="7"/>
        <v>191.81124941826346</v>
      </c>
      <c r="T40" s="35"/>
      <c r="U40" s="35"/>
      <c r="V40" s="35"/>
      <c r="W40" s="35"/>
      <c r="X40" s="35"/>
      <c r="Y40" s="35"/>
      <c r="Z40" s="35"/>
      <c r="AA40" s="35"/>
      <c r="AB40" s="35"/>
      <c r="AC40" s="35"/>
      <c r="AD40" s="35"/>
      <c r="AE40" s="35"/>
      <c r="AG40" s="35"/>
      <c r="AH40" s="35"/>
      <c r="AI40" s="35"/>
      <c r="AJ40" s="35"/>
      <c r="AK40" s="35"/>
      <c r="AL40" s="35"/>
      <c r="AM40" s="35"/>
      <c r="AN40" s="35"/>
      <c r="AO40" s="35"/>
      <c r="AP40" s="35"/>
      <c r="AQ40" s="35"/>
      <c r="AR40" s="35"/>
      <c r="AT40" s="35"/>
      <c r="AU40" s="35"/>
      <c r="AV40" s="35"/>
      <c r="AW40" s="35"/>
      <c r="AX40" s="35"/>
      <c r="AY40" s="35"/>
      <c r="AZ40" s="35"/>
      <c r="BA40" s="35"/>
      <c r="BB40" s="35"/>
      <c r="BC40" s="35"/>
      <c r="BD40" s="35"/>
      <c r="BE40" s="35"/>
    </row>
    <row r="41" spans="1:57" x14ac:dyDescent="0.3">
      <c r="A41" s="1" t="s">
        <v>37</v>
      </c>
      <c r="B41" s="1" t="s">
        <v>37</v>
      </c>
      <c r="C41" s="1" t="s">
        <v>47</v>
      </c>
      <c r="D41" s="1" t="str">
        <f t="shared" si="4"/>
        <v>WSX23</v>
      </c>
      <c r="E41" s="1" t="str">
        <f>INDEX('List of companies'!$H$3:$H$16,MATCH('BP Data WWW, April 19'!C41,'List of companies'!$G$3:$G$16,0))</f>
        <v>Business plans (£m)</v>
      </c>
      <c r="F41" s="1" t="str">
        <f>INDEX('List of companies'!$I$2:$I$16,MATCH(C41,'List of companies'!$G$2:$G$16,0))</f>
        <v>PR19 (£m)</v>
      </c>
      <c r="G41" s="9">
        <v>23.42122448468875</v>
      </c>
      <c r="H41" s="9">
        <v>91.127250523504202</v>
      </c>
      <c r="I41" s="9">
        <v>87.462166551600149</v>
      </c>
      <c r="J41" s="9">
        <v>110.8833910362889</v>
      </c>
      <c r="K41" s="9">
        <v>178.58941707510434</v>
      </c>
      <c r="L41" s="9">
        <v>202.0106415597931</v>
      </c>
      <c r="M41" s="9">
        <v>0</v>
      </c>
      <c r="N41" s="9">
        <v>4.2152468433363905</v>
      </c>
      <c r="O41" s="9">
        <v>4.2152468433363905</v>
      </c>
      <c r="P41" s="9">
        <f t="shared" si="5"/>
        <v>23.42122448468875</v>
      </c>
      <c r="Q41" s="9">
        <f t="shared" si="6"/>
        <v>174.37417023176795</v>
      </c>
      <c r="R41" s="9">
        <f t="shared" si="7"/>
        <v>197.79539471645671</v>
      </c>
      <c r="T41" s="35"/>
      <c r="U41" s="35"/>
      <c r="V41" s="35"/>
      <c r="W41" s="35"/>
      <c r="X41" s="35"/>
      <c r="Y41" s="35"/>
      <c r="Z41" s="35"/>
      <c r="AA41" s="35"/>
      <c r="AB41" s="35"/>
      <c r="AC41" s="35"/>
      <c r="AD41" s="35"/>
      <c r="AE41" s="35"/>
      <c r="AG41" s="35"/>
      <c r="AH41" s="35"/>
      <c r="AI41" s="35"/>
      <c r="AJ41" s="35"/>
      <c r="AK41" s="35"/>
      <c r="AL41" s="35"/>
      <c r="AM41" s="35"/>
      <c r="AN41" s="35"/>
      <c r="AO41" s="35"/>
      <c r="AP41" s="35"/>
      <c r="AQ41" s="35"/>
      <c r="AR41" s="35"/>
      <c r="AT41" s="35"/>
      <c r="AU41" s="35"/>
      <c r="AV41" s="35"/>
      <c r="AW41" s="35"/>
      <c r="AX41" s="35"/>
      <c r="AY41" s="35"/>
      <c r="AZ41" s="35"/>
      <c r="BA41" s="35"/>
      <c r="BB41" s="35"/>
      <c r="BC41" s="35"/>
      <c r="BD41" s="35"/>
      <c r="BE41" s="35"/>
    </row>
    <row r="42" spans="1:57" x14ac:dyDescent="0.3">
      <c r="A42" s="1" t="s">
        <v>37</v>
      </c>
      <c r="B42" s="1" t="s">
        <v>37</v>
      </c>
      <c r="C42" s="1" t="s">
        <v>50</v>
      </c>
      <c r="D42" s="1" t="str">
        <f t="shared" si="4"/>
        <v>WSX24</v>
      </c>
      <c r="E42" s="1" t="str">
        <f>INDEX('List of companies'!$H$3:$H$16,MATCH('BP Data WWW, April 19'!C42,'List of companies'!$G$3:$G$16,0))</f>
        <v>Business plans (£m)</v>
      </c>
      <c r="F42" s="1" t="str">
        <f>INDEX('List of companies'!$I$2:$I$16,MATCH(C42,'List of companies'!$G$2:$G$16,0))</f>
        <v>PR19 (£m)</v>
      </c>
      <c r="G42" s="9">
        <v>21.219237703602687</v>
      </c>
      <c r="H42" s="9">
        <v>84.654019315152325</v>
      </c>
      <c r="I42" s="9">
        <v>101.83677055776336</v>
      </c>
      <c r="J42" s="9">
        <v>123.05600826136605</v>
      </c>
      <c r="K42" s="9">
        <v>186.49078987291568</v>
      </c>
      <c r="L42" s="9">
        <v>207.71002757651837</v>
      </c>
      <c r="M42" s="9">
        <v>0</v>
      </c>
      <c r="N42" s="9">
        <v>4.2152468433363905</v>
      </c>
      <c r="O42" s="9">
        <v>4.2152468433363905</v>
      </c>
      <c r="P42" s="9">
        <f t="shared" si="5"/>
        <v>21.219237703602687</v>
      </c>
      <c r="Q42" s="9">
        <f t="shared" si="6"/>
        <v>182.2755430295793</v>
      </c>
      <c r="R42" s="9">
        <f t="shared" si="7"/>
        <v>203.49478073318198</v>
      </c>
      <c r="T42" s="35"/>
      <c r="U42" s="35"/>
      <c r="V42" s="35"/>
      <c r="W42" s="35"/>
      <c r="X42" s="35"/>
      <c r="Y42" s="35"/>
      <c r="Z42" s="35"/>
      <c r="AA42" s="35"/>
      <c r="AB42" s="35"/>
      <c r="AC42" s="35"/>
      <c r="AD42" s="35"/>
      <c r="AE42" s="35"/>
      <c r="AG42" s="35"/>
      <c r="AH42" s="35"/>
      <c r="AI42" s="35"/>
      <c r="AJ42" s="35"/>
      <c r="AK42" s="35"/>
      <c r="AL42" s="35"/>
      <c r="AM42" s="35"/>
      <c r="AN42" s="35"/>
      <c r="AO42" s="35"/>
      <c r="AP42" s="35"/>
      <c r="AQ42" s="35"/>
      <c r="AR42" s="35"/>
      <c r="AT42" s="35"/>
      <c r="AU42" s="35"/>
      <c r="AV42" s="35"/>
      <c r="AW42" s="35"/>
      <c r="AX42" s="35"/>
      <c r="AY42" s="35"/>
      <c r="AZ42" s="35"/>
      <c r="BA42" s="35"/>
      <c r="BB42" s="35"/>
      <c r="BC42" s="35"/>
      <c r="BD42" s="35"/>
      <c r="BE42" s="35"/>
    </row>
    <row r="43" spans="1:57" x14ac:dyDescent="0.3">
      <c r="A43" s="1" t="s">
        <v>37</v>
      </c>
      <c r="B43" s="1" t="s">
        <v>37</v>
      </c>
      <c r="C43" s="1" t="s">
        <v>53</v>
      </c>
      <c r="D43" s="1" t="str">
        <f t="shared" si="4"/>
        <v>WSX25</v>
      </c>
      <c r="E43" s="1" t="str">
        <f>INDEX('List of companies'!$H$3:$H$16,MATCH('BP Data WWW, April 19'!C43,'List of companies'!$G$3:$G$16,0))</f>
        <v>Business plans (£m)</v>
      </c>
      <c r="F43" s="1" t="str">
        <f>INDEX('List of companies'!$I$2:$I$16,MATCH(C43,'List of companies'!$G$2:$G$16,0))</f>
        <v>PR19 (£m)</v>
      </c>
      <c r="G43" s="9">
        <v>23.075301715248269</v>
      </c>
      <c r="H43" s="9">
        <v>86.579356594266301</v>
      </c>
      <c r="I43" s="9">
        <v>98.266030837170476</v>
      </c>
      <c r="J43" s="9">
        <v>121.34133255241875</v>
      </c>
      <c r="K43" s="9">
        <v>184.84538743143679</v>
      </c>
      <c r="L43" s="9">
        <v>207.92068914668505</v>
      </c>
      <c r="M43" s="9">
        <v>0</v>
      </c>
      <c r="N43" s="9">
        <v>4.2152468433363905</v>
      </c>
      <c r="O43" s="9">
        <v>4.2152468433363905</v>
      </c>
      <c r="P43" s="9">
        <f t="shared" si="5"/>
        <v>23.075301715248269</v>
      </c>
      <c r="Q43" s="9">
        <f t="shared" si="6"/>
        <v>180.6301405881004</v>
      </c>
      <c r="R43" s="9">
        <f t="shared" si="7"/>
        <v>203.70544230334866</v>
      </c>
      <c r="T43" s="35"/>
      <c r="U43" s="35"/>
      <c r="V43" s="35"/>
      <c r="W43" s="35"/>
      <c r="X43" s="35"/>
      <c r="Y43" s="35"/>
      <c r="Z43" s="35"/>
      <c r="AA43" s="35"/>
      <c r="AB43" s="35"/>
      <c r="AC43" s="35"/>
      <c r="AD43" s="35"/>
      <c r="AE43" s="35"/>
      <c r="AG43" s="35"/>
      <c r="AH43" s="35"/>
      <c r="AI43" s="35"/>
      <c r="AJ43" s="35"/>
      <c r="AK43" s="35"/>
      <c r="AL43" s="35"/>
      <c r="AM43" s="35"/>
      <c r="AN43" s="35"/>
      <c r="AO43" s="35"/>
      <c r="AP43" s="35"/>
      <c r="AQ43" s="35"/>
      <c r="AR43" s="35"/>
      <c r="AT43" s="35"/>
      <c r="AU43" s="35"/>
      <c r="AV43" s="35"/>
      <c r="AW43" s="35"/>
      <c r="AX43" s="35"/>
      <c r="AY43" s="35"/>
      <c r="AZ43" s="35"/>
      <c r="BA43" s="35"/>
      <c r="BB43" s="35"/>
      <c r="BC43" s="35"/>
      <c r="BD43" s="35"/>
      <c r="BE43" s="35"/>
    </row>
    <row r="44" spans="1:57" x14ac:dyDescent="0.3">
      <c r="A44" s="1" t="s">
        <v>42</v>
      </c>
      <c r="B44" s="1" t="s">
        <v>42</v>
      </c>
      <c r="C44" s="1" t="s">
        <v>39</v>
      </c>
      <c r="D44" s="1" t="str">
        <f t="shared" si="4"/>
        <v>YKY21</v>
      </c>
      <c r="E44" s="1" t="str">
        <f>INDEX('List of companies'!$H$3:$H$16,MATCH('BP Data WWW, April 19'!C44,'List of companies'!$G$3:$G$16,0))</f>
        <v>Business plans (£m)</v>
      </c>
      <c r="F44" s="1" t="str">
        <f>INDEX('List of companies'!$I$2:$I$16,MATCH(C44,'List of companies'!$G$2:$G$16,0))</f>
        <v>PR19 (£m)</v>
      </c>
      <c r="G44" s="9">
        <v>69.474999999999994</v>
      </c>
      <c r="H44" s="9">
        <v>179.24476165305819</v>
      </c>
      <c r="I44" s="9">
        <v>199.22</v>
      </c>
      <c r="J44" s="9">
        <v>268.69499999999999</v>
      </c>
      <c r="K44" s="9">
        <v>378.46476165305819</v>
      </c>
      <c r="L44" s="9">
        <v>447.93976165305821</v>
      </c>
      <c r="M44" s="9">
        <v>0</v>
      </c>
      <c r="N44" s="9">
        <v>15.285400000000001</v>
      </c>
      <c r="O44" s="9">
        <v>15.285400000000001</v>
      </c>
      <c r="P44" s="9">
        <f t="shared" si="5"/>
        <v>69.474999999999994</v>
      </c>
      <c r="Q44" s="9">
        <f t="shared" si="6"/>
        <v>363.17936165305821</v>
      </c>
      <c r="R44" s="9">
        <f t="shared" si="7"/>
        <v>432.65436165305823</v>
      </c>
      <c r="T44" s="35"/>
      <c r="U44" s="35"/>
      <c r="V44" s="35"/>
      <c r="W44" s="35"/>
      <c r="X44" s="35"/>
      <c r="Y44" s="35"/>
      <c r="Z44" s="35"/>
      <c r="AA44" s="35"/>
      <c r="AB44" s="35"/>
      <c r="AC44" s="35"/>
      <c r="AD44" s="35"/>
      <c r="AE44" s="35"/>
      <c r="AG44" s="35"/>
      <c r="AH44" s="35"/>
      <c r="AI44" s="35"/>
      <c r="AJ44" s="35"/>
      <c r="AK44" s="35"/>
      <c r="AL44" s="35"/>
      <c r="AM44" s="35"/>
      <c r="AN44" s="35"/>
      <c r="AO44" s="35"/>
      <c r="AP44" s="35"/>
      <c r="AQ44" s="35"/>
      <c r="AR44" s="35"/>
      <c r="AT44" s="35"/>
      <c r="AU44" s="35"/>
      <c r="AV44" s="35"/>
      <c r="AW44" s="35"/>
      <c r="AX44" s="35"/>
      <c r="AY44" s="35"/>
      <c r="AZ44" s="35"/>
      <c r="BA44" s="35"/>
      <c r="BB44" s="35"/>
      <c r="BC44" s="35"/>
      <c r="BD44" s="35"/>
      <c r="BE44" s="35"/>
    </row>
    <row r="45" spans="1:57" x14ac:dyDescent="0.3">
      <c r="A45" s="1" t="s">
        <v>42</v>
      </c>
      <c r="B45" s="1" t="s">
        <v>42</v>
      </c>
      <c r="C45" s="1" t="s">
        <v>44</v>
      </c>
      <c r="D45" s="1" t="str">
        <f t="shared" si="4"/>
        <v>YKY22</v>
      </c>
      <c r="E45" s="1" t="str">
        <f>INDEX('List of companies'!$H$3:$H$16,MATCH('BP Data WWW, April 19'!C45,'List of companies'!$G$3:$G$16,0))</f>
        <v>Business plans (£m)</v>
      </c>
      <c r="F45" s="1" t="str">
        <f>INDEX('List of companies'!$I$2:$I$16,MATCH(C45,'List of companies'!$G$2:$G$16,0))</f>
        <v>PR19 (£m)</v>
      </c>
      <c r="G45" s="9">
        <v>70.103999999999999</v>
      </c>
      <c r="H45" s="9">
        <v>149.04219147672617</v>
      </c>
      <c r="I45" s="9">
        <v>215.14700000000002</v>
      </c>
      <c r="J45" s="9">
        <v>285.25100000000003</v>
      </c>
      <c r="K45" s="9">
        <v>364.18919147672619</v>
      </c>
      <c r="L45" s="9">
        <v>434.29319147672618</v>
      </c>
      <c r="M45" s="9">
        <v>0</v>
      </c>
      <c r="N45" s="9">
        <v>15.285400000000001</v>
      </c>
      <c r="O45" s="9">
        <v>15.285400000000001</v>
      </c>
      <c r="P45" s="9">
        <f t="shared" si="5"/>
        <v>70.103999999999999</v>
      </c>
      <c r="Q45" s="9">
        <f t="shared" si="6"/>
        <v>348.90379147672621</v>
      </c>
      <c r="R45" s="9">
        <f t="shared" si="7"/>
        <v>419.0077914767262</v>
      </c>
      <c r="T45" s="35"/>
      <c r="U45" s="35"/>
      <c r="V45" s="35"/>
      <c r="W45" s="35"/>
      <c r="X45" s="35"/>
      <c r="Y45" s="35"/>
      <c r="Z45" s="35"/>
      <c r="AA45" s="35"/>
      <c r="AB45" s="35"/>
      <c r="AC45" s="35"/>
      <c r="AD45" s="35"/>
      <c r="AE45" s="35"/>
      <c r="AG45" s="35"/>
      <c r="AH45" s="35"/>
      <c r="AI45" s="35"/>
      <c r="AJ45" s="35"/>
      <c r="AK45" s="35"/>
      <c r="AL45" s="35"/>
      <c r="AM45" s="35"/>
      <c r="AN45" s="35"/>
      <c r="AO45" s="35"/>
      <c r="AP45" s="35"/>
      <c r="AQ45" s="35"/>
      <c r="AR45" s="35"/>
      <c r="AT45" s="35"/>
      <c r="AU45" s="35"/>
      <c r="AV45" s="35"/>
      <c r="AW45" s="35"/>
      <c r="AX45" s="35"/>
      <c r="AY45" s="35"/>
      <c r="AZ45" s="35"/>
      <c r="BA45" s="35"/>
      <c r="BB45" s="35"/>
      <c r="BC45" s="35"/>
      <c r="BD45" s="35"/>
      <c r="BE45" s="35"/>
    </row>
    <row r="46" spans="1:57" x14ac:dyDescent="0.3">
      <c r="A46" s="1" t="s">
        <v>42</v>
      </c>
      <c r="B46" s="1" t="s">
        <v>42</v>
      </c>
      <c r="C46" s="1" t="s">
        <v>47</v>
      </c>
      <c r="D46" s="1" t="str">
        <f t="shared" si="4"/>
        <v>YKY23</v>
      </c>
      <c r="E46" s="1" t="str">
        <f>INDEX('List of companies'!$H$3:$H$16,MATCH('BP Data WWW, April 19'!C46,'List of companies'!$G$3:$G$16,0))</f>
        <v>Business plans (£m)</v>
      </c>
      <c r="F46" s="1" t="str">
        <f>INDEX('List of companies'!$I$2:$I$16,MATCH(C46,'List of companies'!$G$2:$G$16,0))</f>
        <v>PR19 (£m)</v>
      </c>
      <c r="G46" s="9">
        <v>59.126000000000005</v>
      </c>
      <c r="H46" s="9">
        <v>131.10860125001358</v>
      </c>
      <c r="I46" s="9">
        <v>195.767</v>
      </c>
      <c r="J46" s="9">
        <v>254.893</v>
      </c>
      <c r="K46" s="9">
        <v>326.87560125001357</v>
      </c>
      <c r="L46" s="9">
        <v>386.00160125001355</v>
      </c>
      <c r="M46" s="9">
        <v>0</v>
      </c>
      <c r="N46" s="9">
        <v>15.285400000000001</v>
      </c>
      <c r="O46" s="9">
        <v>15.285400000000001</v>
      </c>
      <c r="P46" s="9">
        <f t="shared" si="5"/>
        <v>59.126000000000005</v>
      </c>
      <c r="Q46" s="9">
        <f t="shared" si="6"/>
        <v>311.59020125001359</v>
      </c>
      <c r="R46" s="9">
        <f t="shared" si="7"/>
        <v>370.71620125001357</v>
      </c>
      <c r="T46" s="35"/>
      <c r="U46" s="35"/>
      <c r="V46" s="35"/>
      <c r="W46" s="35"/>
      <c r="X46" s="35"/>
      <c r="Y46" s="35"/>
      <c r="Z46" s="35"/>
      <c r="AA46" s="35"/>
      <c r="AB46" s="35"/>
      <c r="AC46" s="35"/>
      <c r="AD46" s="35"/>
      <c r="AE46" s="35"/>
      <c r="AG46" s="35"/>
      <c r="AH46" s="35"/>
      <c r="AI46" s="35"/>
      <c r="AJ46" s="35"/>
      <c r="AK46" s="35"/>
      <c r="AL46" s="35"/>
      <c r="AM46" s="35"/>
      <c r="AN46" s="35"/>
      <c r="AO46" s="35"/>
      <c r="AP46" s="35"/>
      <c r="AQ46" s="35"/>
      <c r="AR46" s="35"/>
      <c r="AT46" s="35"/>
      <c r="AU46" s="35"/>
      <c r="AV46" s="35"/>
      <c r="AW46" s="35"/>
      <c r="AX46" s="35"/>
      <c r="AY46" s="35"/>
      <c r="AZ46" s="35"/>
      <c r="BA46" s="35"/>
      <c r="BB46" s="35"/>
      <c r="BC46" s="35"/>
      <c r="BD46" s="35"/>
      <c r="BE46" s="35"/>
    </row>
    <row r="47" spans="1:57" x14ac:dyDescent="0.3">
      <c r="A47" s="1" t="s">
        <v>42</v>
      </c>
      <c r="B47" s="1" t="s">
        <v>42</v>
      </c>
      <c r="C47" s="1" t="s">
        <v>50</v>
      </c>
      <c r="D47" s="1" t="str">
        <f t="shared" si="4"/>
        <v>YKY24</v>
      </c>
      <c r="E47" s="1" t="str">
        <f>INDEX('List of companies'!$H$3:$H$16,MATCH('BP Data WWW, April 19'!C47,'List of companies'!$G$3:$G$16,0))</f>
        <v>Business plans (£m)</v>
      </c>
      <c r="F47" s="1" t="str">
        <f>INDEX('List of companies'!$I$2:$I$16,MATCH(C47,'List of companies'!$G$2:$G$16,0))</f>
        <v>PR19 (£m)</v>
      </c>
      <c r="G47" s="9">
        <v>53.111000000000004</v>
      </c>
      <c r="H47" s="9">
        <v>114.69721503337703</v>
      </c>
      <c r="I47" s="9">
        <v>170.84799999999998</v>
      </c>
      <c r="J47" s="9">
        <v>223.959</v>
      </c>
      <c r="K47" s="9">
        <v>285.54521503337702</v>
      </c>
      <c r="L47" s="9">
        <v>338.65621503337701</v>
      </c>
      <c r="M47" s="9">
        <v>0</v>
      </c>
      <c r="N47" s="9">
        <v>15.285400000000001</v>
      </c>
      <c r="O47" s="9">
        <v>15.285400000000001</v>
      </c>
      <c r="P47" s="9">
        <f t="shared" si="5"/>
        <v>53.111000000000004</v>
      </c>
      <c r="Q47" s="9">
        <f t="shared" si="6"/>
        <v>270.25981503337704</v>
      </c>
      <c r="R47" s="9">
        <f t="shared" si="7"/>
        <v>323.37081503337703</v>
      </c>
      <c r="T47" s="35"/>
      <c r="U47" s="35"/>
      <c r="V47" s="35"/>
      <c r="W47" s="35"/>
      <c r="X47" s="35"/>
      <c r="Y47" s="35"/>
      <c r="Z47" s="35"/>
      <c r="AA47" s="35"/>
      <c r="AB47" s="35"/>
      <c r="AC47" s="35"/>
      <c r="AD47" s="35"/>
      <c r="AE47" s="35"/>
      <c r="AG47" s="35"/>
      <c r="AH47" s="35"/>
      <c r="AI47" s="35"/>
      <c r="AJ47" s="35"/>
      <c r="AK47" s="35"/>
      <c r="AL47" s="35"/>
      <c r="AM47" s="35"/>
      <c r="AN47" s="35"/>
      <c r="AO47" s="35"/>
      <c r="AP47" s="35"/>
      <c r="AQ47" s="35"/>
      <c r="AR47" s="35"/>
      <c r="AT47" s="35"/>
      <c r="AU47" s="35"/>
      <c r="AV47" s="35"/>
      <c r="AW47" s="35"/>
      <c r="AX47" s="35"/>
      <c r="AY47" s="35"/>
      <c r="AZ47" s="35"/>
      <c r="BA47" s="35"/>
      <c r="BB47" s="35"/>
      <c r="BC47" s="35"/>
      <c r="BD47" s="35"/>
      <c r="BE47" s="35"/>
    </row>
    <row r="48" spans="1:57" x14ac:dyDescent="0.3">
      <c r="A48" s="1" t="s">
        <v>42</v>
      </c>
      <c r="B48" s="1" t="s">
        <v>42</v>
      </c>
      <c r="C48" s="1" t="s">
        <v>53</v>
      </c>
      <c r="D48" s="1" t="str">
        <f t="shared" si="4"/>
        <v>YKY25</v>
      </c>
      <c r="E48" s="1" t="str">
        <f>INDEX('List of companies'!$H$3:$H$16,MATCH('BP Data WWW, April 19'!C48,'List of companies'!$G$3:$G$16,0))</f>
        <v>Business plans (£m)</v>
      </c>
      <c r="F48" s="1" t="str">
        <f>INDEX('List of companies'!$I$2:$I$16,MATCH(C48,'List of companies'!$G$2:$G$16,0))</f>
        <v>PR19 (£m)</v>
      </c>
      <c r="G48" s="9">
        <v>52.54</v>
      </c>
      <c r="H48" s="9">
        <v>112.47952280162639</v>
      </c>
      <c r="I48" s="9">
        <v>137.33000000000001</v>
      </c>
      <c r="J48" s="9">
        <v>189.87</v>
      </c>
      <c r="K48" s="9">
        <v>249.8095228016264</v>
      </c>
      <c r="L48" s="9">
        <v>302.34952280162639</v>
      </c>
      <c r="M48" s="9">
        <v>0</v>
      </c>
      <c r="N48" s="9">
        <v>15.285400000000001</v>
      </c>
      <c r="O48" s="9">
        <v>15.285400000000001</v>
      </c>
      <c r="P48" s="9">
        <f t="shared" si="5"/>
        <v>52.54</v>
      </c>
      <c r="Q48" s="9">
        <f t="shared" si="6"/>
        <v>234.52412280162639</v>
      </c>
      <c r="R48" s="9">
        <f t="shared" si="7"/>
        <v>287.06412280162641</v>
      </c>
      <c r="T48" s="35"/>
      <c r="U48" s="35"/>
      <c r="V48" s="35"/>
      <c r="W48" s="35"/>
      <c r="X48" s="35"/>
      <c r="Y48" s="35"/>
      <c r="Z48" s="35"/>
      <c r="AA48" s="35"/>
      <c r="AB48" s="35"/>
      <c r="AC48" s="35"/>
      <c r="AD48" s="35"/>
      <c r="AE48" s="35"/>
      <c r="AG48" s="35"/>
      <c r="AH48" s="35"/>
      <c r="AI48" s="35"/>
      <c r="AJ48" s="35"/>
      <c r="AK48" s="35"/>
      <c r="AL48" s="35"/>
      <c r="AM48" s="35"/>
      <c r="AN48" s="35"/>
      <c r="AO48" s="35"/>
      <c r="AP48" s="35"/>
      <c r="AQ48" s="35"/>
      <c r="AR48" s="35"/>
      <c r="AT48" s="35"/>
      <c r="AU48" s="35"/>
      <c r="AV48" s="35"/>
      <c r="AW48" s="35"/>
      <c r="AX48" s="35"/>
      <c r="AY48" s="35"/>
      <c r="AZ48" s="35"/>
      <c r="BA48" s="35"/>
      <c r="BB48" s="35"/>
      <c r="BC48" s="35"/>
      <c r="BD48" s="35"/>
      <c r="BE48" s="35"/>
    </row>
    <row r="49" spans="1:57" x14ac:dyDescent="0.3">
      <c r="A49" s="1" t="s">
        <v>25</v>
      </c>
      <c r="B49" s="1" t="s">
        <v>66</v>
      </c>
      <c r="C49" s="1" t="s">
        <v>39</v>
      </c>
      <c r="D49" s="1" t="str">
        <f t="shared" ref="D49:D58" si="8">A49&amp;RIGHT(C49,2)</f>
        <v>SVE21</v>
      </c>
      <c r="E49" s="1" t="str">
        <f>INDEX('List of companies'!$H$3:$H$16,MATCH('BP Data WWW, April 19'!C49,'List of companies'!$G$3:$G$16,0))</f>
        <v>Business plans (£m)</v>
      </c>
      <c r="F49" s="1" t="str">
        <f>INDEX('List of companies'!$I$2:$I$16,MATCH(C49,'List of companies'!$G$2:$G$16,0))</f>
        <v>PR19 (£m)</v>
      </c>
      <c r="G49" s="9">
        <v>56.360221052086665</v>
      </c>
      <c r="H49" s="9">
        <v>198.57519605170623</v>
      </c>
      <c r="I49" s="9">
        <v>210.10636674752152</v>
      </c>
      <c r="J49" s="9">
        <v>266.46658779960819</v>
      </c>
      <c r="K49" s="9">
        <v>408.68156279922778</v>
      </c>
      <c r="L49" s="9">
        <v>465.04178385131445</v>
      </c>
      <c r="M49" s="9">
        <v>0</v>
      </c>
      <c r="N49" s="9">
        <v>3.6978586153982178</v>
      </c>
      <c r="O49" s="9">
        <v>3.6978586153982178</v>
      </c>
      <c r="P49" s="9">
        <f t="shared" si="5"/>
        <v>56.360221052086665</v>
      </c>
      <c r="Q49" s="9">
        <f t="shared" si="6"/>
        <v>404.98370418382956</v>
      </c>
      <c r="R49" s="9">
        <f t="shared" si="7"/>
        <v>461.34392523591623</v>
      </c>
      <c r="T49" s="35"/>
      <c r="U49" s="35"/>
      <c r="V49" s="35"/>
      <c r="W49" s="35"/>
      <c r="X49" s="35"/>
      <c r="Y49" s="35"/>
      <c r="Z49" s="35"/>
      <c r="AA49" s="35"/>
      <c r="AB49" s="35"/>
      <c r="AC49" s="35"/>
      <c r="AD49" s="35"/>
      <c r="AE49" s="35"/>
      <c r="AG49" s="35"/>
      <c r="AH49" s="35"/>
      <c r="AI49" s="35"/>
      <c r="AJ49" s="35"/>
      <c r="AK49" s="35"/>
      <c r="AL49" s="35"/>
      <c r="AM49" s="35"/>
      <c r="AN49" s="35"/>
      <c r="AO49" s="35"/>
      <c r="AP49" s="35"/>
      <c r="AQ49" s="35"/>
      <c r="AR49" s="35"/>
      <c r="AT49" s="35"/>
      <c r="AU49" s="35"/>
      <c r="AV49" s="35"/>
      <c r="AW49" s="35"/>
      <c r="AX49" s="35"/>
      <c r="AY49" s="35"/>
      <c r="AZ49" s="35"/>
      <c r="BA49" s="35"/>
      <c r="BB49" s="35"/>
      <c r="BC49" s="35"/>
      <c r="BD49" s="35"/>
      <c r="BE49" s="35"/>
    </row>
    <row r="50" spans="1:57" x14ac:dyDescent="0.3">
      <c r="A50" s="1" t="s">
        <v>25</v>
      </c>
      <c r="B50" s="1" t="s">
        <v>66</v>
      </c>
      <c r="C50" s="1" t="s">
        <v>44</v>
      </c>
      <c r="D50" s="1" t="str">
        <f t="shared" si="8"/>
        <v>SVE22</v>
      </c>
      <c r="E50" s="1" t="str">
        <f>INDEX('List of companies'!$H$3:$H$16,MATCH('BP Data WWW, April 19'!C50,'List of companies'!$G$3:$G$16,0))</f>
        <v>Business plans (£m)</v>
      </c>
      <c r="F50" s="1" t="str">
        <f>INDEX('List of companies'!$I$2:$I$16,MATCH(C50,'List of companies'!$G$2:$G$16,0))</f>
        <v>PR19 (£m)</v>
      </c>
      <c r="G50" s="9">
        <v>54.677533988691863</v>
      </c>
      <c r="H50" s="9">
        <v>202.63886209102856</v>
      </c>
      <c r="I50" s="9">
        <v>221.27094844565087</v>
      </c>
      <c r="J50" s="9">
        <v>275.94848243434274</v>
      </c>
      <c r="K50" s="9">
        <v>423.9098105366794</v>
      </c>
      <c r="L50" s="9">
        <v>478.58734452537124</v>
      </c>
      <c r="M50" s="9">
        <v>0</v>
      </c>
      <c r="N50" s="9">
        <v>3.6978586153982178</v>
      </c>
      <c r="O50" s="9">
        <v>3.6978586153982178</v>
      </c>
      <c r="P50" s="9">
        <f t="shared" si="5"/>
        <v>54.677533988691863</v>
      </c>
      <c r="Q50" s="9">
        <f t="shared" si="6"/>
        <v>420.21195192128118</v>
      </c>
      <c r="R50" s="9">
        <f t="shared" si="7"/>
        <v>474.88948590997302</v>
      </c>
      <c r="T50" s="35"/>
      <c r="U50" s="35"/>
      <c r="V50" s="35"/>
      <c r="W50" s="35"/>
      <c r="X50" s="35"/>
      <c r="Y50" s="35"/>
      <c r="Z50" s="35"/>
      <c r="AA50" s="35"/>
      <c r="AB50" s="35"/>
      <c r="AC50" s="35"/>
      <c r="AD50" s="35"/>
      <c r="AE50" s="35"/>
      <c r="AG50" s="35"/>
      <c r="AH50" s="35"/>
      <c r="AI50" s="35"/>
      <c r="AJ50" s="35"/>
      <c r="AK50" s="35"/>
      <c r="AL50" s="35"/>
      <c r="AM50" s="35"/>
      <c r="AN50" s="35"/>
      <c r="AO50" s="35"/>
      <c r="AP50" s="35"/>
      <c r="AQ50" s="35"/>
      <c r="AR50" s="35"/>
      <c r="AT50" s="35"/>
      <c r="AU50" s="35"/>
      <c r="AV50" s="35"/>
      <c r="AW50" s="35"/>
      <c r="AX50" s="35"/>
      <c r="AY50" s="35"/>
      <c r="AZ50" s="35"/>
      <c r="BA50" s="35"/>
      <c r="BB50" s="35"/>
      <c r="BC50" s="35"/>
      <c r="BD50" s="35"/>
      <c r="BE50" s="35"/>
    </row>
    <row r="51" spans="1:57" x14ac:dyDescent="0.3">
      <c r="A51" s="1" t="s">
        <v>25</v>
      </c>
      <c r="B51" s="1" t="s">
        <v>66</v>
      </c>
      <c r="C51" s="1" t="s">
        <v>47</v>
      </c>
      <c r="D51" s="1" t="str">
        <f t="shared" si="8"/>
        <v>SVE23</v>
      </c>
      <c r="E51" s="1" t="str">
        <f>INDEX('List of companies'!$H$3:$H$16,MATCH('BP Data WWW, April 19'!C51,'List of companies'!$G$3:$G$16,0))</f>
        <v>Business plans (£m)</v>
      </c>
      <c r="F51" s="1" t="str">
        <f>INDEX('List of companies'!$I$2:$I$16,MATCH(C51,'List of companies'!$G$2:$G$16,0))</f>
        <v>PR19 (£m)</v>
      </c>
      <c r="G51" s="9">
        <v>52.81548094686881</v>
      </c>
      <c r="H51" s="9">
        <v>187.12712240546037</v>
      </c>
      <c r="I51" s="9">
        <v>223.6464105652457</v>
      </c>
      <c r="J51" s="9">
        <v>276.46189151211451</v>
      </c>
      <c r="K51" s="9">
        <v>410.77353297070607</v>
      </c>
      <c r="L51" s="9">
        <v>463.5890139175749</v>
      </c>
      <c r="M51" s="9">
        <v>0</v>
      </c>
      <c r="N51" s="9">
        <v>3.6978586153982178</v>
      </c>
      <c r="O51" s="9">
        <v>3.6978586153982178</v>
      </c>
      <c r="P51" s="9">
        <f t="shared" si="5"/>
        <v>52.81548094686881</v>
      </c>
      <c r="Q51" s="9">
        <f t="shared" si="6"/>
        <v>407.07567435530785</v>
      </c>
      <c r="R51" s="9">
        <f t="shared" si="7"/>
        <v>459.89115530217668</v>
      </c>
      <c r="T51" s="35"/>
      <c r="U51" s="35"/>
      <c r="V51" s="35"/>
      <c r="W51" s="35"/>
      <c r="X51" s="35"/>
      <c r="Y51" s="35"/>
      <c r="Z51" s="35"/>
      <c r="AA51" s="35"/>
      <c r="AB51" s="35"/>
      <c r="AC51" s="35"/>
      <c r="AD51" s="35"/>
      <c r="AE51" s="35"/>
      <c r="AG51" s="35"/>
      <c r="AH51" s="35"/>
      <c r="AI51" s="35"/>
      <c r="AJ51" s="35"/>
      <c r="AK51" s="35"/>
      <c r="AL51" s="35"/>
      <c r="AM51" s="35"/>
      <c r="AN51" s="35"/>
      <c r="AO51" s="35"/>
      <c r="AP51" s="35"/>
      <c r="AQ51" s="35"/>
      <c r="AR51" s="35"/>
      <c r="AT51" s="35"/>
      <c r="AU51" s="35"/>
      <c r="AV51" s="35"/>
      <c r="AW51" s="35"/>
      <c r="AX51" s="35"/>
      <c r="AY51" s="35"/>
      <c r="AZ51" s="35"/>
      <c r="BA51" s="35"/>
      <c r="BB51" s="35"/>
      <c r="BC51" s="35"/>
      <c r="BD51" s="35"/>
      <c r="BE51" s="35"/>
    </row>
    <row r="52" spans="1:57" x14ac:dyDescent="0.3">
      <c r="A52" s="1" t="s">
        <v>25</v>
      </c>
      <c r="B52" s="1" t="s">
        <v>66</v>
      </c>
      <c r="C52" s="1" t="s">
        <v>50</v>
      </c>
      <c r="D52" s="1" t="str">
        <f t="shared" si="8"/>
        <v>SVE24</v>
      </c>
      <c r="E52" s="1" t="str">
        <f>INDEX('List of companies'!$H$3:$H$16,MATCH('BP Data WWW, April 19'!C52,'List of companies'!$G$3:$G$16,0))</f>
        <v>Business plans (£m)</v>
      </c>
      <c r="F52" s="1" t="str">
        <f>INDEX('List of companies'!$I$2:$I$16,MATCH(C52,'List of companies'!$G$2:$G$16,0))</f>
        <v>PR19 (£m)</v>
      </c>
      <c r="G52" s="9">
        <v>50.360899483140287</v>
      </c>
      <c r="H52" s="9">
        <v>183.21219012248744</v>
      </c>
      <c r="I52" s="9">
        <v>219.04384543015809</v>
      </c>
      <c r="J52" s="9">
        <v>269.40474491329837</v>
      </c>
      <c r="K52" s="9">
        <v>402.25603555264553</v>
      </c>
      <c r="L52" s="9">
        <v>452.61693503578579</v>
      </c>
      <c r="M52" s="9">
        <v>0</v>
      </c>
      <c r="N52" s="9">
        <v>3.6978586153982178</v>
      </c>
      <c r="O52" s="9">
        <v>3.6978586153982178</v>
      </c>
      <c r="P52" s="9">
        <f t="shared" si="5"/>
        <v>50.360899483140287</v>
      </c>
      <c r="Q52" s="9">
        <f t="shared" si="6"/>
        <v>398.55817693724731</v>
      </c>
      <c r="R52" s="9">
        <f t="shared" si="7"/>
        <v>448.91907642038757</v>
      </c>
      <c r="T52" s="35"/>
      <c r="U52" s="35"/>
      <c r="V52" s="35"/>
      <c r="W52" s="35"/>
      <c r="X52" s="35"/>
      <c r="Y52" s="35"/>
      <c r="Z52" s="35"/>
      <c r="AA52" s="35"/>
      <c r="AB52" s="35"/>
      <c r="AC52" s="35"/>
      <c r="AD52" s="35"/>
      <c r="AE52" s="35"/>
      <c r="AG52" s="35"/>
      <c r="AH52" s="35"/>
      <c r="AI52" s="35"/>
      <c r="AJ52" s="35"/>
      <c r="AK52" s="35"/>
      <c r="AL52" s="35"/>
      <c r="AM52" s="35"/>
      <c r="AN52" s="35"/>
      <c r="AO52" s="35"/>
      <c r="AP52" s="35"/>
      <c r="AQ52" s="35"/>
      <c r="AR52" s="35"/>
      <c r="AT52" s="35"/>
      <c r="AU52" s="35"/>
      <c r="AV52" s="35"/>
      <c r="AW52" s="35"/>
      <c r="AX52" s="35"/>
      <c r="AY52" s="35"/>
      <c r="AZ52" s="35"/>
      <c r="BA52" s="35"/>
      <c r="BB52" s="35"/>
      <c r="BC52" s="35"/>
      <c r="BD52" s="35"/>
      <c r="BE52" s="35"/>
    </row>
    <row r="53" spans="1:57" x14ac:dyDescent="0.3">
      <c r="A53" s="1" t="s">
        <v>25</v>
      </c>
      <c r="B53" s="1" t="s">
        <v>66</v>
      </c>
      <c r="C53" s="1" t="s">
        <v>53</v>
      </c>
      <c r="D53" s="1" t="str">
        <f t="shared" si="8"/>
        <v>SVE25</v>
      </c>
      <c r="E53" s="1" t="str">
        <f>INDEX('List of companies'!$H$3:$H$16,MATCH('BP Data WWW, April 19'!C53,'List of companies'!$G$3:$G$16,0))</f>
        <v>Business plans (£m)</v>
      </c>
      <c r="F53" s="1" t="str">
        <f>INDEX('List of companies'!$I$2:$I$16,MATCH(C53,'List of companies'!$G$2:$G$16,0))</f>
        <v>PR19 (£m)</v>
      </c>
      <c r="G53" s="9">
        <v>45.23453536842284</v>
      </c>
      <c r="H53" s="9">
        <v>174.70578489466473</v>
      </c>
      <c r="I53" s="9">
        <v>202.69966367276953</v>
      </c>
      <c r="J53" s="9">
        <v>247.93419904119236</v>
      </c>
      <c r="K53" s="9">
        <v>377.40544856743429</v>
      </c>
      <c r="L53" s="9">
        <v>422.63998393585712</v>
      </c>
      <c r="M53" s="9">
        <v>0</v>
      </c>
      <c r="N53" s="9">
        <v>3.6978586153982178</v>
      </c>
      <c r="O53" s="9">
        <v>3.6978586153982178</v>
      </c>
      <c r="P53" s="9">
        <f t="shared" si="5"/>
        <v>45.23453536842284</v>
      </c>
      <c r="Q53" s="9">
        <f t="shared" si="6"/>
        <v>373.70758995203607</v>
      </c>
      <c r="R53" s="9">
        <f t="shared" si="7"/>
        <v>418.9421253204589</v>
      </c>
      <c r="T53" s="35"/>
      <c r="U53" s="35"/>
      <c r="V53" s="35"/>
      <c r="W53" s="35"/>
      <c r="X53" s="35"/>
      <c r="Y53" s="35"/>
      <c r="Z53" s="35"/>
      <c r="AA53" s="35"/>
      <c r="AB53" s="35"/>
      <c r="AC53" s="35"/>
      <c r="AD53" s="35"/>
      <c r="AE53" s="35"/>
      <c r="AG53" s="35"/>
      <c r="AH53" s="35"/>
      <c r="AI53" s="35"/>
      <c r="AJ53" s="35"/>
      <c r="AK53" s="35"/>
      <c r="AL53" s="35"/>
      <c r="AM53" s="35"/>
      <c r="AN53" s="35"/>
      <c r="AO53" s="35"/>
      <c r="AP53" s="35"/>
      <c r="AQ53" s="35"/>
      <c r="AR53" s="35"/>
      <c r="AT53" s="35"/>
      <c r="AU53" s="35"/>
      <c r="AV53" s="35"/>
      <c r="AW53" s="35"/>
      <c r="AX53" s="35"/>
      <c r="AY53" s="35"/>
      <c r="AZ53" s="35"/>
      <c r="BA53" s="35"/>
      <c r="BB53" s="35"/>
      <c r="BC53" s="35"/>
      <c r="BD53" s="35"/>
      <c r="BE53" s="35"/>
    </row>
    <row r="54" spans="1:57" x14ac:dyDescent="0.3">
      <c r="A54" s="1" t="s">
        <v>11</v>
      </c>
      <c r="B54" s="1" t="s">
        <v>66</v>
      </c>
      <c r="C54" s="1" t="s">
        <v>39</v>
      </c>
      <c r="D54" s="1" t="str">
        <f t="shared" si="8"/>
        <v>HDD21</v>
      </c>
      <c r="E54" s="1" t="str">
        <f>INDEX('List of companies'!$H$3:$H$16,MATCH('BP Data WWW, April 19'!C54,'List of companies'!$G$3:$G$16,0))</f>
        <v>Business plans (£m)</v>
      </c>
      <c r="F54" s="1" t="str">
        <f>INDEX('List of companies'!$I$2:$I$16,MATCH(C54,'List of companies'!$G$2:$G$16,0))</f>
        <v>PR19 (£m)</v>
      </c>
      <c r="G54" s="9">
        <v>0.56901715735148017</v>
      </c>
      <c r="H54" s="9">
        <v>1.2047662065968852</v>
      </c>
      <c r="I54" s="9">
        <v>2.4681321217349561</v>
      </c>
      <c r="J54" s="9">
        <v>3.0371492790864361</v>
      </c>
      <c r="K54" s="9">
        <v>3.6728983283318413</v>
      </c>
      <c r="L54" s="9">
        <v>4.2419154856833217</v>
      </c>
      <c r="M54" s="9">
        <v>0</v>
      </c>
      <c r="N54" s="9">
        <v>3.9680000000000007E-2</v>
      </c>
      <c r="O54" s="9">
        <v>3.9680000000000007E-2</v>
      </c>
      <c r="P54" s="9">
        <f t="shared" si="5"/>
        <v>0.56901715735148017</v>
      </c>
      <c r="Q54" s="9">
        <f t="shared" si="6"/>
        <v>3.6332183283318411</v>
      </c>
      <c r="R54" s="9">
        <f t="shared" si="7"/>
        <v>4.2022354856833219</v>
      </c>
      <c r="T54" s="35"/>
      <c r="U54" s="35"/>
      <c r="V54" s="35"/>
      <c r="W54" s="35"/>
      <c r="X54" s="35"/>
      <c r="Y54" s="35"/>
      <c r="Z54" s="35"/>
      <c r="AA54" s="35"/>
      <c r="AB54" s="35"/>
      <c r="AC54" s="35"/>
      <c r="AD54" s="35"/>
      <c r="AE54" s="35"/>
      <c r="AG54" s="35"/>
      <c r="AH54" s="35"/>
      <c r="AI54" s="35"/>
      <c r="AJ54" s="35"/>
      <c r="AK54" s="35"/>
      <c r="AL54" s="35"/>
      <c r="AM54" s="35"/>
      <c r="AN54" s="35"/>
      <c r="AO54" s="35"/>
      <c r="AP54" s="35"/>
      <c r="AQ54" s="35"/>
      <c r="AR54" s="35"/>
      <c r="AT54" s="35"/>
      <c r="AU54" s="35"/>
      <c r="AV54" s="35"/>
      <c r="AW54" s="35"/>
      <c r="AX54" s="35"/>
      <c r="AY54" s="35"/>
      <c r="AZ54" s="35"/>
      <c r="BA54" s="35"/>
      <c r="BB54" s="35"/>
      <c r="BC54" s="35"/>
      <c r="BD54" s="35"/>
      <c r="BE54" s="35"/>
    </row>
    <row r="55" spans="1:57" x14ac:dyDescent="0.3">
      <c r="A55" s="1" t="s">
        <v>11</v>
      </c>
      <c r="B55" s="1" t="s">
        <v>66</v>
      </c>
      <c r="C55" s="1" t="s">
        <v>44</v>
      </c>
      <c r="D55" s="1" t="str">
        <f t="shared" si="8"/>
        <v>HDD22</v>
      </c>
      <c r="E55" s="1" t="str">
        <f>INDEX('List of companies'!$H$3:$H$16,MATCH('BP Data WWW, April 19'!C55,'List of companies'!$G$3:$G$16,0))</f>
        <v>Business plans (£m)</v>
      </c>
      <c r="F55" s="1" t="str">
        <f>INDEX('List of companies'!$I$2:$I$16,MATCH(C55,'List of companies'!$G$2:$G$16,0))</f>
        <v>PR19 (£m)</v>
      </c>
      <c r="G55" s="9">
        <v>0.56751062912641814</v>
      </c>
      <c r="H55" s="9">
        <v>1.2004043718739505</v>
      </c>
      <c r="I55" s="9">
        <v>2.5497848004625605</v>
      </c>
      <c r="J55" s="9">
        <v>3.1172954295889785</v>
      </c>
      <c r="K55" s="9">
        <v>3.7501891723365111</v>
      </c>
      <c r="L55" s="9">
        <v>4.3176998014629291</v>
      </c>
      <c r="M55" s="9">
        <v>0</v>
      </c>
      <c r="N55" s="9">
        <v>3.9680000000000007E-2</v>
      </c>
      <c r="O55" s="9">
        <v>3.9680000000000007E-2</v>
      </c>
      <c r="P55" s="9">
        <f t="shared" si="5"/>
        <v>0.56751062912641814</v>
      </c>
      <c r="Q55" s="9">
        <f t="shared" si="6"/>
        <v>3.7105091723365109</v>
      </c>
      <c r="R55" s="9">
        <f t="shared" si="7"/>
        <v>4.2780198014629294</v>
      </c>
      <c r="T55" s="35"/>
      <c r="U55" s="35"/>
      <c r="V55" s="35"/>
      <c r="W55" s="35"/>
      <c r="X55" s="35"/>
      <c r="Y55" s="35"/>
      <c r="Z55" s="35"/>
      <c r="AA55" s="35"/>
      <c r="AB55" s="35"/>
      <c r="AC55" s="35"/>
      <c r="AD55" s="35"/>
      <c r="AE55" s="35"/>
      <c r="AG55" s="35"/>
      <c r="AH55" s="35"/>
      <c r="AI55" s="35"/>
      <c r="AJ55" s="35"/>
      <c r="AK55" s="35"/>
      <c r="AL55" s="35"/>
      <c r="AM55" s="35"/>
      <c r="AN55" s="35"/>
      <c r="AO55" s="35"/>
      <c r="AP55" s="35"/>
      <c r="AQ55" s="35"/>
      <c r="AR55" s="35"/>
      <c r="AT55" s="35"/>
      <c r="AU55" s="35"/>
      <c r="AV55" s="35"/>
      <c r="AW55" s="35"/>
      <c r="AX55" s="35"/>
      <c r="AY55" s="35"/>
      <c r="AZ55" s="35"/>
      <c r="BA55" s="35"/>
      <c r="BB55" s="35"/>
      <c r="BC55" s="35"/>
      <c r="BD55" s="35"/>
      <c r="BE55" s="35"/>
    </row>
    <row r="56" spans="1:57" x14ac:dyDescent="0.3">
      <c r="A56" s="1" t="s">
        <v>11</v>
      </c>
      <c r="B56" s="1" t="s">
        <v>66</v>
      </c>
      <c r="C56" s="1" t="s">
        <v>47</v>
      </c>
      <c r="D56" s="1" t="str">
        <f t="shared" si="8"/>
        <v>HDD23</v>
      </c>
      <c r="E56" s="1" t="str">
        <f>INDEX('List of companies'!$H$3:$H$16,MATCH('BP Data WWW, April 19'!C56,'List of companies'!$G$3:$G$16,0))</f>
        <v>Business plans (£m)</v>
      </c>
      <c r="F56" s="1" t="str">
        <f>INDEX('List of companies'!$I$2:$I$16,MATCH(C56,'List of companies'!$G$2:$G$16,0))</f>
        <v>PR19 (£m)</v>
      </c>
      <c r="G56" s="9">
        <v>0.56766749518294557</v>
      </c>
      <c r="H56" s="9">
        <v>1.1962865613983116</v>
      </c>
      <c r="I56" s="9">
        <v>2.5296602999397146</v>
      </c>
      <c r="J56" s="9">
        <v>3.0973277951226601</v>
      </c>
      <c r="K56" s="9">
        <v>3.7259468613380262</v>
      </c>
      <c r="L56" s="9">
        <v>4.2936143565209717</v>
      </c>
      <c r="M56" s="9">
        <v>0</v>
      </c>
      <c r="N56" s="9">
        <v>3.9680000000000007E-2</v>
      </c>
      <c r="O56" s="9">
        <v>3.9680000000000007E-2</v>
      </c>
      <c r="P56" s="9">
        <f t="shared" si="5"/>
        <v>0.56766749518294557</v>
      </c>
      <c r="Q56" s="9">
        <f t="shared" si="6"/>
        <v>3.6862668613380261</v>
      </c>
      <c r="R56" s="9">
        <f t="shared" si="7"/>
        <v>4.253934356520972</v>
      </c>
      <c r="T56" s="35"/>
      <c r="U56" s="35"/>
      <c r="V56" s="35"/>
      <c r="W56" s="35"/>
      <c r="X56" s="35"/>
      <c r="Y56" s="35"/>
      <c r="Z56" s="35"/>
      <c r="AA56" s="35"/>
      <c r="AB56" s="35"/>
      <c r="AC56" s="35"/>
      <c r="AD56" s="35"/>
      <c r="AE56" s="35"/>
      <c r="AG56" s="35"/>
      <c r="AH56" s="35"/>
      <c r="AI56" s="35"/>
      <c r="AJ56" s="35"/>
      <c r="AK56" s="35"/>
      <c r="AL56" s="35"/>
      <c r="AM56" s="35"/>
      <c r="AN56" s="35"/>
      <c r="AO56" s="35"/>
      <c r="AP56" s="35"/>
      <c r="AQ56" s="35"/>
      <c r="AR56" s="35"/>
      <c r="AT56" s="35"/>
      <c r="AU56" s="35"/>
      <c r="AV56" s="35"/>
      <c r="AW56" s="35"/>
      <c r="AX56" s="35"/>
      <c r="AY56" s="35"/>
      <c r="AZ56" s="35"/>
      <c r="BA56" s="35"/>
      <c r="BB56" s="35"/>
      <c r="BC56" s="35"/>
      <c r="BD56" s="35"/>
      <c r="BE56" s="35"/>
    </row>
    <row r="57" spans="1:57" x14ac:dyDescent="0.3">
      <c r="A57" s="1" t="s">
        <v>11</v>
      </c>
      <c r="B57" s="1" t="s">
        <v>66</v>
      </c>
      <c r="C57" s="1" t="s">
        <v>50</v>
      </c>
      <c r="D57" s="1" t="str">
        <f t="shared" si="8"/>
        <v>HDD24</v>
      </c>
      <c r="E57" s="1" t="str">
        <f>INDEX('List of companies'!$H$3:$H$16,MATCH('BP Data WWW, April 19'!C57,'List of companies'!$G$3:$G$16,0))</f>
        <v>Business plans (£m)</v>
      </c>
      <c r="F57" s="1" t="str">
        <f>INDEX('List of companies'!$I$2:$I$16,MATCH(C57,'List of companies'!$G$2:$G$16,0))</f>
        <v>PR19 (£m)</v>
      </c>
      <c r="G57" s="9">
        <v>0.56781790276622224</v>
      </c>
      <c r="H57" s="9">
        <v>1.1884225674404696</v>
      </c>
      <c r="I57" s="9">
        <v>2.5262776434304404</v>
      </c>
      <c r="J57" s="9">
        <v>3.0940955461966624</v>
      </c>
      <c r="K57" s="9">
        <v>3.7147002108709097</v>
      </c>
      <c r="L57" s="9">
        <v>4.2825181136371322</v>
      </c>
      <c r="M57" s="9">
        <v>0</v>
      </c>
      <c r="N57" s="9">
        <v>3.9680000000000007E-2</v>
      </c>
      <c r="O57" s="9">
        <v>3.9680000000000007E-2</v>
      </c>
      <c r="P57" s="9">
        <f t="shared" si="5"/>
        <v>0.56781790276622224</v>
      </c>
      <c r="Q57" s="9">
        <f t="shared" si="6"/>
        <v>3.6750202108709096</v>
      </c>
      <c r="R57" s="9">
        <f t="shared" si="7"/>
        <v>4.2428381136371325</v>
      </c>
      <c r="T57" s="35"/>
      <c r="U57" s="35"/>
      <c r="V57" s="35"/>
      <c r="W57" s="35"/>
      <c r="X57" s="35"/>
      <c r="Y57" s="35"/>
      <c r="Z57" s="35"/>
      <c r="AA57" s="35"/>
      <c r="AB57" s="35"/>
      <c r="AC57" s="35"/>
      <c r="AD57" s="35"/>
      <c r="AE57" s="35"/>
      <c r="AG57" s="35"/>
      <c r="AH57" s="35"/>
      <c r="AI57" s="35"/>
      <c r="AJ57" s="35"/>
      <c r="AK57" s="35"/>
      <c r="AL57" s="35"/>
      <c r="AM57" s="35"/>
      <c r="AN57" s="35"/>
      <c r="AO57" s="35"/>
      <c r="AP57" s="35"/>
      <c r="AQ57" s="35"/>
      <c r="AR57" s="35"/>
      <c r="AT57" s="35"/>
      <c r="AU57" s="35"/>
      <c r="AV57" s="35"/>
      <c r="AW57" s="35"/>
      <c r="AX57" s="35"/>
      <c r="AY57" s="35"/>
      <c r="AZ57" s="35"/>
      <c r="BA57" s="35"/>
      <c r="BB57" s="35"/>
      <c r="BC57" s="35"/>
      <c r="BD57" s="35"/>
      <c r="BE57" s="35"/>
    </row>
    <row r="58" spans="1:57" x14ac:dyDescent="0.3">
      <c r="A58" s="1" t="s">
        <v>11</v>
      </c>
      <c r="B58" s="1" t="s">
        <v>66</v>
      </c>
      <c r="C58" s="1" t="s">
        <v>53</v>
      </c>
      <c r="D58" s="1" t="str">
        <f t="shared" si="8"/>
        <v>HDD25</v>
      </c>
      <c r="E58" s="1" t="str">
        <f>INDEX('List of companies'!$H$3:$H$16,MATCH('BP Data WWW, April 19'!C58,'List of companies'!$G$3:$G$16,0))</f>
        <v>Business plans (£m)</v>
      </c>
      <c r="F58" s="1" t="str">
        <f>INDEX('List of companies'!$I$2:$I$16,MATCH(C58,'List of companies'!$G$2:$G$16,0))</f>
        <v>PR19 (£m)</v>
      </c>
      <c r="G58" s="9">
        <v>0.56790252725119184</v>
      </c>
      <c r="H58" s="9">
        <v>1.1912042058752903</v>
      </c>
      <c r="I58" s="9">
        <v>2.5267380661812231</v>
      </c>
      <c r="J58" s="9">
        <v>3.0946405934324148</v>
      </c>
      <c r="K58" s="9">
        <v>3.7179422720565132</v>
      </c>
      <c r="L58" s="9">
        <v>4.2858447993077053</v>
      </c>
      <c r="M58" s="9">
        <v>0</v>
      </c>
      <c r="N58" s="9">
        <v>3.9680000000000007E-2</v>
      </c>
      <c r="O58" s="9">
        <v>3.9680000000000007E-2</v>
      </c>
      <c r="P58" s="9">
        <f t="shared" si="5"/>
        <v>0.56790252725119184</v>
      </c>
      <c r="Q58" s="9">
        <f t="shared" si="6"/>
        <v>3.678262272056513</v>
      </c>
      <c r="R58" s="9">
        <f t="shared" si="7"/>
        <v>4.2461647993077056</v>
      </c>
      <c r="T58" s="35"/>
      <c r="U58" s="35"/>
      <c r="V58" s="35"/>
      <c r="W58" s="35"/>
      <c r="X58" s="35"/>
      <c r="Y58" s="35"/>
      <c r="Z58" s="35"/>
      <c r="AA58" s="35"/>
      <c r="AB58" s="35"/>
      <c r="AC58" s="35"/>
      <c r="AD58" s="35"/>
      <c r="AE58" s="35"/>
      <c r="AG58" s="35"/>
      <c r="AH58" s="35"/>
      <c r="AI58" s="35"/>
      <c r="AJ58" s="35"/>
      <c r="AK58" s="35"/>
      <c r="AL58" s="35"/>
      <c r="AM58" s="35"/>
      <c r="AN58" s="35"/>
      <c r="AO58" s="35"/>
      <c r="AP58" s="35"/>
      <c r="AQ58" s="35"/>
      <c r="AR58" s="35"/>
      <c r="AT58" s="35"/>
      <c r="AU58" s="35"/>
      <c r="AV58" s="35"/>
      <c r="AW58" s="35"/>
      <c r="AX58" s="35"/>
      <c r="AY58" s="35"/>
      <c r="AZ58" s="35"/>
      <c r="BA58" s="35"/>
      <c r="BB58" s="35"/>
      <c r="BC58" s="35"/>
      <c r="BD58" s="35"/>
      <c r="BE58" s="35"/>
    </row>
  </sheetData>
  <autoFilter ref="A3:R5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A1:I24"/>
  <sheetViews>
    <sheetView zoomScale="105" zoomScaleNormal="70" workbookViewId="0"/>
  </sheetViews>
  <sheetFormatPr defaultRowHeight="14" x14ac:dyDescent="0.3"/>
  <cols>
    <col min="1" max="1" width="10.75" customWidth="1"/>
    <col min="2" max="2" width="15.33203125" bestFit="1" customWidth="1"/>
    <col min="3" max="3" width="10" bestFit="1" customWidth="1"/>
    <col min="4" max="5" width="9.83203125" customWidth="1"/>
    <col min="6" max="6" width="10" customWidth="1"/>
    <col min="8" max="8" width="11" customWidth="1"/>
    <col min="9" max="9" width="10" customWidth="1"/>
  </cols>
  <sheetData>
    <row r="1" spans="1:9" x14ac:dyDescent="0.3">
      <c r="C1" s="23" t="s">
        <v>41</v>
      </c>
    </row>
    <row r="5" spans="1:9" ht="33.75" customHeight="1" x14ac:dyDescent="0.3">
      <c r="A5" s="10"/>
      <c r="B5" s="10"/>
      <c r="C5" s="44" t="s">
        <v>112</v>
      </c>
      <c r="D5" s="44"/>
      <c r="E5" s="44"/>
      <c r="F5" s="44"/>
      <c r="H5" s="26" t="s">
        <v>98</v>
      </c>
      <c r="I5" s="26"/>
    </row>
    <row r="6" spans="1:9" ht="26" x14ac:dyDescent="0.3">
      <c r="A6" s="11" t="s">
        <v>86</v>
      </c>
      <c r="B6" s="11"/>
      <c r="C6" s="12" t="s">
        <v>88</v>
      </c>
      <c r="D6" s="12" t="s">
        <v>89</v>
      </c>
      <c r="E6" s="12" t="s">
        <v>90</v>
      </c>
      <c r="F6" s="12" t="s">
        <v>87</v>
      </c>
      <c r="H6" s="25" t="s">
        <v>99</v>
      </c>
      <c r="I6" s="25" t="s">
        <v>87</v>
      </c>
    </row>
    <row r="7" spans="1:9" x14ac:dyDescent="0.3">
      <c r="A7" s="13" t="s">
        <v>6</v>
      </c>
      <c r="B7" s="13" t="str">
        <f>INDEX('List of companies'!$D$3:$D$23,MATCH('Allocation proportions'!A7,'List of companies'!$C$3:$C$23,0))</f>
        <v>Anglian Water  </v>
      </c>
      <c r="C7" s="14">
        <f>SUMIFS('BP Data WW, April 19'!M$3:M$87,'BP Data WW, April 19'!$A$3:$A$87,'Allocation proportions'!$A7,'BP Data WW, April 19'!$F$3:$F$87,'Allocation proportions'!$C$1)</f>
        <v>157.6166224491372</v>
      </c>
      <c r="D7" s="14">
        <f>SUMIFS('BP Data WW, April 19'!N$3:N$87,'BP Data WW, April 19'!$A$3:$A$87,'Allocation proportions'!$A7,'BP Data WW, April 19'!$F$3:$F$87,'Allocation proportions'!$C$1)</f>
        <v>1387.0558523320938</v>
      </c>
      <c r="E7" s="14">
        <f>SUMIFS('BP Data WWW, April 19'!$Q$4:$Q$58,'BP Data WWW, April 19'!$A$4:$A$58,'Allocation proportions'!$A7,'BP Data WWW, April 19'!$F$4:$F$58,'Allocation proportions'!$C$1)</f>
        <v>1988.0965251050188</v>
      </c>
      <c r="F7" s="14">
        <f>SUMIFS('BP Data WWW, April 19'!$P$4:$P$58,'BP Data WWW, April 19'!$A$4:$A$58,'Allocation proportions'!$A7,'BP Data WWW, April 19'!$F$4:$F$58,'Allocation proportions'!$C$1)</f>
        <v>442.21721209869582</v>
      </c>
      <c r="H7" s="27">
        <f t="shared" ref="H7:H24" si="0">C7/(C7+D7)</f>
        <v>0.10203886262132052</v>
      </c>
      <c r="I7" s="27">
        <f t="shared" ref="I7:I17" si="1">F7/(E7+F7)</f>
        <v>0.18195889910390947</v>
      </c>
    </row>
    <row r="8" spans="1:9" x14ac:dyDescent="0.3">
      <c r="A8" s="13" t="s">
        <v>11</v>
      </c>
      <c r="B8" s="13" t="str">
        <f>INDEX('List of companies'!$D$3:$D$23,MATCH('Allocation proportions'!A8,'List of companies'!$C$3:$C$23,0))</f>
        <v>Hafren Dyfrdwy</v>
      </c>
      <c r="C8" s="14">
        <f>SUMIFS('BP Data WW, April 19'!M$3:M$87,'BP Data WW, April 19'!$A$3:$A$87,'Allocation proportions'!$A8,'BP Data WW, April 19'!$F$3:$F$87,'Allocation proportions'!$C$1)</f>
        <v>7.2200085232737949</v>
      </c>
      <c r="D8" s="14">
        <f>SUMIFS('BP Data WW, April 19'!N$3:N$87,'BP Data WW, April 19'!$A$3:$A$87,'Allocation proportions'!$A8,'BP Data WW, April 19'!$F$3:$F$87,'Allocation proportions'!$C$1)</f>
        <v>84.163748479559189</v>
      </c>
      <c r="E8" s="14">
        <f>SUMIFS('BP Data WWW, April 19'!$Q$4:$Q$58,'BP Data WWW, April 19'!$A$4:$A$58,'Allocation proportions'!$A8,'BP Data WWW, April 19'!$F$4:$F$58,'Allocation proportions'!$C$1)</f>
        <v>18.383276844933803</v>
      </c>
      <c r="F8" s="14">
        <f>SUMIFS('BP Data WWW, April 19'!$P$4:$P$58,'BP Data WWW, April 19'!$A$4:$A$58,'Allocation proportions'!$A8,'BP Data WWW, April 19'!$F$4:$F$58,'Allocation proportions'!$C$1)</f>
        <v>2.8399157116782576</v>
      </c>
      <c r="H8" s="27">
        <f t="shared" si="0"/>
        <v>7.9007569398246213E-2</v>
      </c>
      <c r="I8" s="27">
        <f t="shared" si="1"/>
        <v>0.1338118996047786</v>
      </c>
    </row>
    <row r="9" spans="1:9" x14ac:dyDescent="0.3">
      <c r="A9" s="13" t="s">
        <v>14</v>
      </c>
      <c r="B9" s="13" t="str">
        <f>INDEX('List of companies'!$D$3:$D$23,MATCH('Allocation proportions'!A9,'List of companies'!$C$3:$C$23,0))</f>
        <v>Northumbrian Water</v>
      </c>
      <c r="C9" s="14">
        <f>SUMIFS('BP Data WW, April 19'!M$3:M$87,'BP Data WW, April 19'!$A$3:$A$87,'Allocation proportions'!$A9,'BP Data WW, April 19'!$F$3:$F$87,'Allocation proportions'!$C$1)</f>
        <v>84.362530745199933</v>
      </c>
      <c r="D9" s="14">
        <f>SUMIFS('BP Data WW, April 19'!N$3:N$87,'BP Data WW, April 19'!$A$3:$A$87,'Allocation proportions'!$A9,'BP Data WW, April 19'!$F$3:$F$87,'Allocation proportions'!$C$1)</f>
        <v>1004.0404692548001</v>
      </c>
      <c r="E9" s="14">
        <f>SUMIFS('BP Data WWW, April 19'!$Q$4:$Q$58,'BP Data WWW, April 19'!$A$4:$A$58,'Allocation proportions'!$A9,'BP Data WWW, April 19'!$F$4:$F$58,'Allocation proportions'!$C$1)</f>
        <v>812.69500000000005</v>
      </c>
      <c r="F9" s="14">
        <f>SUMIFS('BP Data WWW, April 19'!$P$4:$P$58,'BP Data WWW, April 19'!$A$4:$A$58,'Allocation proportions'!$A9,'BP Data WWW, April 19'!$F$4:$F$58,'Allocation proportions'!$C$1)</f>
        <v>67.344000000000008</v>
      </c>
      <c r="H9" s="27">
        <f t="shared" si="0"/>
        <v>7.751038057153456E-2</v>
      </c>
      <c r="I9" s="27">
        <f t="shared" si="1"/>
        <v>7.6523881327986598E-2</v>
      </c>
    </row>
    <row r="10" spans="1:9" x14ac:dyDescent="0.3">
      <c r="A10" s="13" t="s">
        <v>17</v>
      </c>
      <c r="B10" s="13" t="str">
        <f>INDEX('List of companies'!$D$3:$D$23,MATCH('Allocation proportions'!A10,'List of companies'!$C$3:$C$23,0))</f>
        <v>United Utilities</v>
      </c>
      <c r="C10" s="14">
        <f>SUMIFS('BP Data WW, April 19'!M$3:M$87,'BP Data WW, April 19'!$A$3:$A$87,'Allocation proportions'!$A10,'BP Data WW, April 19'!$F$3:$F$87,'Allocation proportions'!$C$1)</f>
        <v>172.50570111240074</v>
      </c>
      <c r="D10" s="14">
        <f>SUMIFS('BP Data WW, April 19'!N$3:N$87,'BP Data WW, April 19'!$A$3:$A$87,'Allocation proportions'!$A10,'BP Data WW, April 19'!$F$3:$F$87,'Allocation proportions'!$C$1)</f>
        <v>1532.4145997073756</v>
      </c>
      <c r="E10" s="14">
        <f>SUMIFS('BP Data WWW, April 19'!$Q$4:$Q$58,'BP Data WWW, April 19'!$A$4:$A$58,'Allocation proportions'!$A10,'BP Data WWW, April 19'!$F$4:$F$58,'Allocation proportions'!$C$1)</f>
        <v>1828.1992800234211</v>
      </c>
      <c r="F10" s="14">
        <f>SUMIFS('BP Data WWW, April 19'!$P$4:$P$58,'BP Data WWW, April 19'!$A$4:$A$58,'Allocation proportions'!$A10,'BP Data WWW, April 19'!$F$4:$F$58,'Allocation proportions'!$C$1)</f>
        <v>328.0448599088117</v>
      </c>
      <c r="H10" s="27">
        <f t="shared" si="0"/>
        <v>0.10118109393703323</v>
      </c>
      <c r="I10" s="27">
        <f t="shared" si="1"/>
        <v>0.15213716008945147</v>
      </c>
    </row>
    <row r="11" spans="1:9" x14ac:dyDescent="0.3">
      <c r="A11" s="13" t="s">
        <v>21</v>
      </c>
      <c r="B11" s="13" t="str">
        <f>INDEX('List of companies'!$D$3:$D$23,MATCH('Allocation proportions'!A11,'List of companies'!$C$3:$C$23,0))</f>
        <v>Southern Water</v>
      </c>
      <c r="C11" s="14">
        <f>SUMIFS('BP Data WW, April 19'!M$3:M$87,'BP Data WW, April 19'!$A$3:$A$87,'Allocation proportions'!$A11,'BP Data WW, April 19'!$F$3:$F$87,'Allocation proportions'!$C$1)</f>
        <v>49.668658241313821</v>
      </c>
      <c r="D11" s="14">
        <f>SUMIFS('BP Data WW, April 19'!N$3:N$87,'BP Data WW, April 19'!$A$3:$A$87,'Allocation proportions'!$A11,'BP Data WW, April 19'!$F$3:$F$87,'Allocation proportions'!$C$1)</f>
        <v>677.6013417586862</v>
      </c>
      <c r="E11" s="14">
        <f>SUMIFS('BP Data WWW, April 19'!$Q$4:$Q$58,'BP Data WWW, April 19'!$A$4:$A$58,'Allocation proportions'!$A11,'BP Data WWW, April 19'!$F$4:$F$58,'Allocation proportions'!$C$1)</f>
        <v>1393.3430000000001</v>
      </c>
      <c r="F11" s="14">
        <f>SUMIFS('BP Data WWW, April 19'!$P$4:$P$58,'BP Data WWW, April 19'!$A$4:$A$58,'Allocation proportions'!$A11,'BP Data WWW, April 19'!$F$4:$F$58,'Allocation proportions'!$C$1)</f>
        <v>191.74</v>
      </c>
      <c r="H11" s="27">
        <f t="shared" si="0"/>
        <v>6.8294661186785954E-2</v>
      </c>
      <c r="I11" s="27">
        <f t="shared" si="1"/>
        <v>0.12096527437364479</v>
      </c>
    </row>
    <row r="12" spans="1:9" x14ac:dyDescent="0.3">
      <c r="A12" s="13" t="s">
        <v>25</v>
      </c>
      <c r="B12" s="13" t="str">
        <f>INDEX('List of companies'!$D$3:$D$23,MATCH('Allocation proportions'!A12,'List of companies'!$C$3:$C$23,0))</f>
        <v>Severn Trent England</v>
      </c>
      <c r="C12" s="14">
        <f>SUMIFS('BP Data WW, April 19'!M$3:M$87,'BP Data WW, April 19'!$A$3:$A$87,'Allocation proportions'!$A12,'BP Data WW, April 19'!$F$3:$F$87,'Allocation proportions'!$C$1)</f>
        <v>197.36325471978748</v>
      </c>
      <c r="D12" s="14">
        <f>SUMIFS('BP Data WW, April 19'!N$3:N$87,'BP Data WW, April 19'!$A$3:$A$87,'Allocation proportions'!$A12,'BP Data WW, April 19'!$F$3:$F$87,'Allocation proportions'!$C$1)</f>
        <v>1915.8919382184456</v>
      </c>
      <c r="E12" s="14">
        <f>SUMIFS('BP Data WWW, April 19'!$Q$4:$Q$58,'BP Data WWW, April 19'!$A$4:$A$58,'Allocation proportions'!$A12,'BP Data WWW, April 19'!$F$4:$F$58,'Allocation proportions'!$C$1)</f>
        <v>2004.537097349702</v>
      </c>
      <c r="F12" s="14">
        <f>SUMIFS('BP Data WWW, April 19'!$P$4:$P$58,'BP Data WWW, April 19'!$A$4:$A$58,'Allocation proportions'!$A12,'BP Data WWW, April 19'!$F$4:$F$58,'Allocation proportions'!$C$1)</f>
        <v>259.44867083921048</v>
      </c>
      <c r="H12" s="27">
        <f t="shared" si="0"/>
        <v>9.3393005908281743E-2</v>
      </c>
      <c r="I12" s="27">
        <f t="shared" si="1"/>
        <v>0.1145981898317134</v>
      </c>
    </row>
    <row r="13" spans="1:9" x14ac:dyDescent="0.3">
      <c r="A13" s="13" t="s">
        <v>28</v>
      </c>
      <c r="B13" s="13" t="str">
        <f>INDEX('List of companies'!$D$3:$D$23,MATCH('Allocation proportions'!A13,'List of companies'!$C$3:$C$23,0))</f>
        <v>South West Water</v>
      </c>
      <c r="C13" s="14">
        <f>SUMIFS('BP Data WW, April 19'!M$3:M$87,'BP Data WW, April 19'!$A$3:$A$87,'Allocation proportions'!$A13,'BP Data WW, April 19'!$F$3:$F$87,'Allocation proportions'!$C$1)</f>
        <v>28.943863162312553</v>
      </c>
      <c r="D13" s="14">
        <f>SUMIFS('BP Data WW, April 19'!N$3:N$87,'BP Data WW, April 19'!$A$3:$A$87,'Allocation proportions'!$A13,'BP Data WW, April 19'!$F$3:$F$87,'Allocation proportions'!$C$1)</f>
        <v>537.12213683768732</v>
      </c>
      <c r="E13" s="14">
        <f>SUMIFS('BP Data WWW, April 19'!$Q$4:$Q$58,'BP Data WWW, April 19'!$A$4:$A$58,'Allocation proportions'!$A13,'BP Data WWW, April 19'!$F$4:$F$58,'Allocation proportions'!$C$1)</f>
        <v>669.66399999999999</v>
      </c>
      <c r="F13" s="14">
        <f>SUMIFS('BP Data WWW, April 19'!$P$4:$P$58,'BP Data WWW, April 19'!$A$4:$A$58,'Allocation proportions'!$A13,'BP Data WWW, April 19'!$F$4:$F$58,'Allocation proportions'!$C$1)</f>
        <v>89.88</v>
      </c>
      <c r="H13" s="27">
        <f t="shared" si="0"/>
        <v>5.1131605081938425E-2</v>
      </c>
      <c r="I13" s="27">
        <f t="shared" si="1"/>
        <v>0.1183341583897707</v>
      </c>
    </row>
    <row r="14" spans="1:9" x14ac:dyDescent="0.3">
      <c r="A14" s="13" t="s">
        <v>31</v>
      </c>
      <c r="B14" s="13" t="str">
        <f>INDEX('List of companies'!$D$3:$D$23,MATCH('Allocation proportions'!A14,'List of companies'!$C$3:$C$23,0))</f>
        <v>Thames Water</v>
      </c>
      <c r="C14" s="14">
        <f>SUMIFS('BP Data WW, April 19'!M$3:M$87,'BP Data WW, April 19'!$A$3:$A$87,'Allocation proportions'!$A14,'BP Data WW, April 19'!$F$3:$F$87,'Allocation proportions'!$C$1)</f>
        <v>279.10583327507089</v>
      </c>
      <c r="D14" s="14">
        <f>SUMIFS('BP Data WW, April 19'!N$3:N$87,'BP Data WW, April 19'!$A$3:$A$87,'Allocation proportions'!$A14,'BP Data WW, April 19'!$F$3:$F$87,'Allocation proportions'!$C$1)</f>
        <v>3142.5754105747237</v>
      </c>
      <c r="E14" s="14">
        <f>SUMIFS('BP Data WWW, April 19'!$Q$4:$Q$58,'BP Data WWW, April 19'!$A$4:$A$58,'Allocation proportions'!$A14,'BP Data WWW, April 19'!$F$4:$F$58,'Allocation proportions'!$C$1)</f>
        <v>3400.593036750035</v>
      </c>
      <c r="F14" s="14">
        <f>SUMIFS('BP Data WWW, April 19'!$P$4:$P$58,'BP Data WWW, April 19'!$A$4:$A$58,'Allocation proportions'!$A14,'BP Data WWW, April 19'!$F$4:$F$58,'Allocation proportions'!$C$1)</f>
        <v>572.03928963130329</v>
      </c>
      <c r="H14" s="27">
        <f t="shared" si="0"/>
        <v>8.1569793731295651E-2</v>
      </c>
      <c r="I14" s="27">
        <f t="shared" si="1"/>
        <v>0.14399502461693267</v>
      </c>
    </row>
    <row r="15" spans="1:9" x14ac:dyDescent="0.3">
      <c r="A15" s="13" t="s">
        <v>34</v>
      </c>
      <c r="B15" s="13" t="str">
        <f>INDEX('List of companies'!$D$3:$D$23,MATCH('Allocation proportions'!A15,'List of companies'!$C$3:$C$23,0))</f>
        <v>Dŵr Cymru</v>
      </c>
      <c r="C15" s="14">
        <f>SUMIFS('BP Data WW, April 19'!M$3:M$87,'BP Data WW, April 19'!$A$3:$A$87,'Allocation proportions'!$A15,'BP Data WW, April 19'!$F$3:$F$87,'Allocation proportions'!$C$1)</f>
        <v>111.92334293059091</v>
      </c>
      <c r="D15" s="14">
        <f>SUMIFS('BP Data WW, April 19'!N$3:N$87,'BP Data WW, April 19'!$A$3:$A$87,'Allocation proportions'!$A15,'BP Data WW, April 19'!$F$3:$F$87,'Allocation proportions'!$C$1)</f>
        <v>857.63965706940894</v>
      </c>
      <c r="E15" s="14">
        <f>SUMIFS('BP Data WWW, April 19'!$Q$4:$Q$58,'BP Data WWW, April 19'!$A$4:$A$58,'Allocation proportions'!$A15,'BP Data WWW, April 19'!$F$4:$F$58,'Allocation proportions'!$C$1)</f>
        <v>1013.1399999999999</v>
      </c>
      <c r="F15" s="14">
        <f>SUMIFS('BP Data WWW, April 19'!$P$4:$P$58,'BP Data WWW, April 19'!$A$4:$A$58,'Allocation proportions'!$A15,'BP Data WWW, April 19'!$F$4:$F$58,'Allocation proportions'!$C$1)</f>
        <v>115.11000000000001</v>
      </c>
      <c r="H15" s="27">
        <f t="shared" si="0"/>
        <v>0.115436895725797</v>
      </c>
      <c r="I15" s="27">
        <f t="shared" si="1"/>
        <v>0.102025260358963</v>
      </c>
    </row>
    <row r="16" spans="1:9" x14ac:dyDescent="0.3">
      <c r="A16" s="13" t="s">
        <v>37</v>
      </c>
      <c r="B16" s="13" t="str">
        <f>INDEX('List of companies'!$D$3:$D$23,MATCH('Allocation proportions'!A16,'List of companies'!$C$3:$C$23,0))</f>
        <v>Wessex Water</v>
      </c>
      <c r="C16" s="14">
        <f>SUMIFS('BP Data WW, April 19'!M$3:M$87,'BP Data WW, April 19'!$A$3:$A$87,'Allocation proportions'!$A16,'BP Data WW, April 19'!$F$3:$F$87,'Allocation proportions'!$C$1)</f>
        <v>44.429166635982149</v>
      </c>
      <c r="D16" s="14">
        <f>SUMIFS('BP Data WW, April 19'!N$3:N$87,'BP Data WW, April 19'!$A$3:$A$87,'Allocation proportions'!$A16,'BP Data WW, April 19'!$F$3:$F$87,'Allocation proportions'!$C$1)</f>
        <v>399.4466228786444</v>
      </c>
      <c r="E16" s="14">
        <f>SUMIFS('BP Data WWW, April 19'!$Q$4:$Q$58,'BP Data WWW, April 19'!$A$4:$A$58,'Allocation proportions'!$A16,'BP Data WWW, April 19'!$F$4:$F$58,'Allocation proportions'!$C$1)</f>
        <v>869.82952925991435</v>
      </c>
      <c r="F16" s="14">
        <f>SUMIFS('BP Data WWW, April 19'!$P$4:$P$58,'BP Data WWW, April 19'!$A$4:$A$58,'Allocation proportions'!$A16,'BP Data WWW, April 19'!$F$4:$F$58,'Allocation proportions'!$C$1)</f>
        <v>110.89383536659518</v>
      </c>
      <c r="H16" s="27">
        <f t="shared" si="0"/>
        <v>0.1000936921668221</v>
      </c>
      <c r="I16" s="27">
        <f t="shared" si="1"/>
        <v>0.11307351223229709</v>
      </c>
    </row>
    <row r="17" spans="1:9" x14ac:dyDescent="0.3">
      <c r="A17" s="13" t="s">
        <v>42</v>
      </c>
      <c r="B17" s="13" t="str">
        <f>INDEX('List of companies'!$D$3:$D$23,MATCH('Allocation proportions'!A17,'List of companies'!$C$3:$C$23,0))</f>
        <v>Yorkshire Water</v>
      </c>
      <c r="C17" s="14">
        <f>SUMIFS('BP Data WW, April 19'!M$3:M$87,'BP Data WW, April 19'!$A$3:$A$87,'Allocation proportions'!$A17,'BP Data WW, April 19'!$F$3:$F$87,'Allocation proportions'!$C$1)</f>
        <v>112.57174329804977</v>
      </c>
      <c r="D17" s="14">
        <f>SUMIFS('BP Data WW, April 19'!N$3:N$87,'BP Data WW, April 19'!$A$3:$A$87,'Allocation proportions'!$A17,'BP Data WW, April 19'!$F$3:$F$87,'Allocation proportions'!$C$1)</f>
        <v>1193.1112567019504</v>
      </c>
      <c r="E17" s="14">
        <f>SUMIFS('BP Data WWW, April 19'!$Q$4:$Q$58,'BP Data WWW, April 19'!$A$4:$A$58,'Allocation proportions'!$A17,'BP Data WWW, April 19'!$F$4:$F$58,'Allocation proportions'!$C$1)</f>
        <v>1528.4572922148016</v>
      </c>
      <c r="F17" s="14">
        <f>SUMIFS('BP Data WWW, April 19'!$P$4:$P$58,'BP Data WWW, April 19'!$A$4:$A$58,'Allocation proportions'!$A17,'BP Data WWW, April 19'!$F$4:$F$58,'Allocation proportions'!$C$1)</f>
        <v>304.35600000000005</v>
      </c>
      <c r="H17" s="27">
        <f t="shared" si="0"/>
        <v>8.6216748857149667E-2</v>
      </c>
      <c r="I17" s="30">
        <f t="shared" si="1"/>
        <v>0.16605946786440604</v>
      </c>
    </row>
    <row r="18" spans="1:9" x14ac:dyDescent="0.3">
      <c r="A18" s="13" t="s">
        <v>45</v>
      </c>
      <c r="B18" s="13" t="str">
        <f>INDEX('List of companies'!$D$3:$D$23,MATCH('Allocation proportions'!A18,'List of companies'!$C$3:$C$23,0))</f>
        <v>Affinity Water</v>
      </c>
      <c r="C18" s="14">
        <f>SUMIFS('BP Data WW, April 19'!M$3:M$87,'BP Data WW, April 19'!$A$3:$A$87,'Allocation proportions'!$A18,'BP Data WW, April 19'!$F$3:$F$87,'Allocation proportions'!$C$1)</f>
        <v>54.220721387672995</v>
      </c>
      <c r="D18" s="14">
        <f>SUMIFS('BP Data WW, April 19'!N$3:N$87,'BP Data WW, April 19'!$A$3:$A$87,'Allocation proportions'!$A18,'BP Data WW, April 19'!$F$3:$F$87,'Allocation proportions'!$C$1)</f>
        <v>869.8249247231588</v>
      </c>
      <c r="E18" s="15"/>
      <c r="F18" s="16"/>
      <c r="H18" s="29">
        <f t="shared" si="0"/>
        <v>5.8677535699540172E-2</v>
      </c>
      <c r="I18" s="32"/>
    </row>
    <row r="19" spans="1:9" x14ac:dyDescent="0.3">
      <c r="A19" s="13" t="s">
        <v>48</v>
      </c>
      <c r="B19" s="13" t="str">
        <f>INDEX('List of companies'!$D$3:$D$23,MATCH('Allocation proportions'!A19,'List of companies'!$C$3:$C$23,0))</f>
        <v>Bristol Water</v>
      </c>
      <c r="C19" s="14">
        <f>SUMIFS('BP Data WW, April 19'!M$3:M$87,'BP Data WW, April 19'!$A$3:$A$87,'Allocation proportions'!$A19,'BP Data WW, April 19'!$F$3:$F$87,'Allocation proportions'!$C$1)</f>
        <v>49.744175356498566</v>
      </c>
      <c r="D19" s="14">
        <f>SUMIFS('BP Data WW, April 19'!N$3:N$87,'BP Data WW, April 19'!$A$3:$A$87,'Allocation proportions'!$A19,'BP Data WW, April 19'!$F$3:$F$87,'Allocation proportions'!$C$1)</f>
        <v>332.3158246435014</v>
      </c>
      <c r="E19" s="17"/>
      <c r="F19" s="18"/>
      <c r="H19" s="29">
        <f t="shared" si="0"/>
        <v>0.13019990408966806</v>
      </c>
      <c r="I19" s="33"/>
    </row>
    <row r="20" spans="1:9" x14ac:dyDescent="0.3">
      <c r="A20" s="13" t="s">
        <v>51</v>
      </c>
      <c r="B20" s="13" t="str">
        <f>INDEX('List of companies'!$D$3:$D$23,MATCH('Allocation proportions'!A20,'List of companies'!$C$3:$C$23,0))</f>
        <v>Portsmouth Water</v>
      </c>
      <c r="C20" s="14">
        <f>SUMIFS('BP Data WW, April 19'!M$3:M$87,'BP Data WW, April 19'!$A$3:$A$87,'Allocation proportions'!$A20,'BP Data WW, April 19'!$F$3:$F$87,'Allocation proportions'!$C$1)</f>
        <v>14.57190695545285</v>
      </c>
      <c r="D20" s="14">
        <f>SUMIFS('BP Data WW, April 19'!N$3:N$87,'BP Data WW, April 19'!$A$3:$A$87,'Allocation proportions'!$A20,'BP Data WW, April 19'!$F$3:$F$87,'Allocation proportions'!$C$1)</f>
        <v>109.94009304454715</v>
      </c>
      <c r="E20" s="17"/>
      <c r="F20" s="18"/>
      <c r="H20" s="29">
        <f t="shared" si="0"/>
        <v>0.1170321491539197</v>
      </c>
      <c r="I20" s="33"/>
    </row>
    <row r="21" spans="1:9" x14ac:dyDescent="0.3">
      <c r="A21" s="13" t="s">
        <v>54</v>
      </c>
      <c r="B21" s="13" t="str">
        <f>INDEX('List of companies'!$D$3:$D$23,MATCH('Allocation proportions'!A21,'List of companies'!$C$3:$C$23,0))</f>
        <v>SES Water</v>
      </c>
      <c r="C21" s="14">
        <f>SUMIFS('BP Data WW, April 19'!M$3:M$87,'BP Data WW, April 19'!$A$3:$A$87,'Allocation proportions'!$A21,'BP Data WW, April 19'!$F$3:$F$87,'Allocation proportions'!$C$1)</f>
        <v>16.481349300507357</v>
      </c>
      <c r="D21" s="14">
        <f>SUMIFS('BP Data WW, April 19'!N$3:N$87,'BP Data WW, April 19'!$A$3:$A$87,'Allocation proportions'!$A21,'BP Data WW, April 19'!$F$3:$F$87,'Allocation proportions'!$C$1)</f>
        <v>157.00065069949261</v>
      </c>
      <c r="E21" s="17"/>
      <c r="F21" s="18"/>
      <c r="H21" s="29">
        <f t="shared" si="0"/>
        <v>9.5003223968523301E-2</v>
      </c>
      <c r="I21" s="33"/>
    </row>
    <row r="22" spans="1:9" x14ac:dyDescent="0.3">
      <c r="A22" s="13" t="s">
        <v>56</v>
      </c>
      <c r="B22" s="13" t="str">
        <f>INDEX('List of companies'!$D$3:$D$23,MATCH('Allocation proportions'!A22,'List of companies'!$C$3:$C$23,0))</f>
        <v>South East Water</v>
      </c>
      <c r="C22" s="14">
        <f>SUMIFS('BP Data WW, April 19'!M$3:M$87,'BP Data WW, April 19'!$A$3:$A$87,'Allocation proportions'!$A22,'BP Data WW, April 19'!$F$3:$F$87,'Allocation proportions'!$C$1)</f>
        <v>60.187869036307006</v>
      </c>
      <c r="D22" s="14">
        <f>SUMIFS('BP Data WW, April 19'!N$3:N$87,'BP Data WW, April 19'!$A$3:$A$87,'Allocation proportions'!$A22,'BP Data WW, April 19'!$F$3:$F$87,'Allocation proportions'!$C$1)</f>
        <v>562.09919463856784</v>
      </c>
      <c r="E22" s="17"/>
      <c r="F22" s="18"/>
      <c r="H22" s="29">
        <f t="shared" si="0"/>
        <v>9.6720424623439147E-2</v>
      </c>
      <c r="I22" s="33"/>
    </row>
    <row r="23" spans="1:9" x14ac:dyDescent="0.3">
      <c r="A23" s="13" t="s">
        <v>58</v>
      </c>
      <c r="B23" s="13" t="str">
        <f>INDEX('List of companies'!$D$3:$D$23,MATCH('Allocation proportions'!A23,'List of companies'!$C$3:$C$23,0))</f>
        <v>South Staffs Water</v>
      </c>
      <c r="C23" s="14">
        <f>SUMIFS('BP Data WW, April 19'!M$3:M$87,'BP Data WW, April 19'!$A$3:$A$87,'Allocation proportions'!$A23,'BP Data WW, April 19'!$F$3:$F$87,'Allocation proportions'!$C$1)</f>
        <v>26.58963630454593</v>
      </c>
      <c r="D23" s="14">
        <f>SUMIFS('BP Data WW, April 19'!N$3:N$87,'BP Data WW, April 19'!$A$3:$A$87,'Allocation proportions'!$A23,'BP Data WW, April 19'!$F$3:$F$87,'Allocation proportions'!$C$1)</f>
        <v>389.15009436051332</v>
      </c>
      <c r="E23" s="19"/>
      <c r="F23" s="20"/>
      <c r="H23" s="29">
        <f t="shared" si="0"/>
        <v>6.3957409752516223E-2</v>
      </c>
      <c r="I23" s="34"/>
    </row>
    <row r="24" spans="1:9" x14ac:dyDescent="0.3">
      <c r="A24" s="21" t="s">
        <v>85</v>
      </c>
      <c r="B24" s="21"/>
      <c r="C24" s="22">
        <f t="shared" ref="C24:F24" si="2">SUM(C7:C23)</f>
        <v>1467.506383434104</v>
      </c>
      <c r="D24" s="22">
        <f t="shared" si="2"/>
        <v>15151.393815923153</v>
      </c>
      <c r="E24" s="22">
        <f t="shared" si="2"/>
        <v>15526.938037547827</v>
      </c>
      <c r="F24" s="22">
        <f t="shared" si="2"/>
        <v>2483.9137835562951</v>
      </c>
      <c r="H24" s="28">
        <f t="shared" si="0"/>
        <v>8.830345966521061E-2</v>
      </c>
      <c r="I24" s="31">
        <f>F24/(E24+F24)</f>
        <v>0.13791206591604857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Inputs &gt;&gt;&gt;</vt:lpstr>
      <vt:lpstr>List of companies</vt:lpstr>
      <vt:lpstr>BP Data WW, April 19</vt:lpstr>
      <vt:lpstr>BP Data WWW, April 19</vt:lpstr>
      <vt:lpstr>Output for feeder model 4 &gt;&gt;&gt;</vt:lpstr>
      <vt:lpstr>Allocation proportions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2019-12-12T13:48:25Z</dcterms:created>
  <dcterms:modified xsi:type="dcterms:W3CDTF">2019-12-12T13:48:32Z</dcterms:modified>
</cp:coreProperties>
</file>