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960" windowWidth="14820" windowHeight="8010"/>
  </bookViews>
  <sheets>
    <sheet name="Inputs" sheetId="3" r:id="rId1"/>
    <sheet name="Appointee WACC" sheetId="1" r:id="rId2"/>
    <sheet name="Wholesale WACC" sheetId="2" r:id="rId3"/>
    <sheet name="Outputs" sheetId="4" r:id="rId4"/>
    <sheet name="F_Outputs" sheetId="5" r:id="rId5"/>
  </sheets>
  <calcPr calcId="152511"/>
</workbook>
</file>

<file path=xl/calcChain.xml><?xml version="1.0" encoding="utf-8"?>
<calcChain xmlns="http://schemas.openxmlformats.org/spreadsheetml/2006/main">
  <c r="J122" i="5" l="1"/>
  <c r="I122" i="5"/>
  <c r="H122" i="5"/>
  <c r="G122" i="5"/>
  <c r="F122" i="5"/>
  <c r="J121" i="5"/>
  <c r="I121" i="5"/>
  <c r="H121" i="5"/>
  <c r="G121" i="5"/>
  <c r="F121" i="5"/>
  <c r="J115" i="5"/>
  <c r="I115" i="5"/>
  <c r="H115" i="5"/>
  <c r="G115" i="5"/>
  <c r="F115" i="5"/>
  <c r="J114" i="5"/>
  <c r="I114" i="5"/>
  <c r="H114" i="5"/>
  <c r="G114" i="5"/>
  <c r="F114" i="5"/>
  <c r="J108" i="5"/>
  <c r="I108" i="5"/>
  <c r="H108" i="5"/>
  <c r="G108" i="5"/>
  <c r="F108" i="5"/>
  <c r="J107" i="5"/>
  <c r="I107" i="5"/>
  <c r="H107" i="5"/>
  <c r="G107" i="5"/>
  <c r="F107" i="5"/>
  <c r="J101" i="5" l="1"/>
  <c r="I101" i="5"/>
  <c r="H101" i="5"/>
  <c r="G101" i="5"/>
  <c r="F101" i="5"/>
  <c r="J100" i="5"/>
  <c r="I100" i="5"/>
  <c r="H100" i="5"/>
  <c r="G100" i="5"/>
  <c r="F100" i="5"/>
  <c r="J94" i="5"/>
  <c r="I94" i="5"/>
  <c r="H94" i="5"/>
  <c r="G94" i="5"/>
  <c r="F94" i="5"/>
  <c r="J93" i="5"/>
  <c r="I93" i="5"/>
  <c r="H93" i="5"/>
  <c r="G93" i="5"/>
  <c r="F93" i="5"/>
  <c r="J87" i="5"/>
  <c r="I87" i="5"/>
  <c r="H87" i="5"/>
  <c r="G87" i="5"/>
  <c r="F87" i="5"/>
  <c r="J86" i="5"/>
  <c r="I86" i="5"/>
  <c r="H86" i="5"/>
  <c r="G86" i="5"/>
  <c r="F86" i="5"/>
  <c r="J80" i="5"/>
  <c r="I80" i="5"/>
  <c r="H80" i="5"/>
  <c r="G80" i="5"/>
  <c r="F80" i="5"/>
  <c r="J79" i="5"/>
  <c r="I79" i="5"/>
  <c r="H79" i="5"/>
  <c r="G79" i="5"/>
  <c r="F79" i="5"/>
  <c r="J73" i="5"/>
  <c r="I73" i="5"/>
  <c r="H73" i="5"/>
  <c r="G73" i="5"/>
  <c r="F73" i="5"/>
  <c r="J72" i="5"/>
  <c r="I72" i="5"/>
  <c r="H72" i="5"/>
  <c r="G72" i="5"/>
  <c r="F72" i="5"/>
  <c r="J66" i="5"/>
  <c r="I66" i="5"/>
  <c r="H66" i="5"/>
  <c r="G66" i="5"/>
  <c r="F66" i="5"/>
  <c r="J65" i="5"/>
  <c r="I65" i="5"/>
  <c r="H65" i="5"/>
  <c r="G65" i="5"/>
  <c r="F65" i="5"/>
  <c r="J59" i="5"/>
  <c r="I59" i="5"/>
  <c r="H59" i="5"/>
  <c r="G59" i="5"/>
  <c r="F59" i="5"/>
  <c r="J58" i="5"/>
  <c r="I58" i="5"/>
  <c r="H58" i="5"/>
  <c r="G58" i="5"/>
  <c r="F58" i="5"/>
  <c r="J52" i="5"/>
  <c r="I52" i="5"/>
  <c r="H52" i="5"/>
  <c r="G52" i="5"/>
  <c r="F52" i="5"/>
  <c r="J51" i="5"/>
  <c r="I51" i="5"/>
  <c r="H51" i="5"/>
  <c r="G51" i="5"/>
  <c r="F51" i="5"/>
  <c r="J45" i="5"/>
  <c r="I45" i="5"/>
  <c r="H45" i="5"/>
  <c r="G45" i="5"/>
  <c r="F45" i="5"/>
  <c r="J44" i="5"/>
  <c r="I44" i="5"/>
  <c r="H44" i="5"/>
  <c r="G44" i="5"/>
  <c r="F44" i="5"/>
  <c r="J38" i="5"/>
  <c r="I38" i="5"/>
  <c r="H38" i="5"/>
  <c r="G38" i="5"/>
  <c r="F38" i="5"/>
  <c r="J37" i="5"/>
  <c r="I37" i="5"/>
  <c r="H37" i="5"/>
  <c r="G37" i="5"/>
  <c r="F37" i="5"/>
  <c r="J31" i="5"/>
  <c r="I31" i="5"/>
  <c r="H31" i="5"/>
  <c r="G31" i="5"/>
  <c r="F31" i="5"/>
  <c r="J30" i="5"/>
  <c r="I30" i="5"/>
  <c r="H30" i="5"/>
  <c r="G30" i="5"/>
  <c r="F30" i="5"/>
  <c r="J24" i="5"/>
  <c r="I24" i="5"/>
  <c r="H24" i="5"/>
  <c r="G24" i="5"/>
  <c r="F24" i="5"/>
  <c r="J23" i="5"/>
  <c r="I23" i="5"/>
  <c r="H23" i="5"/>
  <c r="G23" i="5"/>
  <c r="F23" i="5"/>
  <c r="J17" i="5"/>
  <c r="I17" i="5"/>
  <c r="H17" i="5"/>
  <c r="G17" i="5"/>
  <c r="F17" i="5"/>
  <c r="J16" i="5"/>
  <c r="I16" i="5"/>
  <c r="H16" i="5"/>
  <c r="G16" i="5"/>
  <c r="F16" i="5"/>
  <c r="J10" i="5" l="1"/>
  <c r="I10" i="5"/>
  <c r="H10" i="5"/>
  <c r="G10" i="5"/>
  <c r="F10" i="5"/>
  <c r="J9" i="5"/>
  <c r="I9" i="5"/>
  <c r="H9" i="5"/>
  <c r="G9" i="5"/>
  <c r="F9" i="5"/>
  <c r="G8" i="2" l="1"/>
  <c r="G7" i="2"/>
  <c r="G5" i="2"/>
  <c r="G4" i="2"/>
  <c r="G21" i="1" l="1"/>
  <c r="G19" i="1"/>
  <c r="G16" i="1"/>
  <c r="G15" i="1"/>
  <c r="G14" i="1"/>
  <c r="G13" i="1"/>
  <c r="G9" i="1"/>
  <c r="G8" i="1"/>
  <c r="G7" i="1"/>
  <c r="G5" i="1"/>
  <c r="G4" i="1"/>
  <c r="G6" i="2"/>
  <c r="G17" i="1" l="1"/>
  <c r="G11" i="2" s="1"/>
  <c r="C3" i="4" s="1"/>
  <c r="J95" i="5" s="1"/>
  <c r="I74" i="5"/>
  <c r="G60" i="5"/>
  <c r="F39" i="5"/>
  <c r="G32" i="5"/>
  <c r="F11" i="5"/>
  <c r="I32" i="5"/>
  <c r="G39" i="5"/>
  <c r="G11" i="5"/>
  <c r="G81" i="5"/>
  <c r="H74" i="5"/>
  <c r="G53" i="5"/>
  <c r="I39" i="5"/>
  <c r="H18" i="5"/>
  <c r="I81" i="5"/>
  <c r="I25" i="5"/>
  <c r="H95" i="5"/>
  <c r="G74" i="5"/>
  <c r="I60" i="5"/>
  <c r="H39" i="5"/>
  <c r="J25" i="5"/>
  <c r="H88" i="5"/>
  <c r="J74" i="5"/>
  <c r="F74" i="5"/>
  <c r="H32" i="5"/>
  <c r="J18" i="5"/>
  <c r="F18" i="5"/>
  <c r="G10" i="1"/>
  <c r="G6" i="1"/>
  <c r="C7" i="4"/>
  <c r="G3" i="1"/>
  <c r="G3" i="2"/>
  <c r="G9" i="2" s="1"/>
  <c r="G10" i="2" s="1"/>
  <c r="C4" i="4" s="1"/>
  <c r="I53" i="5" l="1"/>
  <c r="H11" i="5"/>
  <c r="F53" i="5"/>
  <c r="F81" i="5"/>
  <c r="F46" i="5"/>
  <c r="F32" i="5"/>
  <c r="F60" i="5"/>
  <c r="F88" i="5"/>
  <c r="G95" i="5"/>
  <c r="J11" i="5"/>
  <c r="J39" i="5"/>
  <c r="H81" i="5"/>
  <c r="F25" i="5"/>
  <c r="J53" i="5"/>
  <c r="J81" i="5"/>
  <c r="H60" i="5"/>
  <c r="J32" i="5"/>
  <c r="J60" i="5"/>
  <c r="I95" i="5"/>
  <c r="G18" i="5"/>
  <c r="I18" i="5"/>
  <c r="H53" i="5"/>
  <c r="G88" i="5"/>
  <c r="G117" i="5"/>
  <c r="J117" i="5"/>
  <c r="F117" i="5"/>
  <c r="I110" i="5"/>
  <c r="H103" i="5"/>
  <c r="I117" i="5"/>
  <c r="H110" i="5"/>
  <c r="G103" i="5"/>
  <c r="G110" i="5"/>
  <c r="I103" i="5"/>
  <c r="H117" i="5"/>
  <c r="J103" i="5"/>
  <c r="F103" i="5"/>
  <c r="J110" i="5"/>
  <c r="F110" i="5"/>
  <c r="H120" i="5"/>
  <c r="G120" i="5"/>
  <c r="J113" i="5"/>
  <c r="F113" i="5"/>
  <c r="I106" i="5"/>
  <c r="J120" i="5"/>
  <c r="F120" i="5"/>
  <c r="H106" i="5"/>
  <c r="H113" i="5"/>
  <c r="J106" i="5"/>
  <c r="F106" i="5"/>
  <c r="I113" i="5"/>
  <c r="I120" i="5"/>
  <c r="G106" i="5"/>
  <c r="G113" i="5"/>
  <c r="F67" i="5"/>
  <c r="H4" i="5"/>
  <c r="H116" i="5"/>
  <c r="G116" i="5"/>
  <c r="J109" i="5"/>
  <c r="F109" i="5"/>
  <c r="I102" i="5"/>
  <c r="J116" i="5"/>
  <c r="F116" i="5"/>
  <c r="I109" i="5"/>
  <c r="H102" i="5"/>
  <c r="H109" i="5"/>
  <c r="J102" i="5"/>
  <c r="F102" i="5"/>
  <c r="I116" i="5"/>
  <c r="G102" i="5"/>
  <c r="G109" i="5"/>
  <c r="I4" i="5"/>
  <c r="F4" i="5"/>
  <c r="G46" i="5"/>
  <c r="H67" i="5"/>
  <c r="I88" i="5"/>
  <c r="J46" i="5"/>
  <c r="G25" i="5"/>
  <c r="H46" i="5"/>
  <c r="I67" i="5"/>
  <c r="J88" i="5"/>
  <c r="G67" i="5"/>
  <c r="I11" i="5"/>
  <c r="H25" i="5"/>
  <c r="I46" i="5"/>
  <c r="J67" i="5"/>
  <c r="F95" i="5"/>
  <c r="J4" i="5"/>
  <c r="I99" i="5"/>
  <c r="I92" i="5"/>
  <c r="I85" i="5"/>
  <c r="I78" i="5"/>
  <c r="I71" i="5"/>
  <c r="I64" i="5"/>
  <c r="I57" i="5"/>
  <c r="I50" i="5"/>
  <c r="I43" i="5"/>
  <c r="I36" i="5"/>
  <c r="I29" i="5"/>
  <c r="I22" i="5"/>
  <c r="I15" i="5"/>
  <c r="J8" i="5"/>
  <c r="H57" i="5"/>
  <c r="H43" i="5"/>
  <c r="H36" i="5"/>
  <c r="H22" i="5"/>
  <c r="G85" i="5"/>
  <c r="G78" i="5"/>
  <c r="G71" i="5"/>
  <c r="G64" i="5"/>
  <c r="G57" i="5"/>
  <c r="G15" i="5"/>
  <c r="H8" i="5"/>
  <c r="J99" i="5"/>
  <c r="F99" i="5"/>
  <c r="J85" i="5"/>
  <c r="F85" i="5"/>
  <c r="J71" i="5"/>
  <c r="F71" i="5"/>
  <c r="J50" i="5"/>
  <c r="F50" i="5"/>
  <c r="J36" i="5"/>
  <c r="F36" i="5"/>
  <c r="J22" i="5"/>
  <c r="F22" i="5"/>
  <c r="H99" i="5"/>
  <c r="H92" i="5"/>
  <c r="H85" i="5"/>
  <c r="H78" i="5"/>
  <c r="H71" i="5"/>
  <c r="H64" i="5"/>
  <c r="H50" i="5"/>
  <c r="H29" i="5"/>
  <c r="H15" i="5"/>
  <c r="G8" i="5"/>
  <c r="F8" i="5"/>
  <c r="G99" i="5"/>
  <c r="G92" i="5"/>
  <c r="G50" i="5"/>
  <c r="G43" i="5"/>
  <c r="G36" i="5"/>
  <c r="G29" i="5"/>
  <c r="G22" i="5"/>
  <c r="J92" i="5"/>
  <c r="F92" i="5"/>
  <c r="J78" i="5"/>
  <c r="F78" i="5"/>
  <c r="J64" i="5"/>
  <c r="F64" i="5"/>
  <c r="J57" i="5"/>
  <c r="F57" i="5"/>
  <c r="J43" i="5"/>
  <c r="F43" i="5"/>
  <c r="J29" i="5"/>
  <c r="F29" i="5"/>
  <c r="J15" i="5"/>
  <c r="F15" i="5"/>
  <c r="I8" i="5"/>
  <c r="C6" i="4"/>
  <c r="G4" i="5"/>
  <c r="H5" i="5"/>
  <c r="I5" i="5"/>
  <c r="J5" i="5"/>
  <c r="F5" i="5"/>
  <c r="G5" i="5"/>
  <c r="J96" i="5"/>
  <c r="F96" i="5"/>
  <c r="H89" i="5"/>
  <c r="J82" i="5"/>
  <c r="F82" i="5"/>
  <c r="H75" i="5"/>
  <c r="J68" i="5"/>
  <c r="F68" i="5"/>
  <c r="H61" i="5"/>
  <c r="J54" i="5"/>
  <c r="F54" i="5"/>
  <c r="H47" i="5"/>
  <c r="J40" i="5"/>
  <c r="F40" i="5"/>
  <c r="H33" i="5"/>
  <c r="J26" i="5"/>
  <c r="F26" i="5"/>
  <c r="H19" i="5"/>
  <c r="J12" i="5"/>
  <c r="F12" i="5"/>
  <c r="G26" i="5"/>
  <c r="G12" i="5"/>
  <c r="I96" i="5"/>
  <c r="G89" i="5"/>
  <c r="I82" i="5"/>
  <c r="G75" i="5"/>
  <c r="I68" i="5"/>
  <c r="G61" i="5"/>
  <c r="I54" i="5"/>
  <c r="G47" i="5"/>
  <c r="I40" i="5"/>
  <c r="G33" i="5"/>
  <c r="I26" i="5"/>
  <c r="G19" i="5"/>
  <c r="I12" i="5"/>
  <c r="I89" i="5"/>
  <c r="G68" i="5"/>
  <c r="I61" i="5"/>
  <c r="G40" i="5"/>
  <c r="H96" i="5"/>
  <c r="J89" i="5"/>
  <c r="F89" i="5"/>
  <c r="H82" i="5"/>
  <c r="J75" i="5"/>
  <c r="F75" i="5"/>
  <c r="H68" i="5"/>
  <c r="J61" i="5"/>
  <c r="F61" i="5"/>
  <c r="H54" i="5"/>
  <c r="J47" i="5"/>
  <c r="F47" i="5"/>
  <c r="H40" i="5"/>
  <c r="J33" i="5"/>
  <c r="F33" i="5"/>
  <c r="H26" i="5"/>
  <c r="J19" i="5"/>
  <c r="F19" i="5"/>
  <c r="H12" i="5"/>
  <c r="G96" i="5"/>
  <c r="G82" i="5"/>
  <c r="I75" i="5"/>
  <c r="G54" i="5"/>
  <c r="I47" i="5"/>
  <c r="I33" i="5"/>
  <c r="I19" i="5"/>
  <c r="I98" i="5"/>
  <c r="F77" i="5"/>
  <c r="H7" i="5"/>
  <c r="I63" i="5"/>
  <c r="I49" i="5"/>
  <c r="F28" i="5"/>
  <c r="J91" i="5"/>
  <c r="G70" i="5"/>
  <c r="F98" i="5"/>
  <c r="H28" i="5"/>
  <c r="G12" i="2"/>
  <c r="C5" i="4"/>
  <c r="G11" i="1"/>
  <c r="H91" i="5" l="1"/>
  <c r="I119" i="5"/>
  <c r="H119" i="5"/>
  <c r="G112" i="5"/>
  <c r="J105" i="5"/>
  <c r="F105" i="5"/>
  <c r="G119" i="5"/>
  <c r="J112" i="5"/>
  <c r="F112" i="5"/>
  <c r="I105" i="5"/>
  <c r="I112" i="5"/>
  <c r="G105" i="5"/>
  <c r="J119" i="5"/>
  <c r="F119" i="5"/>
  <c r="H105" i="5"/>
  <c r="H112" i="5"/>
  <c r="J118" i="5"/>
  <c r="F118" i="5"/>
  <c r="I118" i="5"/>
  <c r="H111" i="5"/>
  <c r="G104" i="5"/>
  <c r="H118" i="5"/>
  <c r="G111" i="5"/>
  <c r="J104" i="5"/>
  <c r="F104" i="5"/>
  <c r="J111" i="5"/>
  <c r="F111" i="5"/>
  <c r="H104" i="5"/>
  <c r="G118" i="5"/>
  <c r="I104" i="5"/>
  <c r="I111" i="5"/>
  <c r="I28" i="5"/>
  <c r="J14" i="5"/>
  <c r="H70" i="5"/>
  <c r="G28" i="5"/>
  <c r="H49" i="5"/>
  <c r="G14" i="5"/>
  <c r="G91" i="5"/>
  <c r="J49" i="5"/>
  <c r="F35" i="5"/>
  <c r="H77" i="5"/>
  <c r="I7" i="5"/>
  <c r="I77" i="5"/>
  <c r="G77" i="5"/>
  <c r="H35" i="5"/>
  <c r="J77" i="5"/>
  <c r="J7" i="5"/>
  <c r="F63" i="5"/>
  <c r="G7" i="5"/>
  <c r="H14" i="5"/>
  <c r="J56" i="5"/>
  <c r="F84" i="5"/>
  <c r="I91" i="5"/>
  <c r="F21" i="5"/>
  <c r="I42" i="5"/>
  <c r="H63" i="5"/>
  <c r="G84" i="5"/>
  <c r="I35" i="5"/>
  <c r="J98" i="5"/>
  <c r="I56" i="5"/>
  <c r="G98" i="5"/>
  <c r="H56" i="5"/>
  <c r="J28" i="5"/>
  <c r="F56" i="5"/>
  <c r="H98" i="5"/>
  <c r="I14" i="5"/>
  <c r="G56" i="5"/>
  <c r="G49" i="5"/>
  <c r="J35" i="5"/>
  <c r="I84" i="5"/>
  <c r="F70" i="5"/>
  <c r="G35" i="5"/>
  <c r="F42" i="5"/>
  <c r="G21" i="5"/>
  <c r="H84" i="5"/>
  <c r="H21" i="5"/>
  <c r="G42" i="5"/>
  <c r="J63" i="5"/>
  <c r="F91" i="5"/>
  <c r="F14" i="5"/>
  <c r="J70" i="5"/>
  <c r="I21" i="5"/>
  <c r="H42" i="5"/>
  <c r="G63" i="5"/>
  <c r="J84" i="5"/>
  <c r="J42" i="5"/>
  <c r="F7" i="5"/>
  <c r="J21" i="5"/>
  <c r="F49" i="5"/>
  <c r="I70" i="5"/>
  <c r="J97" i="5"/>
  <c r="F97" i="5"/>
  <c r="J90" i="5"/>
  <c r="F90" i="5"/>
  <c r="J83" i="5"/>
  <c r="F83" i="5"/>
  <c r="J76" i="5"/>
  <c r="F76" i="5"/>
  <c r="J69" i="5"/>
  <c r="F69" i="5"/>
  <c r="J62" i="5"/>
  <c r="F62" i="5"/>
  <c r="J55" i="5"/>
  <c r="F55" i="5"/>
  <c r="J48" i="5"/>
  <c r="F48" i="5"/>
  <c r="J41" i="5"/>
  <c r="F41" i="5"/>
  <c r="J34" i="5"/>
  <c r="F34" i="5"/>
  <c r="J27" i="5"/>
  <c r="F27" i="5"/>
  <c r="J20" i="5"/>
  <c r="F20" i="5"/>
  <c r="J13" i="5"/>
  <c r="F13" i="5"/>
  <c r="J6" i="5"/>
  <c r="I55" i="5"/>
  <c r="I41" i="5"/>
  <c r="I34" i="5"/>
  <c r="I20" i="5"/>
  <c r="H83" i="5"/>
  <c r="H76" i="5"/>
  <c r="H69" i="5"/>
  <c r="H62" i="5"/>
  <c r="H55" i="5"/>
  <c r="H13" i="5"/>
  <c r="H6" i="5"/>
  <c r="F6" i="5"/>
  <c r="G97" i="5"/>
  <c r="G83" i="5"/>
  <c r="G69" i="5"/>
  <c r="G48" i="5"/>
  <c r="G34" i="5"/>
  <c r="G20" i="5"/>
  <c r="I6" i="5"/>
  <c r="I97" i="5"/>
  <c r="I90" i="5"/>
  <c r="I83" i="5"/>
  <c r="I76" i="5"/>
  <c r="I69" i="5"/>
  <c r="I62" i="5"/>
  <c r="I48" i="5"/>
  <c r="I27" i="5"/>
  <c r="I13" i="5"/>
  <c r="G6" i="5"/>
  <c r="H97" i="5"/>
  <c r="H90" i="5"/>
  <c r="H48" i="5"/>
  <c r="H41" i="5"/>
  <c r="H34" i="5"/>
  <c r="H27" i="5"/>
  <c r="H20" i="5"/>
  <c r="G90" i="5"/>
  <c r="G76" i="5"/>
  <c r="G62" i="5"/>
  <c r="G55" i="5"/>
  <c r="G41" i="5"/>
  <c r="G27" i="5"/>
  <c r="G13" i="5"/>
  <c r="G12" i="1"/>
  <c r="G18" i="1" s="1"/>
  <c r="G22" i="1" s="1"/>
  <c r="G20" i="1" l="1"/>
</calcChain>
</file>

<file path=xl/sharedStrings.xml><?xml version="1.0" encoding="utf-8"?>
<sst xmlns="http://schemas.openxmlformats.org/spreadsheetml/2006/main" count="740" uniqueCount="114">
  <si>
    <t>A</t>
  </si>
  <si>
    <t>Appointee WACC ~ based on assumed notional structure (nominal)</t>
  </si>
  <si>
    <t>Notional gearing</t>
  </si>
  <si>
    <t>Total Market Return (TMR)</t>
  </si>
  <si>
    <t>Risk free rate (RFR)</t>
  </si>
  <si>
    <t>Equity Risk Premium (ERP)</t>
  </si>
  <si>
    <t>Debt beta</t>
  </si>
  <si>
    <t>Raw equity beta for listed company comparator</t>
  </si>
  <si>
    <t>Actual gearing of listed company comparator</t>
  </si>
  <si>
    <t>Asset beta</t>
  </si>
  <si>
    <t>Re-levered equity beta</t>
  </si>
  <si>
    <t>Overall cost of equity (used in WACC)</t>
  </si>
  <si>
    <t>Cost of embedded debt</t>
  </si>
  <si>
    <t>Cost of new debt</t>
  </si>
  <si>
    <t>Ratio of embedded to new debt</t>
  </si>
  <si>
    <t>Issuance and liquidity costs</t>
  </si>
  <si>
    <t>Overall cost of debt (used in WACC)</t>
  </si>
  <si>
    <t>WACC ~ vanilla (pre-tax cost of debt and post-tax cost of equity)</t>
  </si>
  <si>
    <t>Tax (marginal rate of corporation tax)</t>
  </si>
  <si>
    <t>WACC ~ fully post-tax</t>
  </si>
  <si>
    <t>Retail margin deduction</t>
  </si>
  <si>
    <t>Wholesale WACC</t>
  </si>
  <si>
    <t>W18021A</t>
  </si>
  <si>
    <t>W18026A</t>
  </si>
  <si>
    <t>W18017A</t>
  </si>
  <si>
    <t>W18018A</t>
  </si>
  <si>
    <t>W18027A</t>
  </si>
  <si>
    <t>W18028A</t>
  </si>
  <si>
    <t>W18029A</t>
  </si>
  <si>
    <t>W18030A</t>
  </si>
  <si>
    <t>W18019A</t>
  </si>
  <si>
    <t>W18020A</t>
  </si>
  <si>
    <t>W18013A</t>
  </si>
  <si>
    <t>W18014A</t>
  </si>
  <si>
    <t>W18031A</t>
  </si>
  <si>
    <t>W18032A</t>
  </si>
  <si>
    <t>W18016A</t>
  </si>
  <si>
    <t>W18022A</t>
  </si>
  <si>
    <t>W18023A</t>
  </si>
  <si>
    <t>W18024A</t>
  </si>
  <si>
    <t>W18033A</t>
  </si>
  <si>
    <t>W18034A</t>
  </si>
  <si>
    <t>%</t>
  </si>
  <si>
    <t>dec</t>
  </si>
  <si>
    <t>Wholesale WACC ~ based on assumed notional structure (nominal)</t>
  </si>
  <si>
    <t>Gearing</t>
  </si>
  <si>
    <t>W18021WR</t>
  </si>
  <si>
    <t>Total Market Return</t>
  </si>
  <si>
    <t>W18026WR</t>
  </si>
  <si>
    <t>Risk Free Rate</t>
  </si>
  <si>
    <t>W18017WR</t>
  </si>
  <si>
    <t>Equity risk premium</t>
  </si>
  <si>
    <t>W18018WR</t>
  </si>
  <si>
    <t>W18027WR</t>
  </si>
  <si>
    <t>W18030WR</t>
  </si>
  <si>
    <t>W18019WR</t>
  </si>
  <si>
    <t>Cost of equity ~ water resources</t>
  </si>
  <si>
    <t>W18020WR</t>
  </si>
  <si>
    <t>Cost of debt ~ water resources</t>
  </si>
  <si>
    <t>W18013WR</t>
  </si>
  <si>
    <t>W18022WR</t>
  </si>
  <si>
    <t xml:space="preserve">Cost of debt override (used in WACC)  </t>
  </si>
  <si>
    <t xml:space="preserve">Cost of equity override (used in WACC)  </t>
  </si>
  <si>
    <t xml:space="preserve">Gearing (used in WACC) </t>
  </si>
  <si>
    <t xml:space="preserve">Interest rate for ILD </t>
  </si>
  <si>
    <t>Residential net margin for company</t>
  </si>
  <si>
    <t>Retail margin adjustment to Appointee WACC</t>
  </si>
  <si>
    <t>Long-term RPI assumption</t>
  </si>
  <si>
    <t>%, nominal</t>
  </si>
  <si>
    <t>Units</t>
  </si>
  <si>
    <t>Input</t>
  </si>
  <si>
    <t>number</t>
  </si>
  <si>
    <t>Asset beta for wholesale controls</t>
  </si>
  <si>
    <t>Source data:</t>
  </si>
  <si>
    <t>Bon codes in BPDTs</t>
  </si>
  <si>
    <t>Acronym</t>
  </si>
  <si>
    <t>Reference</t>
  </si>
  <si>
    <t>Item description</t>
  </si>
  <si>
    <t>Unit</t>
  </si>
  <si>
    <t>Model</t>
  </si>
  <si>
    <t>2020-21</t>
  </si>
  <si>
    <t>2021-22</t>
  </si>
  <si>
    <t>2022-23</t>
  </si>
  <si>
    <t>2023-24</t>
  </si>
  <si>
    <t>2024-25</t>
  </si>
  <si>
    <t>ANH</t>
  </si>
  <si>
    <t>Price Review 2019</t>
  </si>
  <si>
    <t>Text</t>
  </si>
  <si>
    <t>C_COD_PR19RR001</t>
  </si>
  <si>
    <t>C_COE_PR19RR001</t>
  </si>
  <si>
    <t>C_GEAR_PR19RR001</t>
  </si>
  <si>
    <t>C_IR_ILD_PR19RR001</t>
  </si>
  <si>
    <t>C_RES_MARG_PR19RR001</t>
  </si>
  <si>
    <t>PR19QA_RR001_OUT_1</t>
  </si>
  <si>
    <t>PR19QA_RR001_OUT_2</t>
  </si>
  <si>
    <t>Date &amp; Time for Model PR19 RR001 Cost of Capital model</t>
  </si>
  <si>
    <t>Name &amp; Path of Model PR19 RR001 Cost of Capital model</t>
  </si>
  <si>
    <t>PR19RR001_OUT</t>
  </si>
  <si>
    <t>WSH</t>
  </si>
  <si>
    <t>HDD</t>
  </si>
  <si>
    <t>NES</t>
  </si>
  <si>
    <t>SRN</t>
  </si>
  <si>
    <t>TMS</t>
  </si>
  <si>
    <t>WSX</t>
  </si>
  <si>
    <t>YKY</t>
  </si>
  <si>
    <t>AFW</t>
  </si>
  <si>
    <t>BRL</t>
  </si>
  <si>
    <t>PRT</t>
  </si>
  <si>
    <t>SEW</t>
  </si>
  <si>
    <t>SSC</t>
  </si>
  <si>
    <t>SES</t>
  </si>
  <si>
    <t>NWT</t>
  </si>
  <si>
    <t>SWB</t>
  </si>
  <si>
    <t>SVE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</si>
</sst>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0D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/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/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/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medium">
        <color rgb="FF8573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857362"/>
      </right>
      <top style="thin">
        <color rgb="FF857362"/>
      </top>
      <bottom style="thin">
        <color rgb="FF857362"/>
      </bottom>
      <diagonal/>
    </border>
    <border>
      <left/>
      <right style="thin">
        <color rgb="FF857362"/>
      </right>
      <top style="thin">
        <color rgb="FF857362"/>
      </top>
      <bottom style="medium">
        <color rgb="FF857362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2" fillId="0" borderId="0"/>
    <xf numFmtId="9" fontId="13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vertical="center"/>
    </xf>
    <xf numFmtId="0" fontId="4" fillId="0" borderId="6" xfId="1" applyFont="1" applyBorder="1" applyAlignment="1" applyProtection="1">
      <alignment vertical="center"/>
    </xf>
    <xf numFmtId="0" fontId="4" fillId="0" borderId="7" xfId="1" applyFont="1" applyBorder="1" applyAlignment="1" applyProtection="1">
      <alignment vertical="center"/>
    </xf>
    <xf numFmtId="0" fontId="4" fillId="0" borderId="7" xfId="1" applyFont="1" applyFill="1" applyBorder="1" applyAlignment="1" applyProtection="1">
      <alignment vertical="center"/>
    </xf>
    <xf numFmtId="0" fontId="4" fillId="0" borderId="8" xfId="1" applyFont="1" applyFill="1" applyBorder="1" applyAlignment="1" applyProtection="1">
      <alignment vertical="center"/>
    </xf>
    <xf numFmtId="0" fontId="1" fillId="3" borderId="0" xfId="1" applyFill="1" applyAlignment="1" applyProtection="1">
      <alignment vertical="center"/>
    </xf>
    <xf numFmtId="0" fontId="5" fillId="3" borderId="6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8" xfId="1" applyFont="1" applyFill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6" fillId="4" borderId="0" xfId="2" applyFont="1" applyFill="1" applyBorder="1" applyAlignment="1">
      <alignment vertical="center"/>
    </xf>
    <xf numFmtId="10" fontId="7" fillId="5" borderId="7" xfId="2" applyNumberFormat="1" applyFont="1" applyFill="1" applyBorder="1" applyProtection="1">
      <protection locked="0"/>
    </xf>
    <xf numFmtId="10" fontId="7" fillId="6" borderId="7" xfId="2" applyNumberFormat="1" applyFont="1" applyFill="1" applyBorder="1" applyProtection="1"/>
    <xf numFmtId="2" fontId="3" fillId="7" borderId="7" xfId="1" applyNumberFormat="1" applyFont="1" applyFill="1" applyBorder="1" applyAlignment="1" applyProtection="1">
      <alignment horizontal="right" vertical="center"/>
    </xf>
    <xf numFmtId="10" fontId="7" fillId="6" borderId="8" xfId="2" applyNumberFormat="1" applyFont="1" applyFill="1" applyBorder="1" applyProtection="1"/>
    <xf numFmtId="0" fontId="2" fillId="2" borderId="9" xfId="1" applyFont="1" applyFill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vertical="center"/>
    </xf>
    <xf numFmtId="0" fontId="5" fillId="0" borderId="8" xfId="1" applyFont="1" applyFill="1" applyBorder="1" applyAlignment="1" applyProtection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0" fontId="0" fillId="8" borderId="13" xfId="0" applyNumberFormat="1" applyFill="1" applyBorder="1"/>
    <xf numFmtId="0" fontId="8" fillId="0" borderId="0" xfId="0" applyFont="1" applyBorder="1" applyAlignment="1">
      <alignment vertical="center"/>
    </xf>
    <xf numFmtId="0" fontId="4" fillId="0" borderId="13" xfId="1" applyFont="1" applyBorder="1" applyAlignment="1" applyProtection="1">
      <alignment vertical="center"/>
    </xf>
    <xf numFmtId="0" fontId="4" fillId="0" borderId="13" xfId="1" applyFont="1" applyFill="1" applyBorder="1" applyAlignment="1" applyProtection="1">
      <alignment vertical="center"/>
    </xf>
    <xf numFmtId="10" fontId="7" fillId="6" borderId="15" xfId="2" applyNumberFormat="1" applyFont="1" applyFill="1" applyBorder="1" applyAlignment="1" applyProtection="1">
      <alignment horizontal="right"/>
    </xf>
    <xf numFmtId="2" fontId="3" fillId="7" borderId="15" xfId="1" applyNumberFormat="1" applyFont="1" applyFill="1" applyBorder="1" applyAlignment="1" applyProtection="1">
      <alignment horizontal="right" vertical="center"/>
    </xf>
    <xf numFmtId="10" fontId="7" fillId="6" borderId="16" xfId="2" applyNumberFormat="1" applyFont="1" applyFill="1" applyBorder="1" applyAlignment="1" applyProtection="1">
      <alignment horizontal="right"/>
    </xf>
    <xf numFmtId="0" fontId="7" fillId="5" borderId="7" xfId="2" applyNumberFormat="1" applyFont="1" applyFill="1" applyBorder="1" applyProtection="1">
      <protection locked="0"/>
    </xf>
    <xf numFmtId="164" fontId="7" fillId="5" borderId="7" xfId="2" applyNumberFormat="1" applyFont="1" applyFill="1" applyBorder="1" applyProtection="1">
      <protection locked="0"/>
    </xf>
    <xf numFmtId="0" fontId="9" fillId="0" borderId="0" xfId="0" applyFont="1"/>
    <xf numFmtId="10" fontId="3" fillId="9" borderId="7" xfId="1" applyNumberFormat="1" applyFont="1" applyFill="1" applyBorder="1" applyAlignment="1" applyProtection="1">
      <alignment horizontal="right" vertical="center"/>
      <protection locked="0"/>
    </xf>
    <xf numFmtId="2" fontId="7" fillId="9" borderId="7" xfId="2" applyNumberFormat="1" applyFont="1" applyFill="1" applyBorder="1" applyAlignment="1" applyProtection="1">
      <alignment horizontal="right" vertical="center"/>
      <protection locked="0"/>
    </xf>
    <xf numFmtId="10" fontId="7" fillId="9" borderId="6" xfId="2" applyNumberFormat="1" applyFont="1" applyFill="1" applyBorder="1" applyAlignment="1" applyProtection="1">
      <alignment horizontal="right" vertical="center"/>
      <protection locked="0"/>
    </xf>
    <xf numFmtId="10" fontId="7" fillId="9" borderId="6" xfId="2" applyNumberFormat="1" applyFont="1" applyFill="1" applyBorder="1" applyProtection="1">
      <protection locked="0"/>
    </xf>
    <xf numFmtId="10" fontId="7" fillId="9" borderId="7" xfId="2" applyNumberFormat="1" applyFont="1" applyFill="1" applyBorder="1" applyProtection="1">
      <protection locked="0"/>
    </xf>
    <xf numFmtId="2" fontId="7" fillId="9" borderId="7" xfId="2" applyNumberFormat="1" applyFont="1" applyFill="1" applyBorder="1" applyAlignment="1" applyProtection="1">
      <alignment horizontal="right"/>
      <protection locked="0"/>
    </xf>
    <xf numFmtId="10" fontId="0" fillId="9" borderId="13" xfId="0" applyNumberFormat="1" applyFill="1" applyBorder="1"/>
    <xf numFmtId="2" fontId="0" fillId="0" borderId="0" xfId="0" applyNumberFormat="1" applyFill="1"/>
    <xf numFmtId="2" fontId="10" fillId="0" borderId="0" xfId="0" applyNumberFormat="1" applyFont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2" fontId="10" fillId="0" borderId="0" xfId="3" applyNumberFormat="1" applyFont="1" applyBorder="1" applyAlignment="1">
      <alignment vertical="center"/>
    </xf>
    <xf numFmtId="10" fontId="0" fillId="0" borderId="0" xfId="0" applyNumberFormat="1"/>
    <xf numFmtId="164" fontId="0" fillId="0" borderId="0" xfId="0" applyNumberFormat="1" applyFill="1"/>
    <xf numFmtId="10" fontId="0" fillId="0" borderId="0" xfId="4" applyNumberFormat="1" applyFont="1"/>
  </cellXfs>
  <cellStyles count="5">
    <cellStyle name="Normal" xfId="0" builtinId="0"/>
    <cellStyle name="Normal 12" xfId="3"/>
    <cellStyle name="Normal 2" xfId="2"/>
    <cellStyle name="Normal 3 2" xfId="1"/>
    <cellStyle name="Percent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1"/>
  <sheetViews>
    <sheetView tabSelected="1" workbookViewId="0">
      <selection activeCell="D26" sqref="D26"/>
    </sheetView>
  </sheetViews>
  <sheetFormatPr defaultRowHeight="14.5" x14ac:dyDescent="0.35"/>
  <cols>
    <col min="2" max="2" width="39.08984375" bestFit="1" customWidth="1"/>
    <col min="3" max="3" width="28" customWidth="1"/>
  </cols>
  <sheetData>
    <row r="1" spans="1:4" x14ac:dyDescent="0.35">
      <c r="A1" t="s">
        <v>73</v>
      </c>
    </row>
    <row r="6" spans="1:4" ht="15" thickBot="1" x14ac:dyDescent="0.4">
      <c r="B6" t="s">
        <v>70</v>
      </c>
      <c r="C6" t="s">
        <v>69</v>
      </c>
    </row>
    <row r="7" spans="1:4" ht="15" thickBot="1" x14ac:dyDescent="0.4">
      <c r="B7" s="33" t="s">
        <v>63</v>
      </c>
      <c r="C7" s="32" t="s">
        <v>42</v>
      </c>
      <c r="D7" s="18">
        <v>0.6</v>
      </c>
    </row>
    <row r="8" spans="1:4" ht="15" thickBot="1" x14ac:dyDescent="0.4">
      <c r="B8" s="33" t="s">
        <v>3</v>
      </c>
      <c r="C8" s="32" t="s">
        <v>68</v>
      </c>
      <c r="D8" s="18">
        <v>8.6300000000000043E-2</v>
      </c>
    </row>
    <row r="9" spans="1:4" ht="15" thickBot="1" x14ac:dyDescent="0.4">
      <c r="B9" s="33" t="s">
        <v>4</v>
      </c>
      <c r="C9" s="32" t="s">
        <v>68</v>
      </c>
      <c r="D9" s="18">
        <v>5.8327630544483533E-3</v>
      </c>
    </row>
    <row r="10" spans="1:4" ht="15" thickBot="1" x14ac:dyDescent="0.4">
      <c r="B10" s="33" t="s">
        <v>6</v>
      </c>
      <c r="C10" s="32" t="s">
        <v>71</v>
      </c>
      <c r="D10" s="38">
        <v>0.125</v>
      </c>
    </row>
    <row r="11" spans="1:4" ht="15" thickBot="1" x14ac:dyDescent="0.4">
      <c r="B11" s="33" t="s">
        <v>7</v>
      </c>
      <c r="C11" s="32" t="s">
        <v>71</v>
      </c>
      <c r="D11" s="39">
        <v>0.63300000000000001</v>
      </c>
    </row>
    <row r="12" spans="1:4" ht="15" thickBot="1" x14ac:dyDescent="0.4">
      <c r="B12" s="33" t="s">
        <v>8</v>
      </c>
      <c r="C12" s="32" t="s">
        <v>42</v>
      </c>
      <c r="D12" s="18">
        <v>0.54213439067259395</v>
      </c>
    </row>
    <row r="13" spans="1:4" ht="15" thickBot="1" x14ac:dyDescent="0.4">
      <c r="B13" s="33" t="s">
        <v>12</v>
      </c>
      <c r="C13" s="32" t="s">
        <v>68</v>
      </c>
      <c r="D13" s="18">
        <v>4.4694228213646839E-2</v>
      </c>
    </row>
    <row r="14" spans="1:4" ht="15" thickBot="1" x14ac:dyDescent="0.4">
      <c r="B14" s="33" t="s">
        <v>13</v>
      </c>
      <c r="C14" s="32" t="s">
        <v>68</v>
      </c>
      <c r="D14" s="18">
        <v>2.5396605270416924E-2</v>
      </c>
    </row>
    <row r="15" spans="1:4" ht="15" thickBot="1" x14ac:dyDescent="0.4">
      <c r="B15" s="33" t="s">
        <v>14</v>
      </c>
      <c r="C15" s="32" t="s">
        <v>42</v>
      </c>
      <c r="D15" s="18">
        <v>0.8</v>
      </c>
    </row>
    <row r="16" spans="1:4" ht="15" thickBot="1" x14ac:dyDescent="0.4">
      <c r="B16" s="33" t="s">
        <v>15</v>
      </c>
      <c r="C16" s="32" t="s">
        <v>68</v>
      </c>
      <c r="D16" s="18">
        <v>1E-3</v>
      </c>
    </row>
    <row r="17" spans="2:5" ht="15" thickBot="1" x14ac:dyDescent="0.4">
      <c r="B17" s="34" t="s">
        <v>18</v>
      </c>
      <c r="C17" s="32" t="s">
        <v>42</v>
      </c>
      <c r="D17" s="18">
        <v>0.17</v>
      </c>
      <c r="E17" s="40"/>
    </row>
    <row r="18" spans="2:5" ht="15" thickBot="1" x14ac:dyDescent="0.4">
      <c r="B18" s="33" t="s">
        <v>67</v>
      </c>
      <c r="C18" s="32" t="s">
        <v>42</v>
      </c>
      <c r="D18" s="18">
        <v>0.03</v>
      </c>
    </row>
    <row r="19" spans="2:5" ht="15" thickBot="1" x14ac:dyDescent="0.4">
      <c r="B19" s="33" t="s">
        <v>65</v>
      </c>
      <c r="C19" s="32" t="s">
        <v>42</v>
      </c>
      <c r="D19" s="18">
        <v>0.01</v>
      </c>
    </row>
    <row r="20" spans="2:5" ht="15" thickBot="1" x14ac:dyDescent="0.4">
      <c r="B20" s="33" t="s">
        <v>66</v>
      </c>
      <c r="C20" s="32" t="s">
        <v>68</v>
      </c>
      <c r="D20" s="18">
        <v>4.0338983826029065E-4</v>
      </c>
      <c r="E20" s="40"/>
    </row>
    <row r="21" spans="2:5" ht="15" thickBot="1" x14ac:dyDescent="0.4">
      <c r="B21" s="33" t="s">
        <v>72</v>
      </c>
      <c r="C21" s="32" t="s">
        <v>71</v>
      </c>
      <c r="D21" s="39">
        <v>0.35270000000000001</v>
      </c>
      <c r="E21" s="4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G24"/>
  <sheetViews>
    <sheetView workbookViewId="0"/>
  </sheetViews>
  <sheetFormatPr defaultRowHeight="14.5" x14ac:dyDescent="0.35"/>
  <cols>
    <col min="3" max="3" width="54.26953125" customWidth="1"/>
    <col min="4" max="4" width="16.81640625" customWidth="1"/>
  </cols>
  <sheetData>
    <row r="1" spans="2:7" ht="15" thickBot="1" x14ac:dyDescent="0.4"/>
    <row r="2" spans="2:7" ht="15" thickBot="1" x14ac:dyDescent="0.4">
      <c r="B2" s="1" t="s">
        <v>0</v>
      </c>
      <c r="C2" s="5" t="s">
        <v>1</v>
      </c>
      <c r="D2" s="5" t="s">
        <v>74</v>
      </c>
      <c r="E2" s="10"/>
      <c r="F2" s="10"/>
      <c r="G2" s="17"/>
    </row>
    <row r="3" spans="2:7" x14ac:dyDescent="0.35">
      <c r="B3" s="2">
        <v>1</v>
      </c>
      <c r="C3" s="6" t="s">
        <v>2</v>
      </c>
      <c r="D3" s="11" t="s">
        <v>22</v>
      </c>
      <c r="E3" s="14" t="s">
        <v>42</v>
      </c>
      <c r="F3" s="11">
        <v>2</v>
      </c>
      <c r="G3" s="44">
        <f>Inputs!D7</f>
        <v>0.6</v>
      </c>
    </row>
    <row r="4" spans="2:7" x14ac:dyDescent="0.35">
      <c r="B4" s="3">
        <v>2</v>
      </c>
      <c r="C4" s="7" t="s">
        <v>3</v>
      </c>
      <c r="D4" s="12" t="s">
        <v>23</v>
      </c>
      <c r="E4" s="15" t="s">
        <v>42</v>
      </c>
      <c r="F4" s="12">
        <v>2</v>
      </c>
      <c r="G4" s="45">
        <f>Inputs!D8</f>
        <v>8.6300000000000043E-2</v>
      </c>
    </row>
    <row r="5" spans="2:7" x14ac:dyDescent="0.35">
      <c r="B5" s="3">
        <v>3</v>
      </c>
      <c r="C5" s="7" t="s">
        <v>4</v>
      </c>
      <c r="D5" s="12" t="s">
        <v>24</v>
      </c>
      <c r="E5" s="15" t="s">
        <v>42</v>
      </c>
      <c r="F5" s="12">
        <v>2</v>
      </c>
      <c r="G5" s="45">
        <f>Inputs!D9</f>
        <v>5.8327630544483533E-3</v>
      </c>
    </row>
    <row r="6" spans="2:7" x14ac:dyDescent="0.35">
      <c r="B6" s="3">
        <v>4</v>
      </c>
      <c r="C6" s="7" t="s">
        <v>5</v>
      </c>
      <c r="D6" s="12" t="s">
        <v>25</v>
      </c>
      <c r="E6" s="15" t="s">
        <v>42</v>
      </c>
      <c r="F6" s="12">
        <v>2</v>
      </c>
      <c r="G6" s="19">
        <f>G4-G5</f>
        <v>8.046723694555169E-2</v>
      </c>
    </row>
    <row r="7" spans="2:7" x14ac:dyDescent="0.35">
      <c r="B7" s="3">
        <v>5</v>
      </c>
      <c r="C7" s="7" t="s">
        <v>6</v>
      </c>
      <c r="D7" s="12" t="s">
        <v>26</v>
      </c>
      <c r="E7" s="15" t="s">
        <v>43</v>
      </c>
      <c r="F7" s="12">
        <v>2</v>
      </c>
      <c r="G7" s="46">
        <f>Inputs!D10</f>
        <v>0.125</v>
      </c>
    </row>
    <row r="8" spans="2:7" x14ac:dyDescent="0.35">
      <c r="B8" s="3">
        <v>6</v>
      </c>
      <c r="C8" s="7" t="s">
        <v>7</v>
      </c>
      <c r="D8" s="12" t="s">
        <v>27</v>
      </c>
      <c r="E8" s="15" t="s">
        <v>42</v>
      </c>
      <c r="F8" s="12">
        <v>2</v>
      </c>
      <c r="G8" s="46">
        <f>Inputs!D11</f>
        <v>0.63300000000000001</v>
      </c>
    </row>
    <row r="9" spans="2:7" x14ac:dyDescent="0.35">
      <c r="B9" s="3">
        <v>7</v>
      </c>
      <c r="C9" s="8" t="s">
        <v>8</v>
      </c>
      <c r="D9" s="12" t="s">
        <v>28</v>
      </c>
      <c r="E9" s="15" t="s">
        <v>42</v>
      </c>
      <c r="F9" s="12">
        <v>2</v>
      </c>
      <c r="G9" s="45">
        <f>Inputs!D12</f>
        <v>0.54213439067259395</v>
      </c>
    </row>
    <row r="10" spans="2:7" x14ac:dyDescent="0.35">
      <c r="B10" s="3">
        <v>8</v>
      </c>
      <c r="C10" s="8" t="s">
        <v>9</v>
      </c>
      <c r="D10" s="12" t="s">
        <v>29</v>
      </c>
      <c r="E10" s="15" t="s">
        <v>43</v>
      </c>
      <c r="F10" s="12">
        <v>2</v>
      </c>
      <c r="G10" s="20">
        <f>G8*(1-G9)+G7*G9</f>
        <v>0.3575957295383223</v>
      </c>
    </row>
    <row r="11" spans="2:7" x14ac:dyDescent="0.35">
      <c r="B11" s="3">
        <v>9</v>
      </c>
      <c r="C11" s="8" t="s">
        <v>10</v>
      </c>
      <c r="D11" s="12" t="s">
        <v>30</v>
      </c>
      <c r="E11" s="15" t="s">
        <v>43</v>
      </c>
      <c r="F11" s="12">
        <v>2</v>
      </c>
      <c r="G11" s="20">
        <f>(G10-(G3*G7))/(1-G3)</f>
        <v>0.70648932384580565</v>
      </c>
    </row>
    <row r="12" spans="2:7" x14ac:dyDescent="0.35">
      <c r="B12" s="3">
        <v>10</v>
      </c>
      <c r="C12" s="8" t="s">
        <v>11</v>
      </c>
      <c r="D12" s="12" t="s">
        <v>31</v>
      </c>
      <c r="E12" s="15" t="s">
        <v>42</v>
      </c>
      <c r="F12" s="12">
        <v>2</v>
      </c>
      <c r="G12" s="19">
        <f>G5+G11*G6</f>
        <v>6.2682006875851404E-2</v>
      </c>
    </row>
    <row r="13" spans="2:7" x14ac:dyDescent="0.35">
      <c r="B13" s="3">
        <v>11</v>
      </c>
      <c r="C13" s="8" t="s">
        <v>12</v>
      </c>
      <c r="D13" s="12" t="s">
        <v>32</v>
      </c>
      <c r="E13" s="15" t="s">
        <v>42</v>
      </c>
      <c r="F13" s="12">
        <v>2</v>
      </c>
      <c r="G13" s="45">
        <f>Inputs!D13</f>
        <v>4.4694228213646839E-2</v>
      </c>
    </row>
    <row r="14" spans="2:7" x14ac:dyDescent="0.35">
      <c r="B14" s="3">
        <v>12</v>
      </c>
      <c r="C14" s="8" t="s">
        <v>13</v>
      </c>
      <c r="D14" s="12" t="s">
        <v>33</v>
      </c>
      <c r="E14" s="15" t="s">
        <v>42</v>
      </c>
      <c r="F14" s="12">
        <v>2</v>
      </c>
      <c r="G14" s="45">
        <f>Inputs!D14</f>
        <v>2.5396605270416924E-2</v>
      </c>
    </row>
    <row r="15" spans="2:7" x14ac:dyDescent="0.35">
      <c r="B15" s="3">
        <v>13</v>
      </c>
      <c r="C15" s="8" t="s">
        <v>14</v>
      </c>
      <c r="D15" s="12" t="s">
        <v>34</v>
      </c>
      <c r="E15" s="15" t="s">
        <v>42</v>
      </c>
      <c r="F15" s="12">
        <v>2</v>
      </c>
      <c r="G15" s="45">
        <f>Inputs!D15</f>
        <v>0.8</v>
      </c>
    </row>
    <row r="16" spans="2:7" x14ac:dyDescent="0.35">
      <c r="B16" s="3">
        <v>14</v>
      </c>
      <c r="C16" s="8" t="s">
        <v>15</v>
      </c>
      <c r="D16" s="12" t="s">
        <v>35</v>
      </c>
      <c r="E16" s="15" t="s">
        <v>42</v>
      </c>
      <c r="F16" s="12">
        <v>2</v>
      </c>
      <c r="G16" s="45">
        <f>Inputs!D16</f>
        <v>1E-3</v>
      </c>
    </row>
    <row r="17" spans="2:7" x14ac:dyDescent="0.35">
      <c r="B17" s="3">
        <v>15</v>
      </c>
      <c r="C17" s="8" t="s">
        <v>16</v>
      </c>
      <c r="D17" s="12" t="s">
        <v>36</v>
      </c>
      <c r="E17" s="15" t="s">
        <v>42</v>
      </c>
      <c r="F17" s="12">
        <v>2</v>
      </c>
      <c r="G17" s="19">
        <f>(G13+G16)*G15+(G14+G16)*(1-G15)</f>
        <v>4.1834703625000857E-2</v>
      </c>
    </row>
    <row r="18" spans="2:7" x14ac:dyDescent="0.35">
      <c r="B18" s="3">
        <v>16</v>
      </c>
      <c r="C18" s="8" t="s">
        <v>17</v>
      </c>
      <c r="D18" s="12" t="s">
        <v>37</v>
      </c>
      <c r="E18" s="15" t="s">
        <v>42</v>
      </c>
      <c r="F18" s="12">
        <v>2</v>
      </c>
      <c r="G18" s="19">
        <f>G3*G17+(1-G3)*G12</f>
        <v>5.0173624925341075E-2</v>
      </c>
    </row>
    <row r="19" spans="2:7" x14ac:dyDescent="0.35">
      <c r="B19" s="3">
        <v>17</v>
      </c>
      <c r="C19" s="8" t="s">
        <v>18</v>
      </c>
      <c r="D19" s="12" t="s">
        <v>38</v>
      </c>
      <c r="E19" s="15" t="s">
        <v>42</v>
      </c>
      <c r="F19" s="12">
        <v>2</v>
      </c>
      <c r="G19" s="45">
        <f>Inputs!D17</f>
        <v>0.17</v>
      </c>
    </row>
    <row r="20" spans="2:7" x14ac:dyDescent="0.35">
      <c r="B20" s="3">
        <v>18</v>
      </c>
      <c r="C20" s="8" t="s">
        <v>19</v>
      </c>
      <c r="D20" s="12" t="s">
        <v>39</v>
      </c>
      <c r="E20" s="15" t="s">
        <v>42</v>
      </c>
      <c r="F20" s="12">
        <v>2</v>
      </c>
      <c r="G20" s="19">
        <f>G3*G17*(1-G19)+G12*(1-G3)</f>
        <v>4.5906485155590981E-2</v>
      </c>
    </row>
    <row r="21" spans="2:7" x14ac:dyDescent="0.35">
      <c r="B21" s="3">
        <v>19</v>
      </c>
      <c r="C21" s="8" t="s">
        <v>20</v>
      </c>
      <c r="D21" s="12" t="s">
        <v>40</v>
      </c>
      <c r="E21" s="15" t="s">
        <v>42</v>
      </c>
      <c r="F21" s="12">
        <v>2</v>
      </c>
      <c r="G21" s="45">
        <f>Inputs!D20</f>
        <v>4.0338983826029065E-4</v>
      </c>
    </row>
    <row r="22" spans="2:7" ht="15" thickBot="1" x14ac:dyDescent="0.4">
      <c r="B22" s="4">
        <v>20</v>
      </c>
      <c r="C22" s="9" t="s">
        <v>21</v>
      </c>
      <c r="D22" s="13" t="s">
        <v>41</v>
      </c>
      <c r="E22" s="16" t="s">
        <v>42</v>
      </c>
      <c r="F22" s="13">
        <v>2</v>
      </c>
      <c r="G22" s="21">
        <f>G18-G21</f>
        <v>4.9770235087080783E-2</v>
      </c>
    </row>
    <row r="24" spans="2:7" x14ac:dyDescent="0.35">
      <c r="F24" s="52"/>
    </row>
  </sheetData>
  <dataValidations count="1">
    <dataValidation type="decimal" errorStyle="warning" operator="greaterThan" allowBlank="1" showInputMessage="1" showErrorMessage="1" error="+ve numbers only" sqref="G20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I12"/>
  <sheetViews>
    <sheetView workbookViewId="0"/>
  </sheetViews>
  <sheetFormatPr defaultRowHeight="14.5" x14ac:dyDescent="0.35"/>
  <cols>
    <col min="3" max="3" width="55.08984375" customWidth="1"/>
    <col min="4" max="4" width="17.08984375" customWidth="1"/>
  </cols>
  <sheetData>
    <row r="1" spans="2:9" ht="15" thickBot="1" x14ac:dyDescent="0.4"/>
    <row r="2" spans="2:9" ht="15" thickBot="1" x14ac:dyDescent="0.4">
      <c r="B2" s="22" t="s">
        <v>0</v>
      </c>
      <c r="C2" s="5" t="s">
        <v>44</v>
      </c>
      <c r="D2" s="5" t="s">
        <v>74</v>
      </c>
      <c r="E2" s="10"/>
      <c r="F2" s="10"/>
      <c r="G2" s="17"/>
    </row>
    <row r="3" spans="2:9" x14ac:dyDescent="0.35">
      <c r="B3" s="23">
        <v>1</v>
      </c>
      <c r="C3" s="6" t="s">
        <v>45</v>
      </c>
      <c r="D3" s="11" t="s">
        <v>46</v>
      </c>
      <c r="E3" s="14" t="s">
        <v>42</v>
      </c>
      <c r="F3" s="11">
        <v>2</v>
      </c>
      <c r="G3" s="43">
        <f>Inputs!D7</f>
        <v>0.6</v>
      </c>
    </row>
    <row r="4" spans="2:9" x14ac:dyDescent="0.35">
      <c r="B4" s="24">
        <v>2</v>
      </c>
      <c r="C4" s="7" t="s">
        <v>47</v>
      </c>
      <c r="D4" s="25" t="s">
        <v>48</v>
      </c>
      <c r="E4" s="15" t="s">
        <v>42</v>
      </c>
      <c r="F4" s="12">
        <v>2</v>
      </c>
      <c r="G4" s="41">
        <f>Inputs!D8</f>
        <v>8.6300000000000043E-2</v>
      </c>
    </row>
    <row r="5" spans="2:9" x14ac:dyDescent="0.35">
      <c r="B5" s="24">
        <v>3</v>
      </c>
      <c r="C5" s="7" t="s">
        <v>49</v>
      </c>
      <c r="D5" s="25" t="s">
        <v>50</v>
      </c>
      <c r="E5" s="15" t="s">
        <v>42</v>
      </c>
      <c r="F5" s="12">
        <v>2</v>
      </c>
      <c r="G5" s="41">
        <f>Inputs!D9</f>
        <v>5.8327630544483533E-3</v>
      </c>
    </row>
    <row r="6" spans="2:9" x14ac:dyDescent="0.35">
      <c r="B6" s="24">
        <v>4</v>
      </c>
      <c r="C6" s="7" t="s">
        <v>51</v>
      </c>
      <c r="D6" s="25" t="s">
        <v>52</v>
      </c>
      <c r="E6" s="15" t="s">
        <v>42</v>
      </c>
      <c r="F6" s="12">
        <v>2</v>
      </c>
      <c r="G6" s="35">
        <f>G4-G5</f>
        <v>8.046723694555169E-2</v>
      </c>
    </row>
    <row r="7" spans="2:9" x14ac:dyDescent="0.35">
      <c r="B7" s="24">
        <v>5</v>
      </c>
      <c r="C7" s="7" t="s">
        <v>6</v>
      </c>
      <c r="D7" s="25" t="s">
        <v>53</v>
      </c>
      <c r="E7" s="15" t="s">
        <v>43</v>
      </c>
      <c r="F7" s="12">
        <v>2</v>
      </c>
      <c r="G7" s="42">
        <f>Inputs!D10</f>
        <v>0.125</v>
      </c>
    </row>
    <row r="8" spans="2:9" x14ac:dyDescent="0.35">
      <c r="B8" s="24">
        <v>6</v>
      </c>
      <c r="C8" s="8" t="s">
        <v>9</v>
      </c>
      <c r="D8" s="25" t="s">
        <v>54</v>
      </c>
      <c r="E8" s="15" t="s">
        <v>43</v>
      </c>
      <c r="F8" s="12">
        <v>2</v>
      </c>
      <c r="G8" s="42">
        <f>Inputs!D21</f>
        <v>0.35270000000000001</v>
      </c>
    </row>
    <row r="9" spans="2:9" x14ac:dyDescent="0.35">
      <c r="B9" s="24">
        <v>7</v>
      </c>
      <c r="C9" s="8" t="s">
        <v>10</v>
      </c>
      <c r="D9" s="25" t="s">
        <v>55</v>
      </c>
      <c r="E9" s="15" t="s">
        <v>43</v>
      </c>
      <c r="F9" s="12">
        <v>2</v>
      </c>
      <c r="G9" s="36">
        <f>(G8-(G3*G7))/(1-G3)</f>
        <v>0.69424999999999992</v>
      </c>
    </row>
    <row r="10" spans="2:9" x14ac:dyDescent="0.35">
      <c r="B10" s="24">
        <v>8</v>
      </c>
      <c r="C10" s="7" t="s">
        <v>56</v>
      </c>
      <c r="D10" s="25" t="s">
        <v>57</v>
      </c>
      <c r="E10" s="15" t="s">
        <v>42</v>
      </c>
      <c r="F10" s="12">
        <v>2</v>
      </c>
      <c r="G10" s="35">
        <f>G5+G9*G6</f>
        <v>6.1697142303897605E-2</v>
      </c>
    </row>
    <row r="11" spans="2:9" x14ac:dyDescent="0.35">
      <c r="B11" s="24">
        <v>9</v>
      </c>
      <c r="C11" s="7" t="s">
        <v>58</v>
      </c>
      <c r="D11" s="25" t="s">
        <v>59</v>
      </c>
      <c r="E11" s="15" t="s">
        <v>42</v>
      </c>
      <c r="F11" s="12">
        <v>2</v>
      </c>
      <c r="G11" s="41">
        <f>'Appointee WACC'!G17</f>
        <v>4.1834703625000857E-2</v>
      </c>
    </row>
    <row r="12" spans="2:9" ht="15" thickBot="1" x14ac:dyDescent="0.4">
      <c r="B12" s="26">
        <v>10</v>
      </c>
      <c r="C12" s="27" t="s">
        <v>17</v>
      </c>
      <c r="D12" s="28" t="s">
        <v>60</v>
      </c>
      <c r="E12" s="16" t="s">
        <v>42</v>
      </c>
      <c r="F12" s="13">
        <v>2</v>
      </c>
      <c r="G12" s="37">
        <f>G3*G11+(1-G3)*G10</f>
        <v>4.9779679096559559E-2</v>
      </c>
      <c r="I12" s="5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7"/>
  <sheetViews>
    <sheetView workbookViewId="0"/>
  </sheetViews>
  <sheetFormatPr defaultRowHeight="14.5" x14ac:dyDescent="0.35"/>
  <cols>
    <col min="2" max="2" width="39" customWidth="1"/>
  </cols>
  <sheetData>
    <row r="2" spans="2:3" ht="15" thickBot="1" x14ac:dyDescent="0.4"/>
    <row r="3" spans="2:3" ht="15" thickBot="1" x14ac:dyDescent="0.4">
      <c r="B3" s="29" t="s">
        <v>61</v>
      </c>
      <c r="C3" s="47">
        <f>'Wholesale WACC'!G11</f>
        <v>4.1834703625000857E-2</v>
      </c>
    </row>
    <row r="4" spans="2:3" ht="15" thickBot="1" x14ac:dyDescent="0.4">
      <c r="B4" s="30" t="s">
        <v>62</v>
      </c>
      <c r="C4" s="47">
        <f>'Wholesale WACC'!G10</f>
        <v>6.1697142303897605E-2</v>
      </c>
    </row>
    <row r="5" spans="2:3" ht="15" thickBot="1" x14ac:dyDescent="0.4">
      <c r="B5" s="30" t="s">
        <v>63</v>
      </c>
      <c r="C5" s="47">
        <f>'Wholesale WACC'!G3</f>
        <v>0.6</v>
      </c>
    </row>
    <row r="6" spans="2:3" ht="15" thickBot="1" x14ac:dyDescent="0.4">
      <c r="B6" s="30" t="s">
        <v>64</v>
      </c>
      <c r="C6" s="31">
        <f>(1+C3)/(1+Inputs!D18)-1</f>
        <v>1.1490003519418313E-2</v>
      </c>
    </row>
    <row r="7" spans="2:3" ht="15" thickBot="1" x14ac:dyDescent="0.4">
      <c r="B7" s="30" t="s">
        <v>65</v>
      </c>
      <c r="C7" s="47">
        <f>Inputs!D19</f>
        <v>0.01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22"/>
  <sheetViews>
    <sheetView workbookViewId="0"/>
  </sheetViews>
  <sheetFormatPr defaultRowHeight="14.5" x14ac:dyDescent="0.35"/>
  <cols>
    <col min="2" max="2" width="24.6328125" customWidth="1"/>
    <col min="3" max="3" width="33.6328125" customWidth="1"/>
    <col min="5" max="5" width="16" customWidth="1"/>
    <col min="6" max="6" width="10.6328125" customWidth="1"/>
    <col min="7" max="7" width="11.08984375" customWidth="1"/>
    <col min="8" max="8" width="11.7265625" customWidth="1"/>
    <col min="9" max="10" width="11" customWidth="1"/>
  </cols>
  <sheetData>
    <row r="1" spans="1:10" x14ac:dyDescent="0.35">
      <c r="C1" t="s">
        <v>97</v>
      </c>
    </row>
    <row r="2" spans="1:10" x14ac:dyDescent="0.35">
      <c r="A2" t="s">
        <v>75</v>
      </c>
      <c r="B2" t="s">
        <v>76</v>
      </c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</row>
    <row r="4" spans="1:10" x14ac:dyDescent="0.35">
      <c r="A4" s="48" t="s">
        <v>85</v>
      </c>
      <c r="B4" s="48" t="s">
        <v>88</v>
      </c>
      <c r="C4" s="48" t="s">
        <v>61</v>
      </c>
      <c r="D4" s="48" t="s">
        <v>42</v>
      </c>
      <c r="E4" s="48" t="s">
        <v>86</v>
      </c>
      <c r="F4" s="48">
        <f xml:space="preserve"> Outputs!$C$3</f>
        <v>4.1834703625000857E-2</v>
      </c>
      <c r="G4" s="48">
        <f xml:space="preserve"> Outputs!$C$3</f>
        <v>4.1834703625000857E-2</v>
      </c>
      <c r="H4" s="48">
        <f xml:space="preserve"> Outputs!$C$3</f>
        <v>4.1834703625000857E-2</v>
      </c>
      <c r="I4" s="48">
        <f xml:space="preserve"> Outputs!$C$3</f>
        <v>4.1834703625000857E-2</v>
      </c>
      <c r="J4" s="48">
        <f xml:space="preserve"> Outputs!$C$3</f>
        <v>4.1834703625000857E-2</v>
      </c>
    </row>
    <row r="5" spans="1:10" x14ac:dyDescent="0.35">
      <c r="A5" s="48" t="s">
        <v>85</v>
      </c>
      <c r="B5" s="48" t="s">
        <v>89</v>
      </c>
      <c r="C5" s="48" t="s">
        <v>62</v>
      </c>
      <c r="D5" s="48" t="s">
        <v>42</v>
      </c>
      <c r="E5" s="48" t="s">
        <v>86</v>
      </c>
      <c r="F5" s="48">
        <f xml:space="preserve"> Outputs!$C$4</f>
        <v>6.1697142303897605E-2</v>
      </c>
      <c r="G5" s="48">
        <f xml:space="preserve"> Outputs!$C$4</f>
        <v>6.1697142303897605E-2</v>
      </c>
      <c r="H5" s="48">
        <f xml:space="preserve"> Outputs!$C$4</f>
        <v>6.1697142303897605E-2</v>
      </c>
      <c r="I5" s="48">
        <f xml:space="preserve"> Outputs!$C$4</f>
        <v>6.1697142303897605E-2</v>
      </c>
      <c r="J5" s="48">
        <f xml:space="preserve"> Outputs!$C$4</f>
        <v>6.1697142303897605E-2</v>
      </c>
    </row>
    <row r="6" spans="1:10" x14ac:dyDescent="0.35">
      <c r="A6" s="48" t="s">
        <v>85</v>
      </c>
      <c r="B6" s="48" t="s">
        <v>90</v>
      </c>
      <c r="C6" s="48" t="s">
        <v>63</v>
      </c>
      <c r="D6" s="48" t="s">
        <v>42</v>
      </c>
      <c r="E6" s="48" t="s">
        <v>86</v>
      </c>
      <c r="F6" s="48">
        <f xml:space="preserve"> Outputs!$C$5</f>
        <v>0.6</v>
      </c>
      <c r="G6" s="48">
        <f xml:space="preserve"> Outputs!$C$5</f>
        <v>0.6</v>
      </c>
      <c r="H6" s="48">
        <f xml:space="preserve"> Outputs!$C$5</f>
        <v>0.6</v>
      </c>
      <c r="I6" s="48">
        <f xml:space="preserve"> Outputs!$C$5</f>
        <v>0.6</v>
      </c>
      <c r="J6" s="48">
        <f xml:space="preserve"> Outputs!$C$5</f>
        <v>0.6</v>
      </c>
    </row>
    <row r="7" spans="1:10" x14ac:dyDescent="0.35">
      <c r="A7" s="48" t="s">
        <v>85</v>
      </c>
      <c r="B7" s="48" t="s">
        <v>91</v>
      </c>
      <c r="C7" s="48" t="s">
        <v>64</v>
      </c>
      <c r="D7" s="48" t="s">
        <v>42</v>
      </c>
      <c r="E7" s="48" t="s">
        <v>86</v>
      </c>
      <c r="F7" s="48">
        <f xml:space="preserve"> Outputs!$C$6</f>
        <v>1.1490003519418313E-2</v>
      </c>
      <c r="G7" s="48">
        <f xml:space="preserve"> Outputs!$C$6</f>
        <v>1.1490003519418313E-2</v>
      </c>
      <c r="H7" s="48">
        <f xml:space="preserve"> Outputs!$C$6</f>
        <v>1.1490003519418313E-2</v>
      </c>
      <c r="I7" s="48">
        <f xml:space="preserve"> Outputs!$C$6</f>
        <v>1.1490003519418313E-2</v>
      </c>
      <c r="J7" s="48">
        <f xml:space="preserve"> Outputs!$C$6</f>
        <v>1.1490003519418313E-2</v>
      </c>
    </row>
    <row r="8" spans="1:10" x14ac:dyDescent="0.35">
      <c r="A8" s="48" t="s">
        <v>85</v>
      </c>
      <c r="B8" s="48" t="s">
        <v>92</v>
      </c>
      <c r="C8" s="48" t="s">
        <v>65</v>
      </c>
      <c r="D8" s="48" t="s">
        <v>42</v>
      </c>
      <c r="E8" s="48" t="s">
        <v>86</v>
      </c>
      <c r="F8" s="48">
        <f xml:space="preserve"> Outputs!$C$7</f>
        <v>0.01</v>
      </c>
      <c r="G8" s="48">
        <f xml:space="preserve"> Outputs!$C$7</f>
        <v>0.01</v>
      </c>
      <c r="H8" s="48">
        <f xml:space="preserve"> Outputs!$C$7</f>
        <v>0.01</v>
      </c>
      <c r="I8" s="48">
        <f xml:space="preserve"> Outputs!$C$7</f>
        <v>0.01</v>
      </c>
      <c r="J8" s="48">
        <f xml:space="preserve"> Outputs!$C$7</f>
        <v>0.01</v>
      </c>
    </row>
    <row r="9" spans="1:10" x14ac:dyDescent="0.35">
      <c r="A9" s="48" t="s">
        <v>85</v>
      </c>
      <c r="B9" s="48" t="s">
        <v>93</v>
      </c>
      <c r="C9" s="49" t="s">
        <v>95</v>
      </c>
      <c r="D9" s="50" t="s">
        <v>87</v>
      </c>
      <c r="E9" s="48" t="s">
        <v>86</v>
      </c>
      <c r="F9" s="51" t="str">
        <f t="shared" ref="F9:J9" ca="1" si="0">CONCATENATE("[…]", TEXT(NOW(),"dd/mm/yyy hh:mm:ss"))</f>
        <v>[…]12/12/2019 13:02:43</v>
      </c>
      <c r="G9" s="51" t="str">
        <f t="shared" ca="1" si="0"/>
        <v>[…]12/12/2019 13:02:43</v>
      </c>
      <c r="H9" s="51" t="str">
        <f t="shared" ca="1" si="0"/>
        <v>[…]12/12/2019 13:02:43</v>
      </c>
      <c r="I9" s="51" t="str">
        <f t="shared" ca="1" si="0"/>
        <v>[…]12/12/2019 13:02:43</v>
      </c>
      <c r="J9" s="51" t="str">
        <f t="shared" ca="1" si="0"/>
        <v>[…]12/12/2019 13:02:43</v>
      </c>
    </row>
    <row r="10" spans="1:10" x14ac:dyDescent="0.35">
      <c r="A10" s="48" t="s">
        <v>85</v>
      </c>
      <c r="B10" s="48" t="s">
        <v>94</v>
      </c>
      <c r="C10" s="49" t="s">
        <v>96</v>
      </c>
      <c r="D10" s="50" t="s">
        <v>87</v>
      </c>
      <c r="E10" s="48" t="s">
        <v>86</v>
      </c>
      <c r="F10" s="51" t="str">
        <f t="shared" ref="F10:J10" ca="1" si="1">MID(CELL("filename",$E$1),SEARCH("[",CELL("filename",$E$1))+1,SEARCH(".",CELL("filename",$E$1))-1-SEARCH("[",CELL("filename",$E$1)))</f>
        <v>WACC model_FD</v>
      </c>
      <c r="G10" s="51" t="str">
        <f t="shared" ca="1" si="1"/>
        <v>WACC model_FD</v>
      </c>
      <c r="H10" s="51" t="str">
        <f t="shared" ca="1" si="1"/>
        <v>WACC model_FD</v>
      </c>
      <c r="I10" s="51" t="str">
        <f t="shared" ca="1" si="1"/>
        <v>WACC model_FD</v>
      </c>
      <c r="J10" s="51" t="str">
        <f t="shared" ca="1" si="1"/>
        <v>WACC model_FD</v>
      </c>
    </row>
    <row r="11" spans="1:10" x14ac:dyDescent="0.35">
      <c r="A11" t="s">
        <v>98</v>
      </c>
      <c r="B11" s="48" t="s">
        <v>88</v>
      </c>
      <c r="C11" s="48" t="s">
        <v>61</v>
      </c>
      <c r="D11" s="48" t="s">
        <v>42</v>
      </c>
      <c r="E11" s="48" t="s">
        <v>86</v>
      </c>
      <c r="F11" s="48">
        <f xml:space="preserve"> Outputs!$C$3</f>
        <v>4.1834703625000857E-2</v>
      </c>
      <c r="G11" s="48">
        <f xml:space="preserve"> Outputs!$C$3</f>
        <v>4.1834703625000857E-2</v>
      </c>
      <c r="H11" s="48">
        <f xml:space="preserve"> Outputs!$C$3</f>
        <v>4.1834703625000857E-2</v>
      </c>
      <c r="I11" s="48">
        <f xml:space="preserve"> Outputs!$C$3</f>
        <v>4.1834703625000857E-2</v>
      </c>
      <c r="J11" s="48">
        <f xml:space="preserve"> Outputs!$C$3</f>
        <v>4.1834703625000857E-2</v>
      </c>
    </row>
    <row r="12" spans="1:10" x14ac:dyDescent="0.35">
      <c r="A12" t="s">
        <v>98</v>
      </c>
      <c r="B12" s="48" t="s">
        <v>89</v>
      </c>
      <c r="C12" s="48" t="s">
        <v>62</v>
      </c>
      <c r="D12" s="48" t="s">
        <v>42</v>
      </c>
      <c r="E12" s="48" t="s">
        <v>86</v>
      </c>
      <c r="F12" s="48">
        <f xml:space="preserve"> Outputs!$C$4</f>
        <v>6.1697142303897605E-2</v>
      </c>
      <c r="G12" s="48">
        <f xml:space="preserve"> Outputs!$C$4</f>
        <v>6.1697142303897605E-2</v>
      </c>
      <c r="H12" s="48">
        <f xml:space="preserve"> Outputs!$C$4</f>
        <v>6.1697142303897605E-2</v>
      </c>
      <c r="I12" s="48">
        <f xml:space="preserve"> Outputs!$C$4</f>
        <v>6.1697142303897605E-2</v>
      </c>
      <c r="J12" s="48">
        <f xml:space="preserve"> Outputs!$C$4</f>
        <v>6.1697142303897605E-2</v>
      </c>
    </row>
    <row r="13" spans="1:10" x14ac:dyDescent="0.35">
      <c r="A13" t="s">
        <v>98</v>
      </c>
      <c r="B13" s="48" t="s">
        <v>90</v>
      </c>
      <c r="C13" s="48" t="s">
        <v>63</v>
      </c>
      <c r="D13" s="48" t="s">
        <v>42</v>
      </c>
      <c r="E13" s="48" t="s">
        <v>86</v>
      </c>
      <c r="F13" s="48">
        <f xml:space="preserve"> Outputs!$C$5</f>
        <v>0.6</v>
      </c>
      <c r="G13" s="48">
        <f xml:space="preserve"> Outputs!$C$5</f>
        <v>0.6</v>
      </c>
      <c r="H13" s="48">
        <f xml:space="preserve"> Outputs!$C$5</f>
        <v>0.6</v>
      </c>
      <c r="I13" s="48">
        <f xml:space="preserve"> Outputs!$C$5</f>
        <v>0.6</v>
      </c>
      <c r="J13" s="48">
        <f xml:space="preserve"> Outputs!$C$5</f>
        <v>0.6</v>
      </c>
    </row>
    <row r="14" spans="1:10" x14ac:dyDescent="0.35">
      <c r="A14" t="s">
        <v>98</v>
      </c>
      <c r="B14" s="48" t="s">
        <v>91</v>
      </c>
      <c r="C14" s="48" t="s">
        <v>64</v>
      </c>
      <c r="D14" s="48" t="s">
        <v>42</v>
      </c>
      <c r="E14" s="48" t="s">
        <v>86</v>
      </c>
      <c r="F14" s="48">
        <f xml:space="preserve"> Outputs!$C$6</f>
        <v>1.1490003519418313E-2</v>
      </c>
      <c r="G14" s="48">
        <f xml:space="preserve"> Outputs!$C$6</f>
        <v>1.1490003519418313E-2</v>
      </c>
      <c r="H14" s="48">
        <f xml:space="preserve"> Outputs!$C$6</f>
        <v>1.1490003519418313E-2</v>
      </c>
      <c r="I14" s="48">
        <f xml:space="preserve"> Outputs!$C$6</f>
        <v>1.1490003519418313E-2</v>
      </c>
      <c r="J14" s="48">
        <f xml:space="preserve"> Outputs!$C$6</f>
        <v>1.1490003519418313E-2</v>
      </c>
    </row>
    <row r="15" spans="1:10" x14ac:dyDescent="0.35">
      <c r="A15" t="s">
        <v>98</v>
      </c>
      <c r="B15" s="48" t="s">
        <v>92</v>
      </c>
      <c r="C15" s="48" t="s">
        <v>65</v>
      </c>
      <c r="D15" s="48" t="s">
        <v>42</v>
      </c>
      <c r="E15" s="48" t="s">
        <v>86</v>
      </c>
      <c r="F15" s="48">
        <f xml:space="preserve"> Outputs!$C$7</f>
        <v>0.01</v>
      </c>
      <c r="G15" s="48">
        <f xml:space="preserve"> Outputs!$C$7</f>
        <v>0.01</v>
      </c>
      <c r="H15" s="48">
        <f xml:space="preserve"> Outputs!$C$7</f>
        <v>0.01</v>
      </c>
      <c r="I15" s="48">
        <f xml:space="preserve"> Outputs!$C$7</f>
        <v>0.01</v>
      </c>
      <c r="J15" s="48">
        <f xml:space="preserve"> Outputs!$C$7</f>
        <v>0.01</v>
      </c>
    </row>
    <row r="16" spans="1:10" x14ac:dyDescent="0.35">
      <c r="A16" t="s">
        <v>98</v>
      </c>
      <c r="B16" s="48" t="s">
        <v>93</v>
      </c>
      <c r="C16" s="49" t="s">
        <v>95</v>
      </c>
      <c r="D16" s="50" t="s">
        <v>87</v>
      </c>
      <c r="E16" s="48" t="s">
        <v>86</v>
      </c>
      <c r="F16" s="51" t="str">
        <f t="shared" ref="F16:J16" ca="1" si="2">CONCATENATE("[…]", TEXT(NOW(),"dd/mm/yyy hh:mm:ss"))</f>
        <v>[…]12/12/2019 13:02:43</v>
      </c>
      <c r="G16" s="51" t="str">
        <f t="shared" ca="1" si="2"/>
        <v>[…]12/12/2019 13:02:43</v>
      </c>
      <c r="H16" s="51" t="str">
        <f t="shared" ca="1" si="2"/>
        <v>[…]12/12/2019 13:02:43</v>
      </c>
      <c r="I16" s="51" t="str">
        <f t="shared" ca="1" si="2"/>
        <v>[…]12/12/2019 13:02:43</v>
      </c>
      <c r="J16" s="51" t="str">
        <f t="shared" ca="1" si="2"/>
        <v>[…]12/12/2019 13:02:43</v>
      </c>
    </row>
    <row r="17" spans="1:10" x14ac:dyDescent="0.35">
      <c r="A17" t="s">
        <v>98</v>
      </c>
      <c r="B17" s="48" t="s">
        <v>94</v>
      </c>
      <c r="C17" s="49" t="s">
        <v>96</v>
      </c>
      <c r="D17" s="50" t="s">
        <v>87</v>
      </c>
      <c r="E17" s="48" t="s">
        <v>86</v>
      </c>
      <c r="F17" s="51" t="str">
        <f t="shared" ref="F17:J17" ca="1" si="3">MID(CELL("filename",$E$1),SEARCH("[",CELL("filename",$E$1))+1,SEARCH(".",CELL("filename",$E$1))-1-SEARCH("[",CELL("filename",$E$1)))</f>
        <v>WACC model_FD</v>
      </c>
      <c r="G17" s="51" t="str">
        <f t="shared" ca="1" si="3"/>
        <v>WACC model_FD</v>
      </c>
      <c r="H17" s="51" t="str">
        <f t="shared" ca="1" si="3"/>
        <v>WACC model_FD</v>
      </c>
      <c r="I17" s="51" t="str">
        <f t="shared" ca="1" si="3"/>
        <v>WACC model_FD</v>
      </c>
      <c r="J17" s="51" t="str">
        <f t="shared" ca="1" si="3"/>
        <v>WACC model_FD</v>
      </c>
    </row>
    <row r="18" spans="1:10" x14ac:dyDescent="0.35">
      <c r="A18" t="s">
        <v>99</v>
      </c>
      <c r="B18" s="48" t="s">
        <v>88</v>
      </c>
      <c r="C18" s="48" t="s">
        <v>61</v>
      </c>
      <c r="D18" s="48" t="s">
        <v>42</v>
      </c>
      <c r="E18" s="48" t="s">
        <v>86</v>
      </c>
      <c r="F18" s="48">
        <f xml:space="preserve"> Outputs!$C$3</f>
        <v>4.1834703625000857E-2</v>
      </c>
      <c r="G18" s="48">
        <f xml:space="preserve"> Outputs!$C$3</f>
        <v>4.1834703625000857E-2</v>
      </c>
      <c r="H18" s="48">
        <f xml:space="preserve"> Outputs!$C$3</f>
        <v>4.1834703625000857E-2</v>
      </c>
      <c r="I18" s="48">
        <f xml:space="preserve"> Outputs!$C$3</f>
        <v>4.1834703625000857E-2</v>
      </c>
      <c r="J18" s="48">
        <f xml:space="preserve"> Outputs!$C$3</f>
        <v>4.1834703625000857E-2</v>
      </c>
    </row>
    <row r="19" spans="1:10" x14ac:dyDescent="0.35">
      <c r="A19" t="s">
        <v>99</v>
      </c>
      <c r="B19" s="48" t="s">
        <v>89</v>
      </c>
      <c r="C19" s="48" t="s">
        <v>62</v>
      </c>
      <c r="D19" s="48" t="s">
        <v>42</v>
      </c>
      <c r="E19" s="48" t="s">
        <v>86</v>
      </c>
      <c r="F19" s="48">
        <f xml:space="preserve"> Outputs!$C$4</f>
        <v>6.1697142303897605E-2</v>
      </c>
      <c r="G19" s="48">
        <f xml:space="preserve"> Outputs!$C$4</f>
        <v>6.1697142303897605E-2</v>
      </c>
      <c r="H19" s="48">
        <f xml:space="preserve"> Outputs!$C$4</f>
        <v>6.1697142303897605E-2</v>
      </c>
      <c r="I19" s="48">
        <f xml:space="preserve"> Outputs!$C$4</f>
        <v>6.1697142303897605E-2</v>
      </c>
      <c r="J19" s="48">
        <f xml:space="preserve"> Outputs!$C$4</f>
        <v>6.1697142303897605E-2</v>
      </c>
    </row>
    <row r="20" spans="1:10" x14ac:dyDescent="0.35">
      <c r="A20" t="s">
        <v>99</v>
      </c>
      <c r="B20" s="48" t="s">
        <v>90</v>
      </c>
      <c r="C20" s="48" t="s">
        <v>63</v>
      </c>
      <c r="D20" s="48" t="s">
        <v>42</v>
      </c>
      <c r="E20" s="48" t="s">
        <v>86</v>
      </c>
      <c r="F20" s="48">
        <f xml:space="preserve"> Outputs!$C$5</f>
        <v>0.6</v>
      </c>
      <c r="G20" s="48">
        <f xml:space="preserve"> Outputs!$C$5</f>
        <v>0.6</v>
      </c>
      <c r="H20" s="48">
        <f xml:space="preserve"> Outputs!$C$5</f>
        <v>0.6</v>
      </c>
      <c r="I20" s="48">
        <f xml:space="preserve"> Outputs!$C$5</f>
        <v>0.6</v>
      </c>
      <c r="J20" s="48">
        <f xml:space="preserve"> Outputs!$C$5</f>
        <v>0.6</v>
      </c>
    </row>
    <row r="21" spans="1:10" x14ac:dyDescent="0.35">
      <c r="A21" t="s">
        <v>99</v>
      </c>
      <c r="B21" s="48" t="s">
        <v>91</v>
      </c>
      <c r="C21" s="48" t="s">
        <v>64</v>
      </c>
      <c r="D21" s="48" t="s">
        <v>42</v>
      </c>
      <c r="E21" s="48" t="s">
        <v>86</v>
      </c>
      <c r="F21" s="48">
        <f xml:space="preserve"> Outputs!$C$6</f>
        <v>1.1490003519418313E-2</v>
      </c>
      <c r="G21" s="48">
        <f xml:space="preserve"> Outputs!$C$6</f>
        <v>1.1490003519418313E-2</v>
      </c>
      <c r="H21" s="48">
        <f xml:space="preserve"> Outputs!$C$6</f>
        <v>1.1490003519418313E-2</v>
      </c>
      <c r="I21" s="48">
        <f xml:space="preserve"> Outputs!$C$6</f>
        <v>1.1490003519418313E-2</v>
      </c>
      <c r="J21" s="48">
        <f xml:space="preserve"> Outputs!$C$6</f>
        <v>1.1490003519418313E-2</v>
      </c>
    </row>
    <row r="22" spans="1:10" x14ac:dyDescent="0.35">
      <c r="A22" t="s">
        <v>99</v>
      </c>
      <c r="B22" s="48" t="s">
        <v>92</v>
      </c>
      <c r="C22" s="48" t="s">
        <v>65</v>
      </c>
      <c r="D22" s="48" t="s">
        <v>42</v>
      </c>
      <c r="E22" s="48" t="s">
        <v>86</v>
      </c>
      <c r="F22" s="48">
        <f xml:space="preserve"> Outputs!$C$7</f>
        <v>0.01</v>
      </c>
      <c r="G22" s="48">
        <f xml:space="preserve"> Outputs!$C$7</f>
        <v>0.01</v>
      </c>
      <c r="H22" s="48">
        <f xml:space="preserve"> Outputs!$C$7</f>
        <v>0.01</v>
      </c>
      <c r="I22" s="48">
        <f xml:space="preserve"> Outputs!$C$7</f>
        <v>0.01</v>
      </c>
      <c r="J22" s="48">
        <f xml:space="preserve"> Outputs!$C$7</f>
        <v>0.01</v>
      </c>
    </row>
    <row r="23" spans="1:10" x14ac:dyDescent="0.35">
      <c r="A23" t="s">
        <v>99</v>
      </c>
      <c r="B23" s="48" t="s">
        <v>93</v>
      </c>
      <c r="C23" s="49" t="s">
        <v>95</v>
      </c>
      <c r="D23" s="50" t="s">
        <v>87</v>
      </c>
      <c r="E23" s="48" t="s">
        <v>86</v>
      </c>
      <c r="F23" s="51" t="str">
        <f t="shared" ref="F23:J23" ca="1" si="4">CONCATENATE("[…]", TEXT(NOW(),"dd/mm/yyy hh:mm:ss"))</f>
        <v>[…]12/12/2019 13:02:43</v>
      </c>
      <c r="G23" s="51" t="str">
        <f t="shared" ca="1" si="4"/>
        <v>[…]12/12/2019 13:02:43</v>
      </c>
      <c r="H23" s="51" t="str">
        <f t="shared" ca="1" si="4"/>
        <v>[…]12/12/2019 13:02:43</v>
      </c>
      <c r="I23" s="51" t="str">
        <f t="shared" ca="1" si="4"/>
        <v>[…]12/12/2019 13:02:43</v>
      </c>
      <c r="J23" s="51" t="str">
        <f t="shared" ca="1" si="4"/>
        <v>[…]12/12/2019 13:02:43</v>
      </c>
    </row>
    <row r="24" spans="1:10" x14ac:dyDescent="0.35">
      <c r="A24" t="s">
        <v>99</v>
      </c>
      <c r="B24" s="48" t="s">
        <v>94</v>
      </c>
      <c r="C24" s="49" t="s">
        <v>96</v>
      </c>
      <c r="D24" s="50" t="s">
        <v>87</v>
      </c>
      <c r="E24" s="48" t="s">
        <v>86</v>
      </c>
      <c r="F24" s="51" t="str">
        <f t="shared" ref="F24:J24" ca="1" si="5">MID(CELL("filename",$E$1),SEARCH("[",CELL("filename",$E$1))+1,SEARCH(".",CELL("filename",$E$1))-1-SEARCH("[",CELL("filename",$E$1)))</f>
        <v>WACC model_FD</v>
      </c>
      <c r="G24" s="51" t="str">
        <f t="shared" ca="1" si="5"/>
        <v>WACC model_FD</v>
      </c>
      <c r="H24" s="51" t="str">
        <f t="shared" ca="1" si="5"/>
        <v>WACC model_FD</v>
      </c>
      <c r="I24" s="51" t="str">
        <f t="shared" ca="1" si="5"/>
        <v>WACC model_FD</v>
      </c>
      <c r="J24" s="51" t="str">
        <f t="shared" ca="1" si="5"/>
        <v>WACC model_FD</v>
      </c>
    </row>
    <row r="25" spans="1:10" x14ac:dyDescent="0.35">
      <c r="A25" t="s">
        <v>100</v>
      </c>
      <c r="B25" s="48" t="s">
        <v>88</v>
      </c>
      <c r="C25" s="48" t="s">
        <v>61</v>
      </c>
      <c r="D25" s="48" t="s">
        <v>42</v>
      </c>
      <c r="E25" s="48" t="s">
        <v>86</v>
      </c>
      <c r="F25" s="48">
        <f xml:space="preserve"> Outputs!$C$3</f>
        <v>4.1834703625000857E-2</v>
      </c>
      <c r="G25" s="48">
        <f xml:space="preserve"> Outputs!$C$3</f>
        <v>4.1834703625000857E-2</v>
      </c>
      <c r="H25" s="48">
        <f xml:space="preserve"> Outputs!$C$3</f>
        <v>4.1834703625000857E-2</v>
      </c>
      <c r="I25" s="48">
        <f xml:space="preserve"> Outputs!$C$3</f>
        <v>4.1834703625000857E-2</v>
      </c>
      <c r="J25" s="48">
        <f xml:space="preserve"> Outputs!$C$3</f>
        <v>4.1834703625000857E-2</v>
      </c>
    </row>
    <row r="26" spans="1:10" x14ac:dyDescent="0.35">
      <c r="A26" t="s">
        <v>100</v>
      </c>
      <c r="B26" s="48" t="s">
        <v>89</v>
      </c>
      <c r="C26" s="48" t="s">
        <v>62</v>
      </c>
      <c r="D26" s="48" t="s">
        <v>42</v>
      </c>
      <c r="E26" s="48" t="s">
        <v>86</v>
      </c>
      <c r="F26" s="48">
        <f xml:space="preserve"> Outputs!$C$4</f>
        <v>6.1697142303897605E-2</v>
      </c>
      <c r="G26" s="48">
        <f xml:space="preserve"> Outputs!$C$4</f>
        <v>6.1697142303897605E-2</v>
      </c>
      <c r="H26" s="48">
        <f xml:space="preserve"> Outputs!$C$4</f>
        <v>6.1697142303897605E-2</v>
      </c>
      <c r="I26" s="48">
        <f xml:space="preserve"> Outputs!$C$4</f>
        <v>6.1697142303897605E-2</v>
      </c>
      <c r="J26" s="48">
        <f xml:space="preserve"> Outputs!$C$4</f>
        <v>6.1697142303897605E-2</v>
      </c>
    </row>
    <row r="27" spans="1:10" x14ac:dyDescent="0.35">
      <c r="A27" t="s">
        <v>100</v>
      </c>
      <c r="B27" s="48" t="s">
        <v>90</v>
      </c>
      <c r="C27" s="48" t="s">
        <v>63</v>
      </c>
      <c r="D27" s="48" t="s">
        <v>42</v>
      </c>
      <c r="E27" s="48" t="s">
        <v>86</v>
      </c>
      <c r="F27" s="48">
        <f xml:space="preserve"> Outputs!$C$5</f>
        <v>0.6</v>
      </c>
      <c r="G27" s="48">
        <f xml:space="preserve"> Outputs!$C$5</f>
        <v>0.6</v>
      </c>
      <c r="H27" s="48">
        <f xml:space="preserve"> Outputs!$C$5</f>
        <v>0.6</v>
      </c>
      <c r="I27" s="48">
        <f xml:space="preserve"> Outputs!$C$5</f>
        <v>0.6</v>
      </c>
      <c r="J27" s="48">
        <f xml:space="preserve"> Outputs!$C$5</f>
        <v>0.6</v>
      </c>
    </row>
    <row r="28" spans="1:10" x14ac:dyDescent="0.35">
      <c r="A28" t="s">
        <v>100</v>
      </c>
      <c r="B28" s="48" t="s">
        <v>91</v>
      </c>
      <c r="C28" s="48" t="s">
        <v>64</v>
      </c>
      <c r="D28" s="48" t="s">
        <v>42</v>
      </c>
      <c r="E28" s="48" t="s">
        <v>86</v>
      </c>
      <c r="F28" s="48">
        <f xml:space="preserve"> Outputs!$C$6</f>
        <v>1.1490003519418313E-2</v>
      </c>
      <c r="G28" s="48">
        <f xml:space="preserve"> Outputs!$C$6</f>
        <v>1.1490003519418313E-2</v>
      </c>
      <c r="H28" s="48">
        <f xml:space="preserve"> Outputs!$C$6</f>
        <v>1.1490003519418313E-2</v>
      </c>
      <c r="I28" s="48">
        <f xml:space="preserve"> Outputs!$C$6</f>
        <v>1.1490003519418313E-2</v>
      </c>
      <c r="J28" s="48">
        <f xml:space="preserve"> Outputs!$C$6</f>
        <v>1.1490003519418313E-2</v>
      </c>
    </row>
    <row r="29" spans="1:10" x14ac:dyDescent="0.35">
      <c r="A29" t="s">
        <v>100</v>
      </c>
      <c r="B29" s="48" t="s">
        <v>92</v>
      </c>
      <c r="C29" s="48" t="s">
        <v>65</v>
      </c>
      <c r="D29" s="48" t="s">
        <v>42</v>
      </c>
      <c r="E29" s="48" t="s">
        <v>86</v>
      </c>
      <c r="F29" s="48">
        <f xml:space="preserve"> Outputs!$C$7</f>
        <v>0.01</v>
      </c>
      <c r="G29" s="48">
        <f xml:space="preserve"> Outputs!$C$7</f>
        <v>0.01</v>
      </c>
      <c r="H29" s="48">
        <f xml:space="preserve"> Outputs!$C$7</f>
        <v>0.01</v>
      </c>
      <c r="I29" s="48">
        <f xml:space="preserve"> Outputs!$C$7</f>
        <v>0.01</v>
      </c>
      <c r="J29" s="48">
        <f xml:space="preserve"> Outputs!$C$7</f>
        <v>0.01</v>
      </c>
    </row>
    <row r="30" spans="1:10" x14ac:dyDescent="0.35">
      <c r="A30" t="s">
        <v>100</v>
      </c>
      <c r="B30" s="48" t="s">
        <v>93</v>
      </c>
      <c r="C30" s="49" t="s">
        <v>95</v>
      </c>
      <c r="D30" s="50" t="s">
        <v>87</v>
      </c>
      <c r="E30" s="48" t="s">
        <v>86</v>
      </c>
      <c r="F30" s="51" t="str">
        <f t="shared" ref="F30:J30" ca="1" si="6">CONCATENATE("[…]", TEXT(NOW(),"dd/mm/yyy hh:mm:ss"))</f>
        <v>[…]12/12/2019 13:02:43</v>
      </c>
      <c r="G30" s="51" t="str">
        <f t="shared" ca="1" si="6"/>
        <v>[…]12/12/2019 13:02:43</v>
      </c>
      <c r="H30" s="51" t="str">
        <f t="shared" ca="1" si="6"/>
        <v>[…]12/12/2019 13:02:43</v>
      </c>
      <c r="I30" s="51" t="str">
        <f t="shared" ca="1" si="6"/>
        <v>[…]12/12/2019 13:02:43</v>
      </c>
      <c r="J30" s="51" t="str">
        <f t="shared" ca="1" si="6"/>
        <v>[…]12/12/2019 13:02:43</v>
      </c>
    </row>
    <row r="31" spans="1:10" x14ac:dyDescent="0.35">
      <c r="A31" t="s">
        <v>100</v>
      </c>
      <c r="B31" s="48" t="s">
        <v>94</v>
      </c>
      <c r="C31" s="49" t="s">
        <v>96</v>
      </c>
      <c r="D31" s="50" t="s">
        <v>87</v>
      </c>
      <c r="E31" s="48" t="s">
        <v>86</v>
      </c>
      <c r="F31" s="51" t="str">
        <f t="shared" ref="F31:J31" ca="1" si="7">MID(CELL("filename",$E$1),SEARCH("[",CELL("filename",$E$1))+1,SEARCH(".",CELL("filename",$E$1))-1-SEARCH("[",CELL("filename",$E$1)))</f>
        <v>WACC model_FD</v>
      </c>
      <c r="G31" s="51" t="str">
        <f t="shared" ca="1" si="7"/>
        <v>WACC model_FD</v>
      </c>
      <c r="H31" s="51" t="str">
        <f t="shared" ca="1" si="7"/>
        <v>WACC model_FD</v>
      </c>
      <c r="I31" s="51" t="str">
        <f t="shared" ca="1" si="7"/>
        <v>WACC model_FD</v>
      </c>
      <c r="J31" s="51" t="str">
        <f t="shared" ca="1" si="7"/>
        <v>WACC model_FD</v>
      </c>
    </row>
    <row r="32" spans="1:10" x14ac:dyDescent="0.35">
      <c r="A32" t="s">
        <v>101</v>
      </c>
      <c r="B32" s="48" t="s">
        <v>88</v>
      </c>
      <c r="C32" s="48" t="s">
        <v>61</v>
      </c>
      <c r="D32" s="48" t="s">
        <v>42</v>
      </c>
      <c r="E32" s="48" t="s">
        <v>86</v>
      </c>
      <c r="F32" s="48">
        <f xml:space="preserve"> Outputs!$C$3</f>
        <v>4.1834703625000857E-2</v>
      </c>
      <c r="G32" s="48">
        <f xml:space="preserve"> Outputs!$C$3</f>
        <v>4.1834703625000857E-2</v>
      </c>
      <c r="H32" s="48">
        <f xml:space="preserve"> Outputs!$C$3</f>
        <v>4.1834703625000857E-2</v>
      </c>
      <c r="I32" s="48">
        <f xml:space="preserve"> Outputs!$C$3</f>
        <v>4.1834703625000857E-2</v>
      </c>
      <c r="J32" s="48">
        <f xml:space="preserve"> Outputs!$C$3</f>
        <v>4.1834703625000857E-2</v>
      </c>
    </row>
    <row r="33" spans="1:10" x14ac:dyDescent="0.35">
      <c r="A33" t="s">
        <v>101</v>
      </c>
      <c r="B33" s="48" t="s">
        <v>89</v>
      </c>
      <c r="C33" s="48" t="s">
        <v>62</v>
      </c>
      <c r="D33" s="48" t="s">
        <v>42</v>
      </c>
      <c r="E33" s="48" t="s">
        <v>86</v>
      </c>
      <c r="F33" s="48">
        <f xml:space="preserve"> Outputs!$C$4</f>
        <v>6.1697142303897605E-2</v>
      </c>
      <c r="G33" s="48">
        <f xml:space="preserve"> Outputs!$C$4</f>
        <v>6.1697142303897605E-2</v>
      </c>
      <c r="H33" s="48">
        <f xml:space="preserve"> Outputs!$C$4</f>
        <v>6.1697142303897605E-2</v>
      </c>
      <c r="I33" s="48">
        <f xml:space="preserve"> Outputs!$C$4</f>
        <v>6.1697142303897605E-2</v>
      </c>
      <c r="J33" s="48">
        <f xml:space="preserve"> Outputs!$C$4</f>
        <v>6.1697142303897605E-2</v>
      </c>
    </row>
    <row r="34" spans="1:10" x14ac:dyDescent="0.35">
      <c r="A34" t="s">
        <v>101</v>
      </c>
      <c r="B34" s="48" t="s">
        <v>90</v>
      </c>
      <c r="C34" s="48" t="s">
        <v>63</v>
      </c>
      <c r="D34" s="48" t="s">
        <v>42</v>
      </c>
      <c r="E34" s="48" t="s">
        <v>86</v>
      </c>
      <c r="F34" s="48">
        <f xml:space="preserve"> Outputs!$C$5</f>
        <v>0.6</v>
      </c>
      <c r="G34" s="48">
        <f xml:space="preserve"> Outputs!$C$5</f>
        <v>0.6</v>
      </c>
      <c r="H34" s="48">
        <f xml:space="preserve"> Outputs!$C$5</f>
        <v>0.6</v>
      </c>
      <c r="I34" s="48">
        <f xml:space="preserve"> Outputs!$C$5</f>
        <v>0.6</v>
      </c>
      <c r="J34" s="48">
        <f xml:space="preserve"> Outputs!$C$5</f>
        <v>0.6</v>
      </c>
    </row>
    <row r="35" spans="1:10" x14ac:dyDescent="0.35">
      <c r="A35" t="s">
        <v>101</v>
      </c>
      <c r="B35" s="48" t="s">
        <v>91</v>
      </c>
      <c r="C35" s="48" t="s">
        <v>64</v>
      </c>
      <c r="D35" s="48" t="s">
        <v>42</v>
      </c>
      <c r="E35" s="48" t="s">
        <v>86</v>
      </c>
      <c r="F35" s="48">
        <f xml:space="preserve"> Outputs!$C$6</f>
        <v>1.1490003519418313E-2</v>
      </c>
      <c r="G35" s="48">
        <f xml:space="preserve"> Outputs!$C$6</f>
        <v>1.1490003519418313E-2</v>
      </c>
      <c r="H35" s="48">
        <f xml:space="preserve"> Outputs!$C$6</f>
        <v>1.1490003519418313E-2</v>
      </c>
      <c r="I35" s="48">
        <f xml:space="preserve"> Outputs!$C$6</f>
        <v>1.1490003519418313E-2</v>
      </c>
      <c r="J35" s="48">
        <f xml:space="preserve"> Outputs!$C$6</f>
        <v>1.1490003519418313E-2</v>
      </c>
    </row>
    <row r="36" spans="1:10" x14ac:dyDescent="0.35">
      <c r="A36" t="s">
        <v>101</v>
      </c>
      <c r="B36" s="48" t="s">
        <v>92</v>
      </c>
      <c r="C36" s="48" t="s">
        <v>65</v>
      </c>
      <c r="D36" s="48" t="s">
        <v>42</v>
      </c>
      <c r="E36" s="48" t="s">
        <v>86</v>
      </c>
      <c r="F36" s="48">
        <f xml:space="preserve"> Outputs!$C$7</f>
        <v>0.01</v>
      </c>
      <c r="G36" s="48">
        <f xml:space="preserve"> Outputs!$C$7</f>
        <v>0.01</v>
      </c>
      <c r="H36" s="48">
        <f xml:space="preserve"> Outputs!$C$7</f>
        <v>0.01</v>
      </c>
      <c r="I36" s="48">
        <f xml:space="preserve"> Outputs!$C$7</f>
        <v>0.01</v>
      </c>
      <c r="J36" s="48">
        <f xml:space="preserve"> Outputs!$C$7</f>
        <v>0.01</v>
      </c>
    </row>
    <row r="37" spans="1:10" x14ac:dyDescent="0.35">
      <c r="A37" t="s">
        <v>101</v>
      </c>
      <c r="B37" s="48" t="s">
        <v>93</v>
      </c>
      <c r="C37" s="49" t="s">
        <v>95</v>
      </c>
      <c r="D37" s="50" t="s">
        <v>87</v>
      </c>
      <c r="E37" s="48" t="s">
        <v>86</v>
      </c>
      <c r="F37" s="51" t="str">
        <f t="shared" ref="F37:J37" ca="1" si="8">CONCATENATE("[…]", TEXT(NOW(),"dd/mm/yyy hh:mm:ss"))</f>
        <v>[…]12/12/2019 13:02:43</v>
      </c>
      <c r="G37" s="51" t="str">
        <f t="shared" ca="1" si="8"/>
        <v>[…]12/12/2019 13:02:43</v>
      </c>
      <c r="H37" s="51" t="str">
        <f t="shared" ca="1" si="8"/>
        <v>[…]12/12/2019 13:02:43</v>
      </c>
      <c r="I37" s="51" t="str">
        <f t="shared" ca="1" si="8"/>
        <v>[…]12/12/2019 13:02:43</v>
      </c>
      <c r="J37" s="51" t="str">
        <f t="shared" ca="1" si="8"/>
        <v>[…]12/12/2019 13:02:43</v>
      </c>
    </row>
    <row r="38" spans="1:10" x14ac:dyDescent="0.35">
      <c r="A38" t="s">
        <v>101</v>
      </c>
      <c r="B38" s="48" t="s">
        <v>94</v>
      </c>
      <c r="C38" s="49" t="s">
        <v>96</v>
      </c>
      <c r="D38" s="50" t="s">
        <v>87</v>
      </c>
      <c r="E38" s="48" t="s">
        <v>86</v>
      </c>
      <c r="F38" s="51" t="str">
        <f t="shared" ref="F38:J38" ca="1" si="9">MID(CELL("filename",$E$1),SEARCH("[",CELL("filename",$E$1))+1,SEARCH(".",CELL("filename",$E$1))-1-SEARCH("[",CELL("filename",$E$1)))</f>
        <v>WACC model_FD</v>
      </c>
      <c r="G38" s="51" t="str">
        <f t="shared" ca="1" si="9"/>
        <v>WACC model_FD</v>
      </c>
      <c r="H38" s="51" t="str">
        <f t="shared" ca="1" si="9"/>
        <v>WACC model_FD</v>
      </c>
      <c r="I38" s="51" t="str">
        <f t="shared" ca="1" si="9"/>
        <v>WACC model_FD</v>
      </c>
      <c r="J38" s="51" t="str">
        <f t="shared" ca="1" si="9"/>
        <v>WACC model_FD</v>
      </c>
    </row>
    <row r="39" spans="1:10" x14ac:dyDescent="0.35">
      <c r="A39" t="s">
        <v>102</v>
      </c>
      <c r="B39" s="48" t="s">
        <v>88</v>
      </c>
      <c r="C39" s="48" t="s">
        <v>61</v>
      </c>
      <c r="D39" s="48" t="s">
        <v>42</v>
      </c>
      <c r="E39" s="48" t="s">
        <v>86</v>
      </c>
      <c r="F39" s="48">
        <f xml:space="preserve"> Outputs!$C$3</f>
        <v>4.1834703625000857E-2</v>
      </c>
      <c r="G39" s="48">
        <f xml:space="preserve"> Outputs!$C$3</f>
        <v>4.1834703625000857E-2</v>
      </c>
      <c r="H39" s="48">
        <f xml:space="preserve"> Outputs!$C$3</f>
        <v>4.1834703625000857E-2</v>
      </c>
      <c r="I39" s="48">
        <f xml:space="preserve"> Outputs!$C$3</f>
        <v>4.1834703625000857E-2</v>
      </c>
      <c r="J39" s="48">
        <f xml:space="preserve"> Outputs!$C$3</f>
        <v>4.1834703625000857E-2</v>
      </c>
    </row>
    <row r="40" spans="1:10" x14ac:dyDescent="0.35">
      <c r="A40" t="s">
        <v>102</v>
      </c>
      <c r="B40" s="48" t="s">
        <v>89</v>
      </c>
      <c r="C40" s="48" t="s">
        <v>62</v>
      </c>
      <c r="D40" s="48" t="s">
        <v>42</v>
      </c>
      <c r="E40" s="48" t="s">
        <v>86</v>
      </c>
      <c r="F40" s="48">
        <f xml:space="preserve"> Outputs!$C$4</f>
        <v>6.1697142303897605E-2</v>
      </c>
      <c r="G40" s="48">
        <f xml:space="preserve"> Outputs!$C$4</f>
        <v>6.1697142303897605E-2</v>
      </c>
      <c r="H40" s="48">
        <f xml:space="preserve"> Outputs!$C$4</f>
        <v>6.1697142303897605E-2</v>
      </c>
      <c r="I40" s="48">
        <f xml:space="preserve"> Outputs!$C$4</f>
        <v>6.1697142303897605E-2</v>
      </c>
      <c r="J40" s="48">
        <f xml:space="preserve"> Outputs!$C$4</f>
        <v>6.1697142303897605E-2</v>
      </c>
    </row>
    <row r="41" spans="1:10" x14ac:dyDescent="0.35">
      <c r="A41" t="s">
        <v>102</v>
      </c>
      <c r="B41" s="48" t="s">
        <v>90</v>
      </c>
      <c r="C41" s="48" t="s">
        <v>63</v>
      </c>
      <c r="D41" s="48" t="s">
        <v>42</v>
      </c>
      <c r="E41" s="48" t="s">
        <v>86</v>
      </c>
      <c r="F41" s="48">
        <f xml:space="preserve"> Outputs!$C$5</f>
        <v>0.6</v>
      </c>
      <c r="G41" s="48">
        <f xml:space="preserve"> Outputs!$C$5</f>
        <v>0.6</v>
      </c>
      <c r="H41" s="48">
        <f xml:space="preserve"> Outputs!$C$5</f>
        <v>0.6</v>
      </c>
      <c r="I41" s="48">
        <f xml:space="preserve"> Outputs!$C$5</f>
        <v>0.6</v>
      </c>
      <c r="J41" s="48">
        <f xml:space="preserve"> Outputs!$C$5</f>
        <v>0.6</v>
      </c>
    </row>
    <row r="42" spans="1:10" x14ac:dyDescent="0.35">
      <c r="A42" t="s">
        <v>102</v>
      </c>
      <c r="B42" s="48" t="s">
        <v>91</v>
      </c>
      <c r="C42" s="48" t="s">
        <v>64</v>
      </c>
      <c r="D42" s="48" t="s">
        <v>42</v>
      </c>
      <c r="E42" s="48" t="s">
        <v>86</v>
      </c>
      <c r="F42" s="48">
        <f xml:space="preserve"> Outputs!$C$6</f>
        <v>1.1490003519418313E-2</v>
      </c>
      <c r="G42" s="48">
        <f xml:space="preserve"> Outputs!$C$6</f>
        <v>1.1490003519418313E-2</v>
      </c>
      <c r="H42" s="48">
        <f xml:space="preserve"> Outputs!$C$6</f>
        <v>1.1490003519418313E-2</v>
      </c>
      <c r="I42" s="48">
        <f xml:space="preserve"> Outputs!$C$6</f>
        <v>1.1490003519418313E-2</v>
      </c>
      <c r="J42" s="48">
        <f xml:space="preserve"> Outputs!$C$6</f>
        <v>1.1490003519418313E-2</v>
      </c>
    </row>
    <row r="43" spans="1:10" x14ac:dyDescent="0.35">
      <c r="A43" t="s">
        <v>102</v>
      </c>
      <c r="B43" s="48" t="s">
        <v>92</v>
      </c>
      <c r="C43" s="48" t="s">
        <v>65</v>
      </c>
      <c r="D43" s="48" t="s">
        <v>42</v>
      </c>
      <c r="E43" s="48" t="s">
        <v>86</v>
      </c>
      <c r="F43" s="48">
        <f xml:space="preserve"> Outputs!$C$7</f>
        <v>0.01</v>
      </c>
      <c r="G43" s="48">
        <f xml:space="preserve"> Outputs!$C$7</f>
        <v>0.01</v>
      </c>
      <c r="H43" s="48">
        <f xml:space="preserve"> Outputs!$C$7</f>
        <v>0.01</v>
      </c>
      <c r="I43" s="48">
        <f xml:space="preserve"> Outputs!$C$7</f>
        <v>0.01</v>
      </c>
      <c r="J43" s="48">
        <f xml:space="preserve"> Outputs!$C$7</f>
        <v>0.01</v>
      </c>
    </row>
    <row r="44" spans="1:10" x14ac:dyDescent="0.35">
      <c r="A44" t="s">
        <v>102</v>
      </c>
      <c r="B44" s="48" t="s">
        <v>93</v>
      </c>
      <c r="C44" s="49" t="s">
        <v>95</v>
      </c>
      <c r="D44" s="50" t="s">
        <v>87</v>
      </c>
      <c r="E44" s="48" t="s">
        <v>86</v>
      </c>
      <c r="F44" s="51" t="str">
        <f t="shared" ref="F44:J44" ca="1" si="10">CONCATENATE("[…]", TEXT(NOW(),"dd/mm/yyy hh:mm:ss"))</f>
        <v>[…]12/12/2019 13:02:43</v>
      </c>
      <c r="G44" s="51" t="str">
        <f t="shared" ca="1" si="10"/>
        <v>[…]12/12/2019 13:02:43</v>
      </c>
      <c r="H44" s="51" t="str">
        <f t="shared" ca="1" si="10"/>
        <v>[…]12/12/2019 13:02:43</v>
      </c>
      <c r="I44" s="51" t="str">
        <f t="shared" ca="1" si="10"/>
        <v>[…]12/12/2019 13:02:43</v>
      </c>
      <c r="J44" s="51" t="str">
        <f t="shared" ca="1" si="10"/>
        <v>[…]12/12/2019 13:02:43</v>
      </c>
    </row>
    <row r="45" spans="1:10" x14ac:dyDescent="0.35">
      <c r="A45" t="s">
        <v>102</v>
      </c>
      <c r="B45" s="48" t="s">
        <v>94</v>
      </c>
      <c r="C45" s="49" t="s">
        <v>96</v>
      </c>
      <c r="D45" s="50" t="s">
        <v>87</v>
      </c>
      <c r="E45" s="48" t="s">
        <v>86</v>
      </c>
      <c r="F45" s="51" t="str">
        <f t="shared" ref="F45:J45" ca="1" si="11">MID(CELL("filename",$E$1),SEARCH("[",CELL("filename",$E$1))+1,SEARCH(".",CELL("filename",$E$1))-1-SEARCH("[",CELL("filename",$E$1)))</f>
        <v>WACC model_FD</v>
      </c>
      <c r="G45" s="51" t="str">
        <f t="shared" ca="1" si="11"/>
        <v>WACC model_FD</v>
      </c>
      <c r="H45" s="51" t="str">
        <f t="shared" ca="1" si="11"/>
        <v>WACC model_FD</v>
      </c>
      <c r="I45" s="51" t="str">
        <f t="shared" ca="1" si="11"/>
        <v>WACC model_FD</v>
      </c>
      <c r="J45" s="51" t="str">
        <f t="shared" ca="1" si="11"/>
        <v>WACC model_FD</v>
      </c>
    </row>
    <row r="46" spans="1:10" x14ac:dyDescent="0.35">
      <c r="A46" t="s">
        <v>103</v>
      </c>
      <c r="B46" s="48" t="s">
        <v>88</v>
      </c>
      <c r="C46" s="48" t="s">
        <v>61</v>
      </c>
      <c r="D46" s="48" t="s">
        <v>42</v>
      </c>
      <c r="E46" s="48" t="s">
        <v>86</v>
      </c>
      <c r="F46" s="48">
        <f xml:space="preserve"> Outputs!$C$3</f>
        <v>4.1834703625000857E-2</v>
      </c>
      <c r="G46" s="48">
        <f xml:space="preserve"> Outputs!$C$3</f>
        <v>4.1834703625000857E-2</v>
      </c>
      <c r="H46" s="48">
        <f xml:space="preserve"> Outputs!$C$3</f>
        <v>4.1834703625000857E-2</v>
      </c>
      <c r="I46" s="48">
        <f xml:space="preserve"> Outputs!$C$3</f>
        <v>4.1834703625000857E-2</v>
      </c>
      <c r="J46" s="48">
        <f xml:space="preserve"> Outputs!$C$3</f>
        <v>4.1834703625000857E-2</v>
      </c>
    </row>
    <row r="47" spans="1:10" x14ac:dyDescent="0.35">
      <c r="A47" t="s">
        <v>103</v>
      </c>
      <c r="B47" s="48" t="s">
        <v>89</v>
      </c>
      <c r="C47" s="48" t="s">
        <v>62</v>
      </c>
      <c r="D47" s="48" t="s">
        <v>42</v>
      </c>
      <c r="E47" s="48" t="s">
        <v>86</v>
      </c>
      <c r="F47" s="48">
        <f xml:space="preserve"> Outputs!$C$4</f>
        <v>6.1697142303897605E-2</v>
      </c>
      <c r="G47" s="48">
        <f xml:space="preserve"> Outputs!$C$4</f>
        <v>6.1697142303897605E-2</v>
      </c>
      <c r="H47" s="48">
        <f xml:space="preserve"> Outputs!$C$4</f>
        <v>6.1697142303897605E-2</v>
      </c>
      <c r="I47" s="48">
        <f xml:space="preserve"> Outputs!$C$4</f>
        <v>6.1697142303897605E-2</v>
      </c>
      <c r="J47" s="48">
        <f xml:space="preserve"> Outputs!$C$4</f>
        <v>6.1697142303897605E-2</v>
      </c>
    </row>
    <row r="48" spans="1:10" x14ac:dyDescent="0.35">
      <c r="A48" t="s">
        <v>103</v>
      </c>
      <c r="B48" s="48" t="s">
        <v>90</v>
      </c>
      <c r="C48" s="48" t="s">
        <v>63</v>
      </c>
      <c r="D48" s="48" t="s">
        <v>42</v>
      </c>
      <c r="E48" s="48" t="s">
        <v>86</v>
      </c>
      <c r="F48" s="48">
        <f xml:space="preserve"> Outputs!$C$5</f>
        <v>0.6</v>
      </c>
      <c r="G48" s="48">
        <f xml:space="preserve"> Outputs!$C$5</f>
        <v>0.6</v>
      </c>
      <c r="H48" s="48">
        <f xml:space="preserve"> Outputs!$C$5</f>
        <v>0.6</v>
      </c>
      <c r="I48" s="48">
        <f xml:space="preserve"> Outputs!$C$5</f>
        <v>0.6</v>
      </c>
      <c r="J48" s="48">
        <f xml:space="preserve"> Outputs!$C$5</f>
        <v>0.6</v>
      </c>
    </row>
    <row r="49" spans="1:10" x14ac:dyDescent="0.35">
      <c r="A49" t="s">
        <v>103</v>
      </c>
      <c r="B49" s="48" t="s">
        <v>91</v>
      </c>
      <c r="C49" s="48" t="s">
        <v>64</v>
      </c>
      <c r="D49" s="48" t="s">
        <v>42</v>
      </c>
      <c r="E49" s="48" t="s">
        <v>86</v>
      </c>
      <c r="F49" s="48">
        <f xml:space="preserve"> Outputs!$C$6</f>
        <v>1.1490003519418313E-2</v>
      </c>
      <c r="G49" s="48">
        <f xml:space="preserve"> Outputs!$C$6</f>
        <v>1.1490003519418313E-2</v>
      </c>
      <c r="H49" s="48">
        <f xml:space="preserve"> Outputs!$C$6</f>
        <v>1.1490003519418313E-2</v>
      </c>
      <c r="I49" s="48">
        <f xml:space="preserve"> Outputs!$C$6</f>
        <v>1.1490003519418313E-2</v>
      </c>
      <c r="J49" s="48">
        <f xml:space="preserve"> Outputs!$C$6</f>
        <v>1.1490003519418313E-2</v>
      </c>
    </row>
    <row r="50" spans="1:10" x14ac:dyDescent="0.35">
      <c r="A50" t="s">
        <v>103</v>
      </c>
      <c r="B50" s="48" t="s">
        <v>92</v>
      </c>
      <c r="C50" s="48" t="s">
        <v>65</v>
      </c>
      <c r="D50" s="48" t="s">
        <v>42</v>
      </c>
      <c r="E50" s="48" t="s">
        <v>86</v>
      </c>
      <c r="F50" s="48">
        <f xml:space="preserve"> Outputs!$C$7</f>
        <v>0.01</v>
      </c>
      <c r="G50" s="48">
        <f xml:space="preserve"> Outputs!$C$7</f>
        <v>0.01</v>
      </c>
      <c r="H50" s="48">
        <f xml:space="preserve"> Outputs!$C$7</f>
        <v>0.01</v>
      </c>
      <c r="I50" s="48">
        <f xml:space="preserve"> Outputs!$C$7</f>
        <v>0.01</v>
      </c>
      <c r="J50" s="48">
        <f xml:space="preserve"> Outputs!$C$7</f>
        <v>0.01</v>
      </c>
    </row>
    <row r="51" spans="1:10" x14ac:dyDescent="0.35">
      <c r="A51" t="s">
        <v>103</v>
      </c>
      <c r="B51" s="48" t="s">
        <v>93</v>
      </c>
      <c r="C51" s="49" t="s">
        <v>95</v>
      </c>
      <c r="D51" s="50" t="s">
        <v>87</v>
      </c>
      <c r="E51" s="48" t="s">
        <v>86</v>
      </c>
      <c r="F51" s="51" t="str">
        <f t="shared" ref="F51:J51" ca="1" si="12">CONCATENATE("[…]", TEXT(NOW(),"dd/mm/yyy hh:mm:ss"))</f>
        <v>[…]12/12/2019 13:02:43</v>
      </c>
      <c r="G51" s="51" t="str">
        <f t="shared" ca="1" si="12"/>
        <v>[…]12/12/2019 13:02:43</v>
      </c>
      <c r="H51" s="51" t="str">
        <f t="shared" ca="1" si="12"/>
        <v>[…]12/12/2019 13:02:43</v>
      </c>
      <c r="I51" s="51" t="str">
        <f t="shared" ca="1" si="12"/>
        <v>[…]12/12/2019 13:02:43</v>
      </c>
      <c r="J51" s="51" t="str">
        <f t="shared" ca="1" si="12"/>
        <v>[…]12/12/2019 13:02:43</v>
      </c>
    </row>
    <row r="52" spans="1:10" x14ac:dyDescent="0.35">
      <c r="A52" t="s">
        <v>103</v>
      </c>
      <c r="B52" s="48" t="s">
        <v>94</v>
      </c>
      <c r="C52" s="49" t="s">
        <v>96</v>
      </c>
      <c r="D52" s="50" t="s">
        <v>87</v>
      </c>
      <c r="E52" s="48" t="s">
        <v>86</v>
      </c>
      <c r="F52" s="51" t="str">
        <f t="shared" ref="F52:J52" ca="1" si="13">MID(CELL("filename",$E$1),SEARCH("[",CELL("filename",$E$1))+1,SEARCH(".",CELL("filename",$E$1))-1-SEARCH("[",CELL("filename",$E$1)))</f>
        <v>WACC model_FD</v>
      </c>
      <c r="G52" s="51" t="str">
        <f t="shared" ca="1" si="13"/>
        <v>WACC model_FD</v>
      </c>
      <c r="H52" s="51" t="str">
        <f t="shared" ca="1" si="13"/>
        <v>WACC model_FD</v>
      </c>
      <c r="I52" s="51" t="str">
        <f t="shared" ca="1" si="13"/>
        <v>WACC model_FD</v>
      </c>
      <c r="J52" s="51" t="str">
        <f t="shared" ca="1" si="13"/>
        <v>WACC model_FD</v>
      </c>
    </row>
    <row r="53" spans="1:10" x14ac:dyDescent="0.35">
      <c r="A53" t="s">
        <v>104</v>
      </c>
      <c r="B53" s="48" t="s">
        <v>88</v>
      </c>
      <c r="C53" s="48" t="s">
        <v>61</v>
      </c>
      <c r="D53" s="48" t="s">
        <v>42</v>
      </c>
      <c r="E53" s="48" t="s">
        <v>86</v>
      </c>
      <c r="F53" s="48">
        <f xml:space="preserve"> Outputs!$C$3</f>
        <v>4.1834703625000857E-2</v>
      </c>
      <c r="G53" s="48">
        <f xml:space="preserve"> Outputs!$C$3</f>
        <v>4.1834703625000857E-2</v>
      </c>
      <c r="H53" s="48">
        <f xml:space="preserve"> Outputs!$C$3</f>
        <v>4.1834703625000857E-2</v>
      </c>
      <c r="I53" s="48">
        <f xml:space="preserve"> Outputs!$C$3</f>
        <v>4.1834703625000857E-2</v>
      </c>
      <c r="J53" s="48">
        <f xml:space="preserve"> Outputs!$C$3</f>
        <v>4.1834703625000857E-2</v>
      </c>
    </row>
    <row r="54" spans="1:10" x14ac:dyDescent="0.35">
      <c r="A54" t="s">
        <v>104</v>
      </c>
      <c r="B54" s="48" t="s">
        <v>89</v>
      </c>
      <c r="C54" s="48" t="s">
        <v>62</v>
      </c>
      <c r="D54" s="48" t="s">
        <v>42</v>
      </c>
      <c r="E54" s="48" t="s">
        <v>86</v>
      </c>
      <c r="F54" s="48">
        <f xml:space="preserve"> Outputs!$C$4</f>
        <v>6.1697142303897605E-2</v>
      </c>
      <c r="G54" s="48">
        <f xml:space="preserve"> Outputs!$C$4</f>
        <v>6.1697142303897605E-2</v>
      </c>
      <c r="H54" s="48">
        <f xml:space="preserve"> Outputs!$C$4</f>
        <v>6.1697142303897605E-2</v>
      </c>
      <c r="I54" s="48">
        <f xml:space="preserve"> Outputs!$C$4</f>
        <v>6.1697142303897605E-2</v>
      </c>
      <c r="J54" s="48">
        <f xml:space="preserve"> Outputs!$C$4</f>
        <v>6.1697142303897605E-2</v>
      </c>
    </row>
    <row r="55" spans="1:10" x14ac:dyDescent="0.35">
      <c r="A55" t="s">
        <v>104</v>
      </c>
      <c r="B55" s="48" t="s">
        <v>90</v>
      </c>
      <c r="C55" s="48" t="s">
        <v>63</v>
      </c>
      <c r="D55" s="48" t="s">
        <v>42</v>
      </c>
      <c r="E55" s="48" t="s">
        <v>86</v>
      </c>
      <c r="F55" s="48">
        <f xml:space="preserve"> Outputs!$C$5</f>
        <v>0.6</v>
      </c>
      <c r="G55" s="48">
        <f xml:space="preserve"> Outputs!$C$5</f>
        <v>0.6</v>
      </c>
      <c r="H55" s="48">
        <f xml:space="preserve"> Outputs!$C$5</f>
        <v>0.6</v>
      </c>
      <c r="I55" s="48">
        <f xml:space="preserve"> Outputs!$C$5</f>
        <v>0.6</v>
      </c>
      <c r="J55" s="48">
        <f xml:space="preserve"> Outputs!$C$5</f>
        <v>0.6</v>
      </c>
    </row>
    <row r="56" spans="1:10" x14ac:dyDescent="0.35">
      <c r="A56" t="s">
        <v>104</v>
      </c>
      <c r="B56" s="48" t="s">
        <v>91</v>
      </c>
      <c r="C56" s="48" t="s">
        <v>64</v>
      </c>
      <c r="D56" s="48" t="s">
        <v>42</v>
      </c>
      <c r="E56" s="48" t="s">
        <v>86</v>
      </c>
      <c r="F56" s="48">
        <f xml:space="preserve"> Outputs!$C$6</f>
        <v>1.1490003519418313E-2</v>
      </c>
      <c r="G56" s="48">
        <f xml:space="preserve"> Outputs!$C$6</f>
        <v>1.1490003519418313E-2</v>
      </c>
      <c r="H56" s="48">
        <f xml:space="preserve"> Outputs!$C$6</f>
        <v>1.1490003519418313E-2</v>
      </c>
      <c r="I56" s="48">
        <f xml:space="preserve"> Outputs!$C$6</f>
        <v>1.1490003519418313E-2</v>
      </c>
      <c r="J56" s="48">
        <f xml:space="preserve"> Outputs!$C$6</f>
        <v>1.1490003519418313E-2</v>
      </c>
    </row>
    <row r="57" spans="1:10" x14ac:dyDescent="0.35">
      <c r="A57" t="s">
        <v>104</v>
      </c>
      <c r="B57" s="48" t="s">
        <v>92</v>
      </c>
      <c r="C57" s="48" t="s">
        <v>65</v>
      </c>
      <c r="D57" s="48" t="s">
        <v>42</v>
      </c>
      <c r="E57" s="48" t="s">
        <v>86</v>
      </c>
      <c r="F57" s="48">
        <f xml:space="preserve"> Outputs!$C$7</f>
        <v>0.01</v>
      </c>
      <c r="G57" s="48">
        <f xml:space="preserve"> Outputs!$C$7</f>
        <v>0.01</v>
      </c>
      <c r="H57" s="48">
        <f xml:space="preserve"> Outputs!$C$7</f>
        <v>0.01</v>
      </c>
      <c r="I57" s="48">
        <f xml:space="preserve"> Outputs!$C$7</f>
        <v>0.01</v>
      </c>
      <c r="J57" s="48">
        <f xml:space="preserve"> Outputs!$C$7</f>
        <v>0.01</v>
      </c>
    </row>
    <row r="58" spans="1:10" x14ac:dyDescent="0.35">
      <c r="A58" t="s">
        <v>104</v>
      </c>
      <c r="B58" s="48" t="s">
        <v>93</v>
      </c>
      <c r="C58" s="49" t="s">
        <v>95</v>
      </c>
      <c r="D58" s="50" t="s">
        <v>87</v>
      </c>
      <c r="E58" s="48" t="s">
        <v>86</v>
      </c>
      <c r="F58" s="51" t="str">
        <f t="shared" ref="F58:J58" ca="1" si="14">CONCATENATE("[…]", TEXT(NOW(),"dd/mm/yyy hh:mm:ss"))</f>
        <v>[…]12/12/2019 13:02:43</v>
      </c>
      <c r="G58" s="51" t="str">
        <f t="shared" ca="1" si="14"/>
        <v>[…]12/12/2019 13:02:43</v>
      </c>
      <c r="H58" s="51" t="str">
        <f t="shared" ca="1" si="14"/>
        <v>[…]12/12/2019 13:02:43</v>
      </c>
      <c r="I58" s="51" t="str">
        <f t="shared" ca="1" si="14"/>
        <v>[…]12/12/2019 13:02:43</v>
      </c>
      <c r="J58" s="51" t="str">
        <f t="shared" ca="1" si="14"/>
        <v>[…]12/12/2019 13:02:43</v>
      </c>
    </row>
    <row r="59" spans="1:10" x14ac:dyDescent="0.35">
      <c r="A59" t="s">
        <v>104</v>
      </c>
      <c r="B59" s="48" t="s">
        <v>94</v>
      </c>
      <c r="C59" s="49" t="s">
        <v>96</v>
      </c>
      <c r="D59" s="50" t="s">
        <v>87</v>
      </c>
      <c r="E59" s="48" t="s">
        <v>86</v>
      </c>
      <c r="F59" s="51" t="str">
        <f t="shared" ref="F59:J59" ca="1" si="15">MID(CELL("filename",$E$1),SEARCH("[",CELL("filename",$E$1))+1,SEARCH(".",CELL("filename",$E$1))-1-SEARCH("[",CELL("filename",$E$1)))</f>
        <v>WACC model_FD</v>
      </c>
      <c r="G59" s="51" t="str">
        <f t="shared" ca="1" si="15"/>
        <v>WACC model_FD</v>
      </c>
      <c r="H59" s="51" t="str">
        <f t="shared" ca="1" si="15"/>
        <v>WACC model_FD</v>
      </c>
      <c r="I59" s="51" t="str">
        <f t="shared" ca="1" si="15"/>
        <v>WACC model_FD</v>
      </c>
      <c r="J59" s="51" t="str">
        <f t="shared" ca="1" si="15"/>
        <v>WACC model_FD</v>
      </c>
    </row>
    <row r="60" spans="1:10" x14ac:dyDescent="0.35">
      <c r="A60" t="s">
        <v>105</v>
      </c>
      <c r="B60" s="48" t="s">
        <v>88</v>
      </c>
      <c r="C60" s="48" t="s">
        <v>61</v>
      </c>
      <c r="D60" s="48" t="s">
        <v>42</v>
      </c>
      <c r="E60" s="48" t="s">
        <v>86</v>
      </c>
      <c r="F60" s="48">
        <f xml:space="preserve"> Outputs!$C$3</f>
        <v>4.1834703625000857E-2</v>
      </c>
      <c r="G60" s="48">
        <f xml:space="preserve"> Outputs!$C$3</f>
        <v>4.1834703625000857E-2</v>
      </c>
      <c r="H60" s="48">
        <f xml:space="preserve"> Outputs!$C$3</f>
        <v>4.1834703625000857E-2</v>
      </c>
      <c r="I60" s="48">
        <f xml:space="preserve"> Outputs!$C$3</f>
        <v>4.1834703625000857E-2</v>
      </c>
      <c r="J60" s="48">
        <f xml:space="preserve"> Outputs!$C$3</f>
        <v>4.1834703625000857E-2</v>
      </c>
    </row>
    <row r="61" spans="1:10" x14ac:dyDescent="0.35">
      <c r="A61" t="s">
        <v>105</v>
      </c>
      <c r="B61" s="48" t="s">
        <v>89</v>
      </c>
      <c r="C61" s="48" t="s">
        <v>62</v>
      </c>
      <c r="D61" s="48" t="s">
        <v>42</v>
      </c>
      <c r="E61" s="48" t="s">
        <v>86</v>
      </c>
      <c r="F61" s="48">
        <f xml:space="preserve"> Outputs!$C$4</f>
        <v>6.1697142303897605E-2</v>
      </c>
      <c r="G61" s="48">
        <f xml:space="preserve"> Outputs!$C$4</f>
        <v>6.1697142303897605E-2</v>
      </c>
      <c r="H61" s="48">
        <f xml:space="preserve"> Outputs!$C$4</f>
        <v>6.1697142303897605E-2</v>
      </c>
      <c r="I61" s="48">
        <f xml:space="preserve"> Outputs!$C$4</f>
        <v>6.1697142303897605E-2</v>
      </c>
      <c r="J61" s="48">
        <f xml:space="preserve"> Outputs!$C$4</f>
        <v>6.1697142303897605E-2</v>
      </c>
    </row>
    <row r="62" spans="1:10" x14ac:dyDescent="0.35">
      <c r="A62" t="s">
        <v>105</v>
      </c>
      <c r="B62" s="48" t="s">
        <v>90</v>
      </c>
      <c r="C62" s="48" t="s">
        <v>63</v>
      </c>
      <c r="D62" s="48" t="s">
        <v>42</v>
      </c>
      <c r="E62" s="48" t="s">
        <v>86</v>
      </c>
      <c r="F62" s="48">
        <f xml:space="preserve"> Outputs!$C$5</f>
        <v>0.6</v>
      </c>
      <c r="G62" s="48">
        <f xml:space="preserve"> Outputs!$C$5</f>
        <v>0.6</v>
      </c>
      <c r="H62" s="48">
        <f xml:space="preserve"> Outputs!$C$5</f>
        <v>0.6</v>
      </c>
      <c r="I62" s="48">
        <f xml:space="preserve"> Outputs!$C$5</f>
        <v>0.6</v>
      </c>
      <c r="J62" s="48">
        <f xml:space="preserve"> Outputs!$C$5</f>
        <v>0.6</v>
      </c>
    </row>
    <row r="63" spans="1:10" x14ac:dyDescent="0.35">
      <c r="A63" t="s">
        <v>105</v>
      </c>
      <c r="B63" s="48" t="s">
        <v>91</v>
      </c>
      <c r="C63" s="48" t="s">
        <v>64</v>
      </c>
      <c r="D63" s="48" t="s">
        <v>42</v>
      </c>
      <c r="E63" s="48" t="s">
        <v>86</v>
      </c>
      <c r="F63" s="48">
        <f xml:space="preserve"> Outputs!$C$6</f>
        <v>1.1490003519418313E-2</v>
      </c>
      <c r="G63" s="48">
        <f xml:space="preserve"> Outputs!$C$6</f>
        <v>1.1490003519418313E-2</v>
      </c>
      <c r="H63" s="48">
        <f xml:space="preserve"> Outputs!$C$6</f>
        <v>1.1490003519418313E-2</v>
      </c>
      <c r="I63" s="48">
        <f xml:space="preserve"> Outputs!$C$6</f>
        <v>1.1490003519418313E-2</v>
      </c>
      <c r="J63" s="48">
        <f xml:space="preserve"> Outputs!$C$6</f>
        <v>1.1490003519418313E-2</v>
      </c>
    </row>
    <row r="64" spans="1:10" x14ac:dyDescent="0.35">
      <c r="A64" t="s">
        <v>105</v>
      </c>
      <c r="B64" s="48" t="s">
        <v>92</v>
      </c>
      <c r="C64" s="48" t="s">
        <v>65</v>
      </c>
      <c r="D64" s="48" t="s">
        <v>42</v>
      </c>
      <c r="E64" s="48" t="s">
        <v>86</v>
      </c>
      <c r="F64" s="48">
        <f xml:space="preserve"> Outputs!$C$7</f>
        <v>0.01</v>
      </c>
      <c r="G64" s="48">
        <f xml:space="preserve"> Outputs!$C$7</f>
        <v>0.01</v>
      </c>
      <c r="H64" s="48">
        <f xml:space="preserve"> Outputs!$C$7</f>
        <v>0.01</v>
      </c>
      <c r="I64" s="48">
        <f xml:space="preserve"> Outputs!$C$7</f>
        <v>0.01</v>
      </c>
      <c r="J64" s="48">
        <f xml:space="preserve"> Outputs!$C$7</f>
        <v>0.01</v>
      </c>
    </row>
    <row r="65" spans="1:10" x14ac:dyDescent="0.35">
      <c r="A65" t="s">
        <v>105</v>
      </c>
      <c r="B65" s="48" t="s">
        <v>93</v>
      </c>
      <c r="C65" s="49" t="s">
        <v>95</v>
      </c>
      <c r="D65" s="50" t="s">
        <v>87</v>
      </c>
      <c r="E65" s="48" t="s">
        <v>86</v>
      </c>
      <c r="F65" s="51" t="str">
        <f t="shared" ref="F65:J65" ca="1" si="16">CONCATENATE("[…]", TEXT(NOW(),"dd/mm/yyy hh:mm:ss"))</f>
        <v>[…]12/12/2019 13:02:43</v>
      </c>
      <c r="G65" s="51" t="str">
        <f t="shared" ca="1" si="16"/>
        <v>[…]12/12/2019 13:02:43</v>
      </c>
      <c r="H65" s="51" t="str">
        <f t="shared" ca="1" si="16"/>
        <v>[…]12/12/2019 13:02:43</v>
      </c>
      <c r="I65" s="51" t="str">
        <f t="shared" ca="1" si="16"/>
        <v>[…]12/12/2019 13:02:43</v>
      </c>
      <c r="J65" s="51" t="str">
        <f t="shared" ca="1" si="16"/>
        <v>[…]12/12/2019 13:02:43</v>
      </c>
    </row>
    <row r="66" spans="1:10" x14ac:dyDescent="0.35">
      <c r="A66" t="s">
        <v>105</v>
      </c>
      <c r="B66" s="48" t="s">
        <v>94</v>
      </c>
      <c r="C66" s="49" t="s">
        <v>96</v>
      </c>
      <c r="D66" s="50" t="s">
        <v>87</v>
      </c>
      <c r="E66" s="48" t="s">
        <v>86</v>
      </c>
      <c r="F66" s="51" t="str">
        <f t="shared" ref="F66:J66" ca="1" si="17">MID(CELL("filename",$E$1),SEARCH("[",CELL("filename",$E$1))+1,SEARCH(".",CELL("filename",$E$1))-1-SEARCH("[",CELL("filename",$E$1)))</f>
        <v>WACC model_FD</v>
      </c>
      <c r="G66" s="51" t="str">
        <f t="shared" ca="1" si="17"/>
        <v>WACC model_FD</v>
      </c>
      <c r="H66" s="51" t="str">
        <f t="shared" ca="1" si="17"/>
        <v>WACC model_FD</v>
      </c>
      <c r="I66" s="51" t="str">
        <f t="shared" ca="1" si="17"/>
        <v>WACC model_FD</v>
      </c>
      <c r="J66" s="51" t="str">
        <f t="shared" ca="1" si="17"/>
        <v>WACC model_FD</v>
      </c>
    </row>
    <row r="67" spans="1:10" x14ac:dyDescent="0.35">
      <c r="A67" t="s">
        <v>106</v>
      </c>
      <c r="B67" s="48" t="s">
        <v>88</v>
      </c>
      <c r="C67" s="48" t="s">
        <v>61</v>
      </c>
      <c r="D67" s="48" t="s">
        <v>42</v>
      </c>
      <c r="E67" s="48" t="s">
        <v>86</v>
      </c>
      <c r="F67" s="48">
        <f xml:space="preserve"> Outputs!$C$3</f>
        <v>4.1834703625000857E-2</v>
      </c>
      <c r="G67" s="48">
        <f xml:space="preserve"> Outputs!$C$3</f>
        <v>4.1834703625000857E-2</v>
      </c>
      <c r="H67" s="48">
        <f xml:space="preserve"> Outputs!$C$3</f>
        <v>4.1834703625000857E-2</v>
      </c>
      <c r="I67" s="48">
        <f xml:space="preserve"> Outputs!$C$3</f>
        <v>4.1834703625000857E-2</v>
      </c>
      <c r="J67" s="48">
        <f xml:space="preserve"> Outputs!$C$3</f>
        <v>4.1834703625000857E-2</v>
      </c>
    </row>
    <row r="68" spans="1:10" x14ac:dyDescent="0.35">
      <c r="A68" t="s">
        <v>106</v>
      </c>
      <c r="B68" s="48" t="s">
        <v>89</v>
      </c>
      <c r="C68" s="48" t="s">
        <v>62</v>
      </c>
      <c r="D68" s="48" t="s">
        <v>42</v>
      </c>
      <c r="E68" s="48" t="s">
        <v>86</v>
      </c>
      <c r="F68" s="48">
        <f xml:space="preserve"> Outputs!$C$4</f>
        <v>6.1697142303897605E-2</v>
      </c>
      <c r="G68" s="48">
        <f xml:space="preserve"> Outputs!$C$4</f>
        <v>6.1697142303897605E-2</v>
      </c>
      <c r="H68" s="48">
        <f xml:space="preserve"> Outputs!$C$4</f>
        <v>6.1697142303897605E-2</v>
      </c>
      <c r="I68" s="48">
        <f xml:space="preserve"> Outputs!$C$4</f>
        <v>6.1697142303897605E-2</v>
      </c>
      <c r="J68" s="48">
        <f xml:space="preserve"> Outputs!$C$4</f>
        <v>6.1697142303897605E-2</v>
      </c>
    </row>
    <row r="69" spans="1:10" x14ac:dyDescent="0.35">
      <c r="A69" t="s">
        <v>106</v>
      </c>
      <c r="B69" s="48" t="s">
        <v>90</v>
      </c>
      <c r="C69" s="48" t="s">
        <v>63</v>
      </c>
      <c r="D69" s="48" t="s">
        <v>42</v>
      </c>
      <c r="E69" s="48" t="s">
        <v>86</v>
      </c>
      <c r="F69" s="48">
        <f xml:space="preserve"> Outputs!$C$5</f>
        <v>0.6</v>
      </c>
      <c r="G69" s="48">
        <f xml:space="preserve"> Outputs!$C$5</f>
        <v>0.6</v>
      </c>
      <c r="H69" s="48">
        <f xml:space="preserve"> Outputs!$C$5</f>
        <v>0.6</v>
      </c>
      <c r="I69" s="48">
        <f xml:space="preserve"> Outputs!$C$5</f>
        <v>0.6</v>
      </c>
      <c r="J69" s="48">
        <f xml:space="preserve"> Outputs!$C$5</f>
        <v>0.6</v>
      </c>
    </row>
    <row r="70" spans="1:10" x14ac:dyDescent="0.35">
      <c r="A70" t="s">
        <v>106</v>
      </c>
      <c r="B70" s="48" t="s">
        <v>91</v>
      </c>
      <c r="C70" s="48" t="s">
        <v>64</v>
      </c>
      <c r="D70" s="48" t="s">
        <v>42</v>
      </c>
      <c r="E70" s="48" t="s">
        <v>86</v>
      </c>
      <c r="F70" s="48">
        <f xml:space="preserve"> Outputs!$C$6</f>
        <v>1.1490003519418313E-2</v>
      </c>
      <c r="G70" s="48">
        <f xml:space="preserve"> Outputs!$C$6</f>
        <v>1.1490003519418313E-2</v>
      </c>
      <c r="H70" s="48">
        <f xml:space="preserve"> Outputs!$C$6</f>
        <v>1.1490003519418313E-2</v>
      </c>
      <c r="I70" s="48">
        <f xml:space="preserve"> Outputs!$C$6</f>
        <v>1.1490003519418313E-2</v>
      </c>
      <c r="J70" s="48">
        <f xml:space="preserve"> Outputs!$C$6</f>
        <v>1.1490003519418313E-2</v>
      </c>
    </row>
    <row r="71" spans="1:10" x14ac:dyDescent="0.35">
      <c r="A71" t="s">
        <v>106</v>
      </c>
      <c r="B71" s="48" t="s">
        <v>92</v>
      </c>
      <c r="C71" s="48" t="s">
        <v>65</v>
      </c>
      <c r="D71" s="48" t="s">
        <v>42</v>
      </c>
      <c r="E71" s="48" t="s">
        <v>86</v>
      </c>
      <c r="F71" s="48">
        <f xml:space="preserve"> Outputs!$C$7</f>
        <v>0.01</v>
      </c>
      <c r="G71" s="48">
        <f xml:space="preserve"> Outputs!$C$7</f>
        <v>0.01</v>
      </c>
      <c r="H71" s="48">
        <f xml:space="preserve"> Outputs!$C$7</f>
        <v>0.01</v>
      </c>
      <c r="I71" s="48">
        <f xml:space="preserve"> Outputs!$C$7</f>
        <v>0.01</v>
      </c>
      <c r="J71" s="48">
        <f xml:space="preserve"> Outputs!$C$7</f>
        <v>0.01</v>
      </c>
    </row>
    <row r="72" spans="1:10" x14ac:dyDescent="0.35">
      <c r="A72" t="s">
        <v>106</v>
      </c>
      <c r="B72" s="48" t="s">
        <v>93</v>
      </c>
      <c r="C72" s="49" t="s">
        <v>95</v>
      </c>
      <c r="D72" s="50" t="s">
        <v>87</v>
      </c>
      <c r="E72" s="48" t="s">
        <v>86</v>
      </c>
      <c r="F72" s="51" t="str">
        <f t="shared" ref="F72:J72" ca="1" si="18">CONCATENATE("[…]", TEXT(NOW(),"dd/mm/yyy hh:mm:ss"))</f>
        <v>[…]12/12/2019 13:02:43</v>
      </c>
      <c r="G72" s="51" t="str">
        <f t="shared" ca="1" si="18"/>
        <v>[…]12/12/2019 13:02:43</v>
      </c>
      <c r="H72" s="51" t="str">
        <f t="shared" ca="1" si="18"/>
        <v>[…]12/12/2019 13:02:43</v>
      </c>
      <c r="I72" s="51" t="str">
        <f t="shared" ca="1" si="18"/>
        <v>[…]12/12/2019 13:02:43</v>
      </c>
      <c r="J72" s="51" t="str">
        <f t="shared" ca="1" si="18"/>
        <v>[…]12/12/2019 13:02:43</v>
      </c>
    </row>
    <row r="73" spans="1:10" x14ac:dyDescent="0.35">
      <c r="A73" t="s">
        <v>106</v>
      </c>
      <c r="B73" s="48" t="s">
        <v>94</v>
      </c>
      <c r="C73" s="49" t="s">
        <v>96</v>
      </c>
      <c r="D73" s="50" t="s">
        <v>87</v>
      </c>
      <c r="E73" s="48" t="s">
        <v>86</v>
      </c>
      <c r="F73" s="51" t="str">
        <f t="shared" ref="F73:J73" ca="1" si="19">MID(CELL("filename",$E$1),SEARCH("[",CELL("filename",$E$1))+1,SEARCH(".",CELL("filename",$E$1))-1-SEARCH("[",CELL("filename",$E$1)))</f>
        <v>WACC model_FD</v>
      </c>
      <c r="G73" s="51" t="str">
        <f t="shared" ca="1" si="19"/>
        <v>WACC model_FD</v>
      </c>
      <c r="H73" s="51" t="str">
        <f t="shared" ca="1" si="19"/>
        <v>WACC model_FD</v>
      </c>
      <c r="I73" s="51" t="str">
        <f t="shared" ca="1" si="19"/>
        <v>WACC model_FD</v>
      </c>
      <c r="J73" s="51" t="str">
        <f t="shared" ca="1" si="19"/>
        <v>WACC model_FD</v>
      </c>
    </row>
    <row r="74" spans="1:10" x14ac:dyDescent="0.35">
      <c r="A74" t="s">
        <v>107</v>
      </c>
      <c r="B74" s="48" t="s">
        <v>88</v>
      </c>
      <c r="C74" s="48" t="s">
        <v>61</v>
      </c>
      <c r="D74" s="48" t="s">
        <v>42</v>
      </c>
      <c r="E74" s="48" t="s">
        <v>86</v>
      </c>
      <c r="F74" s="48">
        <f xml:space="preserve"> Outputs!$C$3</f>
        <v>4.1834703625000857E-2</v>
      </c>
      <c r="G74" s="48">
        <f xml:space="preserve"> Outputs!$C$3</f>
        <v>4.1834703625000857E-2</v>
      </c>
      <c r="H74" s="48">
        <f xml:space="preserve"> Outputs!$C$3</f>
        <v>4.1834703625000857E-2</v>
      </c>
      <c r="I74" s="48">
        <f xml:space="preserve"> Outputs!$C$3</f>
        <v>4.1834703625000857E-2</v>
      </c>
      <c r="J74" s="48">
        <f xml:space="preserve"> Outputs!$C$3</f>
        <v>4.1834703625000857E-2</v>
      </c>
    </row>
    <row r="75" spans="1:10" x14ac:dyDescent="0.35">
      <c r="A75" t="s">
        <v>107</v>
      </c>
      <c r="B75" s="48" t="s">
        <v>89</v>
      </c>
      <c r="C75" s="48" t="s">
        <v>62</v>
      </c>
      <c r="D75" s="48" t="s">
        <v>42</v>
      </c>
      <c r="E75" s="48" t="s">
        <v>86</v>
      </c>
      <c r="F75" s="48">
        <f xml:space="preserve"> Outputs!$C$4</f>
        <v>6.1697142303897605E-2</v>
      </c>
      <c r="G75" s="48">
        <f xml:space="preserve"> Outputs!$C$4</f>
        <v>6.1697142303897605E-2</v>
      </c>
      <c r="H75" s="48">
        <f xml:space="preserve"> Outputs!$C$4</f>
        <v>6.1697142303897605E-2</v>
      </c>
      <c r="I75" s="48">
        <f xml:space="preserve"> Outputs!$C$4</f>
        <v>6.1697142303897605E-2</v>
      </c>
      <c r="J75" s="48">
        <f xml:space="preserve"> Outputs!$C$4</f>
        <v>6.1697142303897605E-2</v>
      </c>
    </row>
    <row r="76" spans="1:10" x14ac:dyDescent="0.35">
      <c r="A76" t="s">
        <v>107</v>
      </c>
      <c r="B76" s="48" t="s">
        <v>90</v>
      </c>
      <c r="C76" s="48" t="s">
        <v>63</v>
      </c>
      <c r="D76" s="48" t="s">
        <v>42</v>
      </c>
      <c r="E76" s="48" t="s">
        <v>86</v>
      </c>
      <c r="F76" s="48">
        <f xml:space="preserve"> Outputs!$C$5</f>
        <v>0.6</v>
      </c>
      <c r="G76" s="48">
        <f xml:space="preserve"> Outputs!$C$5</f>
        <v>0.6</v>
      </c>
      <c r="H76" s="48">
        <f xml:space="preserve"> Outputs!$C$5</f>
        <v>0.6</v>
      </c>
      <c r="I76" s="48">
        <f xml:space="preserve"> Outputs!$C$5</f>
        <v>0.6</v>
      </c>
      <c r="J76" s="48">
        <f xml:space="preserve"> Outputs!$C$5</f>
        <v>0.6</v>
      </c>
    </row>
    <row r="77" spans="1:10" x14ac:dyDescent="0.35">
      <c r="A77" t="s">
        <v>107</v>
      </c>
      <c r="B77" s="48" t="s">
        <v>91</v>
      </c>
      <c r="C77" s="48" t="s">
        <v>64</v>
      </c>
      <c r="D77" s="48" t="s">
        <v>42</v>
      </c>
      <c r="E77" s="48" t="s">
        <v>86</v>
      </c>
      <c r="F77" s="48">
        <f xml:space="preserve"> Outputs!$C$6</f>
        <v>1.1490003519418313E-2</v>
      </c>
      <c r="G77" s="48">
        <f xml:space="preserve"> Outputs!$C$6</f>
        <v>1.1490003519418313E-2</v>
      </c>
      <c r="H77" s="48">
        <f xml:space="preserve"> Outputs!$C$6</f>
        <v>1.1490003519418313E-2</v>
      </c>
      <c r="I77" s="48">
        <f xml:space="preserve"> Outputs!$C$6</f>
        <v>1.1490003519418313E-2</v>
      </c>
      <c r="J77" s="48">
        <f xml:space="preserve"> Outputs!$C$6</f>
        <v>1.1490003519418313E-2</v>
      </c>
    </row>
    <row r="78" spans="1:10" x14ac:dyDescent="0.35">
      <c r="A78" t="s">
        <v>107</v>
      </c>
      <c r="B78" s="48" t="s">
        <v>92</v>
      </c>
      <c r="C78" s="48" t="s">
        <v>65</v>
      </c>
      <c r="D78" s="48" t="s">
        <v>42</v>
      </c>
      <c r="E78" s="48" t="s">
        <v>86</v>
      </c>
      <c r="F78" s="48">
        <f xml:space="preserve"> Outputs!$C$7</f>
        <v>0.01</v>
      </c>
      <c r="G78" s="48">
        <f xml:space="preserve"> Outputs!$C$7</f>
        <v>0.01</v>
      </c>
      <c r="H78" s="48">
        <f xml:space="preserve"> Outputs!$C$7</f>
        <v>0.01</v>
      </c>
      <c r="I78" s="48">
        <f xml:space="preserve"> Outputs!$C$7</f>
        <v>0.01</v>
      </c>
      <c r="J78" s="48">
        <f xml:space="preserve"> Outputs!$C$7</f>
        <v>0.01</v>
      </c>
    </row>
    <row r="79" spans="1:10" x14ac:dyDescent="0.35">
      <c r="A79" t="s">
        <v>107</v>
      </c>
      <c r="B79" s="48" t="s">
        <v>93</v>
      </c>
      <c r="C79" s="49" t="s">
        <v>95</v>
      </c>
      <c r="D79" s="50" t="s">
        <v>87</v>
      </c>
      <c r="E79" s="48" t="s">
        <v>86</v>
      </c>
      <c r="F79" s="51" t="str">
        <f t="shared" ref="F79:J79" ca="1" si="20">CONCATENATE("[…]", TEXT(NOW(),"dd/mm/yyy hh:mm:ss"))</f>
        <v>[…]12/12/2019 13:02:43</v>
      </c>
      <c r="G79" s="51" t="str">
        <f t="shared" ca="1" si="20"/>
        <v>[…]12/12/2019 13:02:43</v>
      </c>
      <c r="H79" s="51" t="str">
        <f t="shared" ca="1" si="20"/>
        <v>[…]12/12/2019 13:02:43</v>
      </c>
      <c r="I79" s="51" t="str">
        <f t="shared" ca="1" si="20"/>
        <v>[…]12/12/2019 13:02:43</v>
      </c>
      <c r="J79" s="51" t="str">
        <f t="shared" ca="1" si="20"/>
        <v>[…]12/12/2019 13:02:43</v>
      </c>
    </row>
    <row r="80" spans="1:10" x14ac:dyDescent="0.35">
      <c r="A80" t="s">
        <v>107</v>
      </c>
      <c r="B80" s="48" t="s">
        <v>94</v>
      </c>
      <c r="C80" s="49" t="s">
        <v>96</v>
      </c>
      <c r="D80" s="50" t="s">
        <v>87</v>
      </c>
      <c r="E80" s="48" t="s">
        <v>86</v>
      </c>
      <c r="F80" s="51" t="str">
        <f t="shared" ref="F80:J80" ca="1" si="21">MID(CELL("filename",$E$1),SEARCH("[",CELL("filename",$E$1))+1,SEARCH(".",CELL("filename",$E$1))-1-SEARCH("[",CELL("filename",$E$1)))</f>
        <v>WACC model_FD</v>
      </c>
      <c r="G80" s="51" t="str">
        <f t="shared" ca="1" si="21"/>
        <v>WACC model_FD</v>
      </c>
      <c r="H80" s="51" t="str">
        <f t="shared" ca="1" si="21"/>
        <v>WACC model_FD</v>
      </c>
      <c r="I80" s="51" t="str">
        <f t="shared" ca="1" si="21"/>
        <v>WACC model_FD</v>
      </c>
      <c r="J80" s="51" t="str">
        <f t="shared" ca="1" si="21"/>
        <v>WACC model_FD</v>
      </c>
    </row>
    <row r="81" spans="1:10" x14ac:dyDescent="0.35">
      <c r="A81" t="s">
        <v>108</v>
      </c>
      <c r="B81" s="48" t="s">
        <v>88</v>
      </c>
      <c r="C81" s="48" t="s">
        <v>61</v>
      </c>
      <c r="D81" s="48" t="s">
        <v>42</v>
      </c>
      <c r="E81" s="48" t="s">
        <v>86</v>
      </c>
      <c r="F81" s="53">
        <f xml:space="preserve"> Outputs!$C$3</f>
        <v>4.1834703625000857E-2</v>
      </c>
      <c r="G81" s="48">
        <f xml:space="preserve"> Outputs!$C$3</f>
        <v>4.1834703625000857E-2</v>
      </c>
      <c r="H81" s="48">
        <f xml:space="preserve"> Outputs!$C$3</f>
        <v>4.1834703625000857E-2</v>
      </c>
      <c r="I81" s="48">
        <f xml:space="preserve"> Outputs!$C$3</f>
        <v>4.1834703625000857E-2</v>
      </c>
      <c r="J81" s="48">
        <f xml:space="preserve"> Outputs!$C$3</f>
        <v>4.1834703625000857E-2</v>
      </c>
    </row>
    <row r="82" spans="1:10" x14ac:dyDescent="0.35">
      <c r="A82" t="s">
        <v>108</v>
      </c>
      <c r="B82" s="48" t="s">
        <v>89</v>
      </c>
      <c r="C82" s="48" t="s">
        <v>62</v>
      </c>
      <c r="D82" s="48" t="s">
        <v>42</v>
      </c>
      <c r="E82" s="48" t="s">
        <v>86</v>
      </c>
      <c r="F82" s="48">
        <f xml:space="preserve"> Outputs!$C$4</f>
        <v>6.1697142303897605E-2</v>
      </c>
      <c r="G82" s="48">
        <f xml:space="preserve"> Outputs!$C$4</f>
        <v>6.1697142303897605E-2</v>
      </c>
      <c r="H82" s="48">
        <f xml:space="preserve"> Outputs!$C$4</f>
        <v>6.1697142303897605E-2</v>
      </c>
      <c r="I82" s="48">
        <f xml:space="preserve"> Outputs!$C$4</f>
        <v>6.1697142303897605E-2</v>
      </c>
      <c r="J82" s="48">
        <f xml:space="preserve"> Outputs!$C$4</f>
        <v>6.1697142303897605E-2</v>
      </c>
    </row>
    <row r="83" spans="1:10" x14ac:dyDescent="0.35">
      <c r="A83" t="s">
        <v>108</v>
      </c>
      <c r="B83" s="48" t="s">
        <v>90</v>
      </c>
      <c r="C83" s="48" t="s">
        <v>63</v>
      </c>
      <c r="D83" s="48" t="s">
        <v>42</v>
      </c>
      <c r="E83" s="48" t="s">
        <v>86</v>
      </c>
      <c r="F83" s="48">
        <f xml:space="preserve"> Outputs!$C$5</f>
        <v>0.6</v>
      </c>
      <c r="G83" s="48">
        <f xml:space="preserve"> Outputs!$C$5</f>
        <v>0.6</v>
      </c>
      <c r="H83" s="48">
        <f xml:space="preserve"> Outputs!$C$5</f>
        <v>0.6</v>
      </c>
      <c r="I83" s="48">
        <f xml:space="preserve"> Outputs!$C$5</f>
        <v>0.6</v>
      </c>
      <c r="J83" s="48">
        <f xml:space="preserve"> Outputs!$C$5</f>
        <v>0.6</v>
      </c>
    </row>
    <row r="84" spans="1:10" x14ac:dyDescent="0.35">
      <c r="A84" t="s">
        <v>108</v>
      </c>
      <c r="B84" s="48" t="s">
        <v>91</v>
      </c>
      <c r="C84" s="48" t="s">
        <v>64</v>
      </c>
      <c r="D84" s="48" t="s">
        <v>42</v>
      </c>
      <c r="E84" s="48" t="s">
        <v>86</v>
      </c>
      <c r="F84" s="48">
        <f xml:space="preserve"> Outputs!$C$6</f>
        <v>1.1490003519418313E-2</v>
      </c>
      <c r="G84" s="48">
        <f xml:space="preserve"> Outputs!$C$6</f>
        <v>1.1490003519418313E-2</v>
      </c>
      <c r="H84" s="48">
        <f xml:space="preserve"> Outputs!$C$6</f>
        <v>1.1490003519418313E-2</v>
      </c>
      <c r="I84" s="48">
        <f xml:space="preserve"> Outputs!$C$6</f>
        <v>1.1490003519418313E-2</v>
      </c>
      <c r="J84" s="48">
        <f xml:space="preserve"> Outputs!$C$6</f>
        <v>1.1490003519418313E-2</v>
      </c>
    </row>
    <row r="85" spans="1:10" x14ac:dyDescent="0.35">
      <c r="A85" t="s">
        <v>108</v>
      </c>
      <c r="B85" s="48" t="s">
        <v>92</v>
      </c>
      <c r="C85" s="48" t="s">
        <v>65</v>
      </c>
      <c r="D85" s="48" t="s">
        <v>42</v>
      </c>
      <c r="E85" s="48" t="s">
        <v>86</v>
      </c>
      <c r="F85" s="48">
        <f xml:space="preserve"> Outputs!$C$7</f>
        <v>0.01</v>
      </c>
      <c r="G85" s="48">
        <f xml:space="preserve"> Outputs!$C$7</f>
        <v>0.01</v>
      </c>
      <c r="H85" s="48">
        <f xml:space="preserve"> Outputs!$C$7</f>
        <v>0.01</v>
      </c>
      <c r="I85" s="48">
        <f xml:space="preserve"> Outputs!$C$7</f>
        <v>0.01</v>
      </c>
      <c r="J85" s="48">
        <f xml:space="preserve"> Outputs!$C$7</f>
        <v>0.01</v>
      </c>
    </row>
    <row r="86" spans="1:10" x14ac:dyDescent="0.35">
      <c r="A86" t="s">
        <v>108</v>
      </c>
      <c r="B86" s="48" t="s">
        <v>93</v>
      </c>
      <c r="C86" s="49" t="s">
        <v>95</v>
      </c>
      <c r="D86" s="50" t="s">
        <v>87</v>
      </c>
      <c r="E86" s="48" t="s">
        <v>86</v>
      </c>
      <c r="F86" s="51" t="str">
        <f t="shared" ref="F86:J86" ca="1" si="22">CONCATENATE("[…]", TEXT(NOW(),"dd/mm/yyy hh:mm:ss"))</f>
        <v>[…]12/12/2019 13:02:43</v>
      </c>
      <c r="G86" s="51" t="str">
        <f t="shared" ca="1" si="22"/>
        <v>[…]12/12/2019 13:02:43</v>
      </c>
      <c r="H86" s="51" t="str">
        <f t="shared" ca="1" si="22"/>
        <v>[…]12/12/2019 13:02:43</v>
      </c>
      <c r="I86" s="51" t="str">
        <f t="shared" ca="1" si="22"/>
        <v>[…]12/12/2019 13:02:43</v>
      </c>
      <c r="J86" s="51" t="str">
        <f t="shared" ca="1" si="22"/>
        <v>[…]12/12/2019 13:02:43</v>
      </c>
    </row>
    <row r="87" spans="1:10" x14ac:dyDescent="0.35">
      <c r="A87" t="s">
        <v>108</v>
      </c>
      <c r="B87" s="48" t="s">
        <v>94</v>
      </c>
      <c r="C87" s="49" t="s">
        <v>96</v>
      </c>
      <c r="D87" s="50" t="s">
        <v>87</v>
      </c>
      <c r="E87" s="48" t="s">
        <v>86</v>
      </c>
      <c r="F87" s="51" t="str">
        <f t="shared" ref="F87:J87" ca="1" si="23">MID(CELL("filename",$E$1),SEARCH("[",CELL("filename",$E$1))+1,SEARCH(".",CELL("filename",$E$1))-1-SEARCH("[",CELL("filename",$E$1)))</f>
        <v>WACC model_FD</v>
      </c>
      <c r="G87" s="51" t="str">
        <f t="shared" ca="1" si="23"/>
        <v>WACC model_FD</v>
      </c>
      <c r="H87" s="51" t="str">
        <f t="shared" ca="1" si="23"/>
        <v>WACC model_FD</v>
      </c>
      <c r="I87" s="51" t="str">
        <f t="shared" ca="1" si="23"/>
        <v>WACC model_FD</v>
      </c>
      <c r="J87" s="51" t="str">
        <f t="shared" ca="1" si="23"/>
        <v>WACC model_FD</v>
      </c>
    </row>
    <row r="88" spans="1:10" x14ac:dyDescent="0.35">
      <c r="A88" t="s">
        <v>109</v>
      </c>
      <c r="B88" s="48" t="s">
        <v>88</v>
      </c>
      <c r="C88" s="48" t="s">
        <v>61</v>
      </c>
      <c r="D88" s="48" t="s">
        <v>42</v>
      </c>
      <c r="E88" s="48" t="s">
        <v>86</v>
      </c>
      <c r="F88" s="48">
        <f xml:space="preserve"> Outputs!$C$3</f>
        <v>4.1834703625000857E-2</v>
      </c>
      <c r="G88" s="48">
        <f xml:space="preserve"> Outputs!$C$3</f>
        <v>4.1834703625000857E-2</v>
      </c>
      <c r="H88" s="48">
        <f xml:space="preserve"> Outputs!$C$3</f>
        <v>4.1834703625000857E-2</v>
      </c>
      <c r="I88" s="48">
        <f xml:space="preserve"> Outputs!$C$3</f>
        <v>4.1834703625000857E-2</v>
      </c>
      <c r="J88" s="48">
        <f xml:space="preserve"> Outputs!$C$3</f>
        <v>4.1834703625000857E-2</v>
      </c>
    </row>
    <row r="89" spans="1:10" x14ac:dyDescent="0.35">
      <c r="A89" t="s">
        <v>109</v>
      </c>
      <c r="B89" s="48" t="s">
        <v>89</v>
      </c>
      <c r="C89" s="48" t="s">
        <v>62</v>
      </c>
      <c r="D89" s="48" t="s">
        <v>42</v>
      </c>
      <c r="E89" s="48" t="s">
        <v>86</v>
      </c>
      <c r="F89" s="48">
        <f xml:space="preserve"> Outputs!$C$4</f>
        <v>6.1697142303897605E-2</v>
      </c>
      <c r="G89" s="48">
        <f xml:space="preserve"> Outputs!$C$4</f>
        <v>6.1697142303897605E-2</v>
      </c>
      <c r="H89" s="48">
        <f xml:space="preserve"> Outputs!$C$4</f>
        <v>6.1697142303897605E-2</v>
      </c>
      <c r="I89" s="48">
        <f xml:space="preserve"> Outputs!$C$4</f>
        <v>6.1697142303897605E-2</v>
      </c>
      <c r="J89" s="48">
        <f xml:space="preserve"> Outputs!$C$4</f>
        <v>6.1697142303897605E-2</v>
      </c>
    </row>
    <row r="90" spans="1:10" x14ac:dyDescent="0.35">
      <c r="A90" t="s">
        <v>109</v>
      </c>
      <c r="B90" s="48" t="s">
        <v>90</v>
      </c>
      <c r="C90" s="48" t="s">
        <v>63</v>
      </c>
      <c r="D90" s="48" t="s">
        <v>42</v>
      </c>
      <c r="E90" s="48" t="s">
        <v>86</v>
      </c>
      <c r="F90" s="48">
        <f xml:space="preserve"> Outputs!$C$5</f>
        <v>0.6</v>
      </c>
      <c r="G90" s="48">
        <f xml:space="preserve"> Outputs!$C$5</f>
        <v>0.6</v>
      </c>
      <c r="H90" s="48">
        <f xml:space="preserve"> Outputs!$C$5</f>
        <v>0.6</v>
      </c>
      <c r="I90" s="48">
        <f xml:space="preserve"> Outputs!$C$5</f>
        <v>0.6</v>
      </c>
      <c r="J90" s="48">
        <f xml:space="preserve"> Outputs!$C$5</f>
        <v>0.6</v>
      </c>
    </row>
    <row r="91" spans="1:10" x14ac:dyDescent="0.35">
      <c r="A91" t="s">
        <v>109</v>
      </c>
      <c r="B91" s="48" t="s">
        <v>91</v>
      </c>
      <c r="C91" s="48" t="s">
        <v>64</v>
      </c>
      <c r="D91" s="48" t="s">
        <v>42</v>
      </c>
      <c r="E91" s="48" t="s">
        <v>86</v>
      </c>
      <c r="F91" s="48">
        <f xml:space="preserve"> Outputs!$C$6</f>
        <v>1.1490003519418313E-2</v>
      </c>
      <c r="G91" s="48">
        <f xml:space="preserve"> Outputs!$C$6</f>
        <v>1.1490003519418313E-2</v>
      </c>
      <c r="H91" s="48">
        <f xml:space="preserve"> Outputs!$C$6</f>
        <v>1.1490003519418313E-2</v>
      </c>
      <c r="I91" s="48">
        <f xml:space="preserve"> Outputs!$C$6</f>
        <v>1.1490003519418313E-2</v>
      </c>
      <c r="J91" s="48">
        <f xml:space="preserve"> Outputs!$C$6</f>
        <v>1.1490003519418313E-2</v>
      </c>
    </row>
    <row r="92" spans="1:10" x14ac:dyDescent="0.35">
      <c r="A92" t="s">
        <v>109</v>
      </c>
      <c r="B92" s="48" t="s">
        <v>92</v>
      </c>
      <c r="C92" s="48" t="s">
        <v>65</v>
      </c>
      <c r="D92" s="48" t="s">
        <v>42</v>
      </c>
      <c r="E92" s="48" t="s">
        <v>86</v>
      </c>
      <c r="F92" s="48">
        <f xml:space="preserve"> Outputs!$C$7</f>
        <v>0.01</v>
      </c>
      <c r="G92" s="48">
        <f xml:space="preserve"> Outputs!$C$7</f>
        <v>0.01</v>
      </c>
      <c r="H92" s="48">
        <f xml:space="preserve"> Outputs!$C$7</f>
        <v>0.01</v>
      </c>
      <c r="I92" s="48">
        <f xml:space="preserve"> Outputs!$C$7</f>
        <v>0.01</v>
      </c>
      <c r="J92" s="48">
        <f xml:space="preserve"> Outputs!$C$7</f>
        <v>0.01</v>
      </c>
    </row>
    <row r="93" spans="1:10" x14ac:dyDescent="0.35">
      <c r="A93" t="s">
        <v>109</v>
      </c>
      <c r="B93" s="48" t="s">
        <v>93</v>
      </c>
      <c r="C93" s="49" t="s">
        <v>95</v>
      </c>
      <c r="D93" s="50" t="s">
        <v>87</v>
      </c>
      <c r="E93" s="48" t="s">
        <v>86</v>
      </c>
      <c r="F93" s="51" t="str">
        <f t="shared" ref="F93:J93" ca="1" si="24">CONCATENATE("[…]", TEXT(NOW(),"dd/mm/yyy hh:mm:ss"))</f>
        <v>[…]12/12/2019 13:02:43</v>
      </c>
      <c r="G93" s="51" t="str">
        <f t="shared" ca="1" si="24"/>
        <v>[…]12/12/2019 13:02:43</v>
      </c>
      <c r="H93" s="51" t="str">
        <f t="shared" ca="1" si="24"/>
        <v>[…]12/12/2019 13:02:43</v>
      </c>
      <c r="I93" s="51" t="str">
        <f t="shared" ca="1" si="24"/>
        <v>[…]12/12/2019 13:02:43</v>
      </c>
      <c r="J93" s="51" t="str">
        <f t="shared" ca="1" si="24"/>
        <v>[…]12/12/2019 13:02:43</v>
      </c>
    </row>
    <row r="94" spans="1:10" x14ac:dyDescent="0.35">
      <c r="A94" t="s">
        <v>109</v>
      </c>
      <c r="B94" s="48" t="s">
        <v>94</v>
      </c>
      <c r="C94" s="49" t="s">
        <v>96</v>
      </c>
      <c r="D94" s="50" t="s">
        <v>87</v>
      </c>
      <c r="E94" s="48" t="s">
        <v>86</v>
      </c>
      <c r="F94" s="51" t="str">
        <f t="shared" ref="F94:J94" ca="1" si="25">MID(CELL("filename",$E$1),SEARCH("[",CELL("filename",$E$1))+1,SEARCH(".",CELL("filename",$E$1))-1-SEARCH("[",CELL("filename",$E$1)))</f>
        <v>WACC model_FD</v>
      </c>
      <c r="G94" s="51" t="str">
        <f t="shared" ca="1" si="25"/>
        <v>WACC model_FD</v>
      </c>
      <c r="H94" s="51" t="str">
        <f t="shared" ca="1" si="25"/>
        <v>WACC model_FD</v>
      </c>
      <c r="I94" s="51" t="str">
        <f t="shared" ca="1" si="25"/>
        <v>WACC model_FD</v>
      </c>
      <c r="J94" s="51" t="str">
        <f t="shared" ca="1" si="25"/>
        <v>WACC model_FD</v>
      </c>
    </row>
    <row r="95" spans="1:10" x14ac:dyDescent="0.35">
      <c r="A95" t="s">
        <v>110</v>
      </c>
      <c r="B95" s="48" t="s">
        <v>88</v>
      </c>
      <c r="C95" s="48" t="s">
        <v>61</v>
      </c>
      <c r="D95" s="48" t="s">
        <v>42</v>
      </c>
      <c r="E95" s="48" t="s">
        <v>86</v>
      </c>
      <c r="F95" s="48">
        <f xml:space="preserve"> Outputs!$C$3</f>
        <v>4.1834703625000857E-2</v>
      </c>
      <c r="G95" s="48">
        <f xml:space="preserve"> Outputs!$C$3</f>
        <v>4.1834703625000857E-2</v>
      </c>
      <c r="H95" s="48">
        <f xml:space="preserve"> Outputs!$C$3</f>
        <v>4.1834703625000857E-2</v>
      </c>
      <c r="I95" s="48">
        <f xml:space="preserve"> Outputs!$C$3</f>
        <v>4.1834703625000857E-2</v>
      </c>
      <c r="J95" s="48">
        <f xml:space="preserve"> Outputs!$C$3</f>
        <v>4.1834703625000857E-2</v>
      </c>
    </row>
    <row r="96" spans="1:10" x14ac:dyDescent="0.35">
      <c r="A96" t="s">
        <v>110</v>
      </c>
      <c r="B96" s="48" t="s">
        <v>89</v>
      </c>
      <c r="C96" s="48" t="s">
        <v>62</v>
      </c>
      <c r="D96" s="48" t="s">
        <v>42</v>
      </c>
      <c r="E96" s="48" t="s">
        <v>86</v>
      </c>
      <c r="F96" s="48">
        <f xml:space="preserve"> Outputs!$C$4</f>
        <v>6.1697142303897605E-2</v>
      </c>
      <c r="G96" s="48">
        <f xml:space="preserve"> Outputs!$C$4</f>
        <v>6.1697142303897605E-2</v>
      </c>
      <c r="H96" s="48">
        <f xml:space="preserve"> Outputs!$C$4</f>
        <v>6.1697142303897605E-2</v>
      </c>
      <c r="I96" s="48">
        <f xml:space="preserve"> Outputs!$C$4</f>
        <v>6.1697142303897605E-2</v>
      </c>
      <c r="J96" s="48">
        <f xml:space="preserve"> Outputs!$C$4</f>
        <v>6.1697142303897605E-2</v>
      </c>
    </row>
    <row r="97" spans="1:10" x14ac:dyDescent="0.35">
      <c r="A97" t="s">
        <v>110</v>
      </c>
      <c r="B97" s="48" t="s">
        <v>90</v>
      </c>
      <c r="C97" s="48" t="s">
        <v>63</v>
      </c>
      <c r="D97" s="48" t="s">
        <v>42</v>
      </c>
      <c r="E97" s="48" t="s">
        <v>86</v>
      </c>
      <c r="F97" s="48">
        <f xml:space="preserve"> Outputs!$C$5</f>
        <v>0.6</v>
      </c>
      <c r="G97" s="48">
        <f xml:space="preserve"> Outputs!$C$5</f>
        <v>0.6</v>
      </c>
      <c r="H97" s="48">
        <f xml:space="preserve"> Outputs!$C$5</f>
        <v>0.6</v>
      </c>
      <c r="I97" s="48">
        <f xml:space="preserve"> Outputs!$C$5</f>
        <v>0.6</v>
      </c>
      <c r="J97" s="48">
        <f xml:space="preserve"> Outputs!$C$5</f>
        <v>0.6</v>
      </c>
    </row>
    <row r="98" spans="1:10" x14ac:dyDescent="0.35">
      <c r="A98" t="s">
        <v>110</v>
      </c>
      <c r="B98" s="48" t="s">
        <v>91</v>
      </c>
      <c r="C98" s="48" t="s">
        <v>64</v>
      </c>
      <c r="D98" s="48" t="s">
        <v>42</v>
      </c>
      <c r="E98" s="48" t="s">
        <v>86</v>
      </c>
      <c r="F98" s="48">
        <f xml:space="preserve"> Outputs!$C$6</f>
        <v>1.1490003519418313E-2</v>
      </c>
      <c r="G98" s="48">
        <f xml:space="preserve"> Outputs!$C$6</f>
        <v>1.1490003519418313E-2</v>
      </c>
      <c r="H98" s="48">
        <f xml:space="preserve"> Outputs!$C$6</f>
        <v>1.1490003519418313E-2</v>
      </c>
      <c r="I98" s="48">
        <f xml:space="preserve"> Outputs!$C$6</f>
        <v>1.1490003519418313E-2</v>
      </c>
      <c r="J98" s="48">
        <f xml:space="preserve"> Outputs!$C$6</f>
        <v>1.1490003519418313E-2</v>
      </c>
    </row>
    <row r="99" spans="1:10" x14ac:dyDescent="0.35">
      <c r="A99" t="s">
        <v>110</v>
      </c>
      <c r="B99" s="48" t="s">
        <v>92</v>
      </c>
      <c r="C99" s="48" t="s">
        <v>65</v>
      </c>
      <c r="D99" s="48" t="s">
        <v>42</v>
      </c>
      <c r="E99" s="48" t="s">
        <v>86</v>
      </c>
      <c r="F99" s="48">
        <f xml:space="preserve"> Outputs!$C$7</f>
        <v>0.01</v>
      </c>
      <c r="G99" s="48">
        <f xml:space="preserve"> Outputs!$C$7</f>
        <v>0.01</v>
      </c>
      <c r="H99" s="48">
        <f xml:space="preserve"> Outputs!$C$7</f>
        <v>0.01</v>
      </c>
      <c r="I99" s="48">
        <f xml:space="preserve"> Outputs!$C$7</f>
        <v>0.01</v>
      </c>
      <c r="J99" s="48">
        <f xml:space="preserve"> Outputs!$C$7</f>
        <v>0.01</v>
      </c>
    </row>
    <row r="100" spans="1:10" x14ac:dyDescent="0.35">
      <c r="A100" t="s">
        <v>110</v>
      </c>
      <c r="B100" s="48" t="s">
        <v>93</v>
      </c>
      <c r="C100" s="49" t="s">
        <v>95</v>
      </c>
      <c r="D100" s="50" t="s">
        <v>87</v>
      </c>
      <c r="E100" s="48" t="s">
        <v>86</v>
      </c>
      <c r="F100" s="51" t="str">
        <f t="shared" ref="F100:J100" ca="1" si="26">CONCATENATE("[…]", TEXT(NOW(),"dd/mm/yyy hh:mm:ss"))</f>
        <v>[…]12/12/2019 13:02:43</v>
      </c>
      <c r="G100" s="51" t="str">
        <f t="shared" ca="1" si="26"/>
        <v>[…]12/12/2019 13:02:43</v>
      </c>
      <c r="H100" s="51" t="str">
        <f t="shared" ca="1" si="26"/>
        <v>[…]12/12/2019 13:02:43</v>
      </c>
      <c r="I100" s="51" t="str">
        <f t="shared" ca="1" si="26"/>
        <v>[…]12/12/2019 13:02:43</v>
      </c>
      <c r="J100" s="51" t="str">
        <f t="shared" ca="1" si="26"/>
        <v>[…]12/12/2019 13:02:43</v>
      </c>
    </row>
    <row r="101" spans="1:10" x14ac:dyDescent="0.35">
      <c r="A101" t="s">
        <v>110</v>
      </c>
      <c r="B101" s="48" t="s">
        <v>94</v>
      </c>
      <c r="C101" s="49" t="s">
        <v>96</v>
      </c>
      <c r="D101" s="50" t="s">
        <v>87</v>
      </c>
      <c r="E101" s="48" t="s">
        <v>86</v>
      </c>
      <c r="F101" s="51" t="str">
        <f t="shared" ref="F101:J101" ca="1" si="27">MID(CELL("filename",$E$1),SEARCH("[",CELL("filename",$E$1))+1,SEARCH(".",CELL("filename",$E$1))-1-SEARCH("[",CELL("filename",$E$1)))</f>
        <v>WACC model_FD</v>
      </c>
      <c r="G101" s="51" t="str">
        <f t="shared" ca="1" si="27"/>
        <v>WACC model_FD</v>
      </c>
      <c r="H101" s="51" t="str">
        <f t="shared" ca="1" si="27"/>
        <v>WACC model_FD</v>
      </c>
      <c r="I101" s="51" t="str">
        <f t="shared" ca="1" si="27"/>
        <v>WACC model_FD</v>
      </c>
      <c r="J101" s="51" t="str">
        <f t="shared" ca="1" si="27"/>
        <v>WACC model_FD</v>
      </c>
    </row>
    <row r="102" spans="1:10" x14ac:dyDescent="0.35">
      <c r="A102" t="s">
        <v>111</v>
      </c>
      <c r="B102" s="48" t="s">
        <v>88</v>
      </c>
      <c r="C102" s="48" t="s">
        <v>61</v>
      </c>
      <c r="D102" s="48" t="s">
        <v>42</v>
      </c>
      <c r="E102" s="48" t="s">
        <v>86</v>
      </c>
      <c r="F102" s="48">
        <f xml:space="preserve"> Outputs!$C$3</f>
        <v>4.1834703625000857E-2</v>
      </c>
      <c r="G102" s="48">
        <f xml:space="preserve"> Outputs!$C$3</f>
        <v>4.1834703625000857E-2</v>
      </c>
      <c r="H102" s="48">
        <f xml:space="preserve"> Outputs!$C$3</f>
        <v>4.1834703625000857E-2</v>
      </c>
      <c r="I102" s="48">
        <f xml:space="preserve"> Outputs!$C$3</f>
        <v>4.1834703625000857E-2</v>
      </c>
      <c r="J102" s="48">
        <f xml:space="preserve"> Outputs!$C$3</f>
        <v>4.1834703625000857E-2</v>
      </c>
    </row>
    <row r="103" spans="1:10" x14ac:dyDescent="0.35">
      <c r="A103" t="s">
        <v>111</v>
      </c>
      <c r="B103" s="48" t="s">
        <v>89</v>
      </c>
      <c r="C103" s="48" t="s">
        <v>62</v>
      </c>
      <c r="D103" s="48" t="s">
        <v>42</v>
      </c>
      <c r="E103" s="48" t="s">
        <v>86</v>
      </c>
      <c r="F103" s="48">
        <f xml:space="preserve"> Outputs!$C$4</f>
        <v>6.1697142303897605E-2</v>
      </c>
      <c r="G103" s="48">
        <f xml:space="preserve"> Outputs!$C$4</f>
        <v>6.1697142303897605E-2</v>
      </c>
      <c r="H103" s="48">
        <f xml:space="preserve"> Outputs!$C$4</f>
        <v>6.1697142303897605E-2</v>
      </c>
      <c r="I103" s="48">
        <f xml:space="preserve"> Outputs!$C$4</f>
        <v>6.1697142303897605E-2</v>
      </c>
      <c r="J103" s="48">
        <f xml:space="preserve"> Outputs!$C$4</f>
        <v>6.1697142303897605E-2</v>
      </c>
    </row>
    <row r="104" spans="1:10" x14ac:dyDescent="0.35">
      <c r="A104" t="s">
        <v>111</v>
      </c>
      <c r="B104" s="48" t="s">
        <v>90</v>
      </c>
      <c r="C104" s="48" t="s">
        <v>63</v>
      </c>
      <c r="D104" s="48" t="s">
        <v>42</v>
      </c>
      <c r="E104" s="48" t="s">
        <v>86</v>
      </c>
      <c r="F104" s="48">
        <f xml:space="preserve"> Outputs!$C$5</f>
        <v>0.6</v>
      </c>
      <c r="G104" s="48">
        <f xml:space="preserve"> Outputs!$C$5</f>
        <v>0.6</v>
      </c>
      <c r="H104" s="48">
        <f xml:space="preserve"> Outputs!$C$5</f>
        <v>0.6</v>
      </c>
      <c r="I104" s="48">
        <f xml:space="preserve"> Outputs!$C$5</f>
        <v>0.6</v>
      </c>
      <c r="J104" s="48">
        <f xml:space="preserve"> Outputs!$C$5</f>
        <v>0.6</v>
      </c>
    </row>
    <row r="105" spans="1:10" x14ac:dyDescent="0.35">
      <c r="A105" t="s">
        <v>111</v>
      </c>
      <c r="B105" s="48" t="s">
        <v>91</v>
      </c>
      <c r="C105" s="48" t="s">
        <v>64</v>
      </c>
      <c r="D105" s="48" t="s">
        <v>42</v>
      </c>
      <c r="E105" s="48" t="s">
        <v>86</v>
      </c>
      <c r="F105" s="48">
        <f xml:space="preserve"> Outputs!$C$6</f>
        <v>1.1490003519418313E-2</v>
      </c>
      <c r="G105" s="48">
        <f xml:space="preserve"> Outputs!$C$6</f>
        <v>1.1490003519418313E-2</v>
      </c>
      <c r="H105" s="48">
        <f xml:space="preserve"> Outputs!$C$6</f>
        <v>1.1490003519418313E-2</v>
      </c>
      <c r="I105" s="48">
        <f xml:space="preserve"> Outputs!$C$6</f>
        <v>1.1490003519418313E-2</v>
      </c>
      <c r="J105" s="48">
        <f xml:space="preserve"> Outputs!$C$6</f>
        <v>1.1490003519418313E-2</v>
      </c>
    </row>
    <row r="106" spans="1:10" x14ac:dyDescent="0.35">
      <c r="A106" t="s">
        <v>111</v>
      </c>
      <c r="B106" s="48" t="s">
        <v>92</v>
      </c>
      <c r="C106" s="48" t="s">
        <v>65</v>
      </c>
      <c r="D106" s="48" t="s">
        <v>42</v>
      </c>
      <c r="E106" s="48" t="s">
        <v>86</v>
      </c>
      <c r="F106" s="48">
        <f xml:space="preserve"> Outputs!$C$7</f>
        <v>0.01</v>
      </c>
      <c r="G106" s="48">
        <f xml:space="preserve"> Outputs!$C$7</f>
        <v>0.01</v>
      </c>
      <c r="H106" s="48">
        <f xml:space="preserve"> Outputs!$C$7</f>
        <v>0.01</v>
      </c>
      <c r="I106" s="48">
        <f xml:space="preserve"> Outputs!$C$7</f>
        <v>0.01</v>
      </c>
      <c r="J106" s="48">
        <f xml:space="preserve"> Outputs!$C$7</f>
        <v>0.01</v>
      </c>
    </row>
    <row r="107" spans="1:10" x14ac:dyDescent="0.35">
      <c r="A107" t="s">
        <v>111</v>
      </c>
      <c r="B107" s="48" t="s">
        <v>93</v>
      </c>
      <c r="C107" s="49" t="s">
        <v>95</v>
      </c>
      <c r="D107" s="50" t="s">
        <v>87</v>
      </c>
      <c r="E107" s="48" t="s">
        <v>86</v>
      </c>
      <c r="F107" s="51" t="str">
        <f t="shared" ref="F107:J107" ca="1" si="28">CONCATENATE("[…]", TEXT(NOW(),"dd/mm/yyy hh:mm:ss"))</f>
        <v>[…]12/12/2019 13:02:43</v>
      </c>
      <c r="G107" s="51" t="str">
        <f t="shared" ca="1" si="28"/>
        <v>[…]12/12/2019 13:02:43</v>
      </c>
      <c r="H107" s="51" t="str">
        <f t="shared" ca="1" si="28"/>
        <v>[…]12/12/2019 13:02:43</v>
      </c>
      <c r="I107" s="51" t="str">
        <f t="shared" ca="1" si="28"/>
        <v>[…]12/12/2019 13:02:43</v>
      </c>
      <c r="J107" s="51" t="str">
        <f t="shared" ca="1" si="28"/>
        <v>[…]12/12/2019 13:02:43</v>
      </c>
    </row>
    <row r="108" spans="1:10" x14ac:dyDescent="0.35">
      <c r="A108" t="s">
        <v>111</v>
      </c>
      <c r="B108" s="48" t="s">
        <v>94</v>
      </c>
      <c r="C108" s="49" t="s">
        <v>96</v>
      </c>
      <c r="D108" s="50" t="s">
        <v>87</v>
      </c>
      <c r="E108" s="48" t="s">
        <v>86</v>
      </c>
      <c r="F108" s="51" t="str">
        <f t="shared" ref="F108:J108" ca="1" si="29">MID(CELL("filename",$E$1),SEARCH("[",CELL("filename",$E$1))+1,SEARCH(".",CELL("filename",$E$1))-1-SEARCH("[",CELL("filename",$E$1)))</f>
        <v>WACC model_FD</v>
      </c>
      <c r="G108" s="51" t="str">
        <f t="shared" ca="1" si="29"/>
        <v>WACC model_FD</v>
      </c>
      <c r="H108" s="51" t="str">
        <f t="shared" ca="1" si="29"/>
        <v>WACC model_FD</v>
      </c>
      <c r="I108" s="51" t="str">
        <f t="shared" ca="1" si="29"/>
        <v>WACC model_FD</v>
      </c>
      <c r="J108" s="51" t="str">
        <f t="shared" ca="1" si="29"/>
        <v>WACC model_FD</v>
      </c>
    </row>
    <row r="109" spans="1:10" x14ac:dyDescent="0.35">
      <c r="A109" t="s">
        <v>112</v>
      </c>
      <c r="B109" s="48" t="s">
        <v>88</v>
      </c>
      <c r="C109" s="48" t="s">
        <v>61</v>
      </c>
      <c r="D109" s="48" t="s">
        <v>42</v>
      </c>
      <c r="E109" s="48" t="s">
        <v>86</v>
      </c>
      <c r="F109" s="48">
        <f xml:space="preserve"> Outputs!$C$3</f>
        <v>4.1834703625000857E-2</v>
      </c>
      <c r="G109" s="48">
        <f xml:space="preserve"> Outputs!$C$3</f>
        <v>4.1834703625000857E-2</v>
      </c>
      <c r="H109" s="48">
        <f xml:space="preserve"> Outputs!$C$3</f>
        <v>4.1834703625000857E-2</v>
      </c>
      <c r="I109" s="48">
        <f xml:space="preserve"> Outputs!$C$3</f>
        <v>4.1834703625000857E-2</v>
      </c>
      <c r="J109" s="48">
        <f xml:space="preserve"> Outputs!$C$3</f>
        <v>4.1834703625000857E-2</v>
      </c>
    </row>
    <row r="110" spans="1:10" x14ac:dyDescent="0.35">
      <c r="A110" t="s">
        <v>112</v>
      </c>
      <c r="B110" s="48" t="s">
        <v>89</v>
      </c>
      <c r="C110" s="48" t="s">
        <v>62</v>
      </c>
      <c r="D110" s="48" t="s">
        <v>42</v>
      </c>
      <c r="E110" s="48" t="s">
        <v>86</v>
      </c>
      <c r="F110" s="48">
        <f xml:space="preserve"> Outputs!$C$4</f>
        <v>6.1697142303897605E-2</v>
      </c>
      <c r="G110" s="48">
        <f xml:space="preserve"> Outputs!$C$4</f>
        <v>6.1697142303897605E-2</v>
      </c>
      <c r="H110" s="48">
        <f xml:space="preserve"> Outputs!$C$4</f>
        <v>6.1697142303897605E-2</v>
      </c>
      <c r="I110" s="48">
        <f xml:space="preserve"> Outputs!$C$4</f>
        <v>6.1697142303897605E-2</v>
      </c>
      <c r="J110" s="48">
        <f xml:space="preserve"> Outputs!$C$4</f>
        <v>6.1697142303897605E-2</v>
      </c>
    </row>
    <row r="111" spans="1:10" x14ac:dyDescent="0.35">
      <c r="A111" t="s">
        <v>112</v>
      </c>
      <c r="B111" s="48" t="s">
        <v>90</v>
      </c>
      <c r="C111" s="48" t="s">
        <v>63</v>
      </c>
      <c r="D111" s="48" t="s">
        <v>42</v>
      </c>
      <c r="E111" s="48" t="s">
        <v>86</v>
      </c>
      <c r="F111" s="48">
        <f xml:space="preserve"> Outputs!$C$5</f>
        <v>0.6</v>
      </c>
      <c r="G111" s="48">
        <f xml:space="preserve"> Outputs!$C$5</f>
        <v>0.6</v>
      </c>
      <c r="H111" s="48">
        <f xml:space="preserve"> Outputs!$C$5</f>
        <v>0.6</v>
      </c>
      <c r="I111" s="48">
        <f xml:space="preserve"> Outputs!$C$5</f>
        <v>0.6</v>
      </c>
      <c r="J111" s="48">
        <f xml:space="preserve"> Outputs!$C$5</f>
        <v>0.6</v>
      </c>
    </row>
    <row r="112" spans="1:10" x14ac:dyDescent="0.35">
      <c r="A112" t="s">
        <v>112</v>
      </c>
      <c r="B112" s="48" t="s">
        <v>91</v>
      </c>
      <c r="C112" s="48" t="s">
        <v>64</v>
      </c>
      <c r="D112" s="48" t="s">
        <v>42</v>
      </c>
      <c r="E112" s="48" t="s">
        <v>86</v>
      </c>
      <c r="F112" s="48">
        <f xml:space="preserve"> Outputs!$C$6</f>
        <v>1.1490003519418313E-2</v>
      </c>
      <c r="G112" s="48">
        <f xml:space="preserve"> Outputs!$C$6</f>
        <v>1.1490003519418313E-2</v>
      </c>
      <c r="H112" s="48">
        <f xml:space="preserve"> Outputs!$C$6</f>
        <v>1.1490003519418313E-2</v>
      </c>
      <c r="I112" s="48">
        <f xml:space="preserve"> Outputs!$C$6</f>
        <v>1.1490003519418313E-2</v>
      </c>
      <c r="J112" s="48">
        <f xml:space="preserve"> Outputs!$C$6</f>
        <v>1.1490003519418313E-2</v>
      </c>
    </row>
    <row r="113" spans="1:10" x14ac:dyDescent="0.35">
      <c r="A113" t="s">
        <v>112</v>
      </c>
      <c r="B113" s="48" t="s">
        <v>92</v>
      </c>
      <c r="C113" s="48" t="s">
        <v>65</v>
      </c>
      <c r="D113" s="48" t="s">
        <v>42</v>
      </c>
      <c r="E113" s="48" t="s">
        <v>86</v>
      </c>
      <c r="F113" s="48">
        <f xml:space="preserve"> Outputs!$C$7</f>
        <v>0.01</v>
      </c>
      <c r="G113" s="48">
        <f xml:space="preserve"> Outputs!$C$7</f>
        <v>0.01</v>
      </c>
      <c r="H113" s="48">
        <f xml:space="preserve"> Outputs!$C$7</f>
        <v>0.01</v>
      </c>
      <c r="I113" s="48">
        <f xml:space="preserve"> Outputs!$C$7</f>
        <v>0.01</v>
      </c>
      <c r="J113" s="48">
        <f xml:space="preserve"> Outputs!$C$7</f>
        <v>0.01</v>
      </c>
    </row>
    <row r="114" spans="1:10" x14ac:dyDescent="0.35">
      <c r="A114" t="s">
        <v>112</v>
      </c>
      <c r="B114" s="48" t="s">
        <v>93</v>
      </c>
      <c r="C114" s="49" t="s">
        <v>95</v>
      </c>
      <c r="D114" s="50" t="s">
        <v>87</v>
      </c>
      <c r="E114" s="48" t="s">
        <v>86</v>
      </c>
      <c r="F114" s="51" t="str">
        <f t="shared" ref="F114:J114" ca="1" si="30">CONCATENATE("[…]", TEXT(NOW(),"dd/mm/yyy hh:mm:ss"))</f>
        <v>[…]12/12/2019 13:02:43</v>
      </c>
      <c r="G114" s="51" t="str">
        <f t="shared" ca="1" si="30"/>
        <v>[…]12/12/2019 13:02:43</v>
      </c>
      <c r="H114" s="51" t="str">
        <f t="shared" ca="1" si="30"/>
        <v>[…]12/12/2019 13:02:43</v>
      </c>
      <c r="I114" s="51" t="str">
        <f t="shared" ca="1" si="30"/>
        <v>[…]12/12/2019 13:02:43</v>
      </c>
      <c r="J114" s="51" t="str">
        <f t="shared" ca="1" si="30"/>
        <v>[…]12/12/2019 13:02:43</v>
      </c>
    </row>
    <row r="115" spans="1:10" x14ac:dyDescent="0.35">
      <c r="A115" t="s">
        <v>112</v>
      </c>
      <c r="B115" s="48" t="s">
        <v>94</v>
      </c>
      <c r="C115" s="49" t="s">
        <v>96</v>
      </c>
      <c r="D115" s="50" t="s">
        <v>87</v>
      </c>
      <c r="E115" s="48" t="s">
        <v>86</v>
      </c>
      <c r="F115" s="51" t="str">
        <f t="shared" ref="F115:J115" ca="1" si="31">MID(CELL("filename",$E$1),SEARCH("[",CELL("filename",$E$1))+1,SEARCH(".",CELL("filename",$E$1))-1-SEARCH("[",CELL("filename",$E$1)))</f>
        <v>WACC model_FD</v>
      </c>
      <c r="G115" s="51" t="str">
        <f t="shared" ca="1" si="31"/>
        <v>WACC model_FD</v>
      </c>
      <c r="H115" s="51" t="str">
        <f t="shared" ca="1" si="31"/>
        <v>WACC model_FD</v>
      </c>
      <c r="I115" s="51" t="str">
        <f t="shared" ca="1" si="31"/>
        <v>WACC model_FD</v>
      </c>
      <c r="J115" s="51" t="str">
        <f t="shared" ca="1" si="31"/>
        <v>WACC model_FD</v>
      </c>
    </row>
    <row r="116" spans="1:10" x14ac:dyDescent="0.35">
      <c r="A116" t="s">
        <v>113</v>
      </c>
      <c r="B116" s="48" t="s">
        <v>88</v>
      </c>
      <c r="C116" s="48" t="s">
        <v>61</v>
      </c>
      <c r="D116" s="48" t="s">
        <v>42</v>
      </c>
      <c r="E116" s="48" t="s">
        <v>86</v>
      </c>
      <c r="F116" s="48">
        <f xml:space="preserve"> Outputs!$C$3</f>
        <v>4.1834703625000857E-2</v>
      </c>
      <c r="G116" s="48">
        <f xml:space="preserve"> Outputs!$C$3</f>
        <v>4.1834703625000857E-2</v>
      </c>
      <c r="H116" s="48">
        <f xml:space="preserve"> Outputs!$C$3</f>
        <v>4.1834703625000857E-2</v>
      </c>
      <c r="I116" s="48">
        <f xml:space="preserve"> Outputs!$C$3</f>
        <v>4.1834703625000857E-2</v>
      </c>
      <c r="J116" s="48">
        <f xml:space="preserve"> Outputs!$C$3</f>
        <v>4.1834703625000857E-2</v>
      </c>
    </row>
    <row r="117" spans="1:10" x14ac:dyDescent="0.35">
      <c r="A117" t="s">
        <v>113</v>
      </c>
      <c r="B117" s="48" t="s">
        <v>89</v>
      </c>
      <c r="C117" s="48" t="s">
        <v>62</v>
      </c>
      <c r="D117" s="48" t="s">
        <v>42</v>
      </c>
      <c r="E117" s="48" t="s">
        <v>86</v>
      </c>
      <c r="F117" s="48">
        <f xml:space="preserve"> Outputs!$C$4</f>
        <v>6.1697142303897605E-2</v>
      </c>
      <c r="G117" s="48">
        <f xml:space="preserve"> Outputs!$C$4</f>
        <v>6.1697142303897605E-2</v>
      </c>
      <c r="H117" s="48">
        <f xml:space="preserve"> Outputs!$C$4</f>
        <v>6.1697142303897605E-2</v>
      </c>
      <c r="I117" s="48">
        <f xml:space="preserve"> Outputs!$C$4</f>
        <v>6.1697142303897605E-2</v>
      </c>
      <c r="J117" s="48">
        <f xml:space="preserve"> Outputs!$C$4</f>
        <v>6.1697142303897605E-2</v>
      </c>
    </row>
    <row r="118" spans="1:10" x14ac:dyDescent="0.35">
      <c r="A118" t="s">
        <v>113</v>
      </c>
      <c r="B118" s="48" t="s">
        <v>90</v>
      </c>
      <c r="C118" s="48" t="s">
        <v>63</v>
      </c>
      <c r="D118" s="48" t="s">
        <v>42</v>
      </c>
      <c r="E118" s="48" t="s">
        <v>86</v>
      </c>
      <c r="F118" s="48">
        <f xml:space="preserve"> Outputs!$C$5</f>
        <v>0.6</v>
      </c>
      <c r="G118" s="48">
        <f xml:space="preserve"> Outputs!$C$5</f>
        <v>0.6</v>
      </c>
      <c r="H118" s="48">
        <f xml:space="preserve"> Outputs!$C$5</f>
        <v>0.6</v>
      </c>
      <c r="I118" s="48">
        <f xml:space="preserve"> Outputs!$C$5</f>
        <v>0.6</v>
      </c>
      <c r="J118" s="48">
        <f xml:space="preserve"> Outputs!$C$5</f>
        <v>0.6</v>
      </c>
    </row>
    <row r="119" spans="1:10" x14ac:dyDescent="0.35">
      <c r="A119" t="s">
        <v>113</v>
      </c>
      <c r="B119" s="48" t="s">
        <v>91</v>
      </c>
      <c r="C119" s="48" t="s">
        <v>64</v>
      </c>
      <c r="D119" s="48" t="s">
        <v>42</v>
      </c>
      <c r="E119" s="48" t="s">
        <v>86</v>
      </c>
      <c r="F119" s="48">
        <f xml:space="preserve"> Outputs!$C$6</f>
        <v>1.1490003519418313E-2</v>
      </c>
      <c r="G119" s="48">
        <f xml:space="preserve"> Outputs!$C$6</f>
        <v>1.1490003519418313E-2</v>
      </c>
      <c r="H119" s="48">
        <f xml:space="preserve"> Outputs!$C$6</f>
        <v>1.1490003519418313E-2</v>
      </c>
      <c r="I119" s="48">
        <f xml:space="preserve"> Outputs!$C$6</f>
        <v>1.1490003519418313E-2</v>
      </c>
      <c r="J119" s="48">
        <f xml:space="preserve"> Outputs!$C$6</f>
        <v>1.1490003519418313E-2</v>
      </c>
    </row>
    <row r="120" spans="1:10" x14ac:dyDescent="0.35">
      <c r="A120" t="s">
        <v>113</v>
      </c>
      <c r="B120" s="48" t="s">
        <v>92</v>
      </c>
      <c r="C120" s="48" t="s">
        <v>65</v>
      </c>
      <c r="D120" s="48" t="s">
        <v>42</v>
      </c>
      <c r="E120" s="48" t="s">
        <v>86</v>
      </c>
      <c r="F120" s="48">
        <f xml:space="preserve"> Outputs!$C$7</f>
        <v>0.01</v>
      </c>
      <c r="G120" s="48">
        <f xml:space="preserve"> Outputs!$C$7</f>
        <v>0.01</v>
      </c>
      <c r="H120" s="48">
        <f xml:space="preserve"> Outputs!$C$7</f>
        <v>0.01</v>
      </c>
      <c r="I120" s="48">
        <f xml:space="preserve"> Outputs!$C$7</f>
        <v>0.01</v>
      </c>
      <c r="J120" s="48">
        <f xml:space="preserve"> Outputs!$C$7</f>
        <v>0.01</v>
      </c>
    </row>
    <row r="121" spans="1:10" x14ac:dyDescent="0.35">
      <c r="A121" t="s">
        <v>113</v>
      </c>
      <c r="B121" s="48" t="s">
        <v>93</v>
      </c>
      <c r="C121" s="49" t="s">
        <v>95</v>
      </c>
      <c r="D121" s="50" t="s">
        <v>87</v>
      </c>
      <c r="E121" s="48" t="s">
        <v>86</v>
      </c>
      <c r="F121" s="51" t="str">
        <f t="shared" ref="F121:J121" ca="1" si="32">CONCATENATE("[…]", TEXT(NOW(),"dd/mm/yyy hh:mm:ss"))</f>
        <v>[…]12/12/2019 13:02:43</v>
      </c>
      <c r="G121" s="51" t="str">
        <f t="shared" ca="1" si="32"/>
        <v>[…]12/12/2019 13:02:43</v>
      </c>
      <c r="H121" s="51" t="str">
        <f t="shared" ca="1" si="32"/>
        <v>[…]12/12/2019 13:02:43</v>
      </c>
      <c r="I121" s="51" t="str">
        <f t="shared" ca="1" si="32"/>
        <v>[…]12/12/2019 13:02:43</v>
      </c>
      <c r="J121" s="51" t="str">
        <f t="shared" ca="1" si="32"/>
        <v>[…]12/12/2019 13:02:43</v>
      </c>
    </row>
    <row r="122" spans="1:10" x14ac:dyDescent="0.35">
      <c r="A122" t="s">
        <v>113</v>
      </c>
      <c r="B122" s="48" t="s">
        <v>94</v>
      </c>
      <c r="C122" s="49" t="s">
        <v>96</v>
      </c>
      <c r="D122" s="50" t="s">
        <v>87</v>
      </c>
      <c r="E122" s="48" t="s">
        <v>86</v>
      </c>
      <c r="F122" s="51" t="str">
        <f t="shared" ref="F122:J122" ca="1" si="33">MID(CELL("filename",$E$1),SEARCH("[",CELL("filename",$E$1))+1,SEARCH(".",CELL("filename",$E$1))-1-SEARCH("[",CELL("filename",$E$1)))</f>
        <v>WACC model_FD</v>
      </c>
      <c r="G122" s="51" t="str">
        <f t="shared" ca="1" si="33"/>
        <v>WACC model_FD</v>
      </c>
      <c r="H122" s="51" t="str">
        <f t="shared" ca="1" si="33"/>
        <v>WACC model_FD</v>
      </c>
      <c r="I122" s="51" t="str">
        <f t="shared" ca="1" si="33"/>
        <v>WACC model_FD</v>
      </c>
      <c r="J122" s="51" t="str">
        <f t="shared" ca="1" si="33"/>
        <v>WACC model_FD</v>
      </c>
    </row>
  </sheetData>
  <sheetProtection sort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Inputs</vt:lpstr>
      <vt:lpstr>Appointee WACC</vt:lpstr>
      <vt:lpstr>Wholesale WACC</vt:lpstr>
      <vt:lpstr>Outputs</vt:lpstr>
      <vt:lpstr>F_Outputs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2019-12-12T13:02:39Z</dcterms:created>
  <dcterms:modified xsi:type="dcterms:W3CDTF">2019-12-12T13:02:49Z</dcterms:modified>
</cp:coreProperties>
</file>