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cl01\public\OFWSHARE\PR19 Modelling\CMA\Comparison files for day 1 submission\"/>
    </mc:Choice>
  </mc:AlternateContent>
  <xr:revisionPtr revIDLastSave="0" documentId="11_B80E08B6678533A1E071BF2E3A681CD434455425" xr6:coauthVersionLast="45" xr6:coauthVersionMax="45" xr10:uidLastSave="{00000000-0000-0000-0000-000000000000}"/>
  <bookViews>
    <workbookView xWindow="0" yWindow="0" windowWidth="28800" windowHeight="11628" firstSheet="1" activeTab="1" xr2:uid="{00000000-000D-0000-FFFF-FFFF00000000}"/>
  </bookViews>
  <sheets>
    <sheet name="Detailed Tables - FMs" sheetId="4" r:id="rId1"/>
    <sheet name="Summary" sheetId="5" r:id="rId2"/>
  </sheets>
  <externalReferences>
    <externalReference r:id="rId3"/>
    <externalReference r:id="rId4"/>
    <externalReference r:id="rId5"/>
    <externalReference r:id="rId6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5" l="1"/>
  <c r="C76" i="5"/>
  <c r="C75" i="5"/>
  <c r="C74" i="5"/>
  <c r="C73" i="5"/>
  <c r="C72" i="5"/>
  <c r="C71" i="5"/>
  <c r="C70" i="5"/>
  <c r="C69" i="5"/>
  <c r="C62" i="5"/>
  <c r="Q9" i="4" l="1"/>
  <c r="R9" i="4"/>
  <c r="T48" i="4"/>
  <c r="S48" i="4"/>
  <c r="Q48" i="4" l="1"/>
  <c r="U129" i="4"/>
  <c r="U93" i="4"/>
  <c r="T132" i="4"/>
  <c r="T90" i="4"/>
  <c r="S129" i="4"/>
  <c r="S93" i="4"/>
  <c r="R132" i="4"/>
  <c r="Q96" i="4"/>
  <c r="U96" i="4"/>
  <c r="T135" i="4"/>
  <c r="S96" i="4"/>
  <c r="R135" i="4"/>
  <c r="R93" i="4"/>
  <c r="Q132" i="4"/>
  <c r="Q90" i="4"/>
  <c r="U132" i="4"/>
  <c r="U90" i="4"/>
  <c r="T129" i="4"/>
  <c r="T93" i="4"/>
  <c r="S90" i="4"/>
  <c r="R129" i="4"/>
  <c r="Q135" i="4"/>
  <c r="U135" i="4"/>
  <c r="T96" i="4"/>
  <c r="S135" i="4"/>
  <c r="R90" i="4"/>
  <c r="Q129" i="4"/>
  <c r="Q93" i="4"/>
  <c r="T87" i="4"/>
  <c r="S87" i="4"/>
  <c r="U126" i="4" l="1"/>
  <c r="Q126" i="4"/>
  <c r="R167" i="4"/>
  <c r="R87" i="4"/>
  <c r="U48" i="4"/>
  <c r="R48" i="4"/>
  <c r="R126" i="4"/>
  <c r="S126" i="4"/>
  <c r="S9" i="4"/>
  <c r="T9" i="4"/>
  <c r="U9" i="4"/>
  <c r="U87" i="4"/>
  <c r="R96" i="4"/>
  <c r="S132" i="4"/>
  <c r="T126" i="4"/>
  <c r="Q87" i="4"/>
  <c r="S85" i="4"/>
  <c r="Q85" i="4"/>
  <c r="S124" i="4"/>
  <c r="T85" i="4"/>
  <c r="Q124" i="4"/>
  <c r="R85" i="4"/>
  <c r="T124" i="4"/>
  <c r="U85" i="4"/>
  <c r="R124" i="4"/>
  <c r="U124" i="4"/>
  <c r="Q167" i="4"/>
  <c r="U167" i="4" l="1"/>
  <c r="S167" i="4"/>
  <c r="T167" i="4"/>
  <c r="Q153" i="4" l="1"/>
  <c r="Q113" i="4" l="1"/>
  <c r="Q152" i="4"/>
  <c r="R153" i="4"/>
  <c r="R152" i="4"/>
  <c r="R114" i="4"/>
  <c r="S152" i="4"/>
  <c r="S113" i="4"/>
  <c r="Q114" i="4"/>
  <c r="R113" i="4"/>
  <c r="S153" i="4" l="1"/>
  <c r="T152" i="4"/>
  <c r="T113" i="4" l="1"/>
  <c r="S114" i="4"/>
  <c r="T114" i="4"/>
  <c r="U113" i="4"/>
  <c r="U152" i="4"/>
  <c r="T153" i="4" l="1"/>
  <c r="U114" i="4" l="1"/>
  <c r="U153" i="4"/>
  <c r="U100" i="4" l="1"/>
  <c r="U139" i="4"/>
  <c r="U61" i="4"/>
  <c r="S139" i="4"/>
  <c r="S61" i="4"/>
  <c r="S100" i="4"/>
  <c r="R139" i="4"/>
  <c r="R61" i="4"/>
  <c r="R100" i="4"/>
  <c r="T61" i="4"/>
  <c r="T100" i="4"/>
  <c r="T139" i="4"/>
  <c r="U64" i="4" l="1"/>
  <c r="U67" i="4"/>
  <c r="S145" i="4"/>
  <c r="S142" i="4"/>
  <c r="S64" i="4"/>
  <c r="S67" i="4"/>
  <c r="T103" i="4"/>
  <c r="T106" i="4"/>
  <c r="T145" i="4"/>
  <c r="T142" i="4"/>
  <c r="R145" i="4"/>
  <c r="R142" i="4"/>
  <c r="S22" i="4"/>
  <c r="U106" i="4"/>
  <c r="U103" i="4"/>
  <c r="S25" i="4"/>
  <c r="S28" i="4"/>
  <c r="R64" i="4"/>
  <c r="R67" i="4"/>
  <c r="T28" i="4"/>
  <c r="T25" i="4"/>
  <c r="R25" i="4"/>
  <c r="R28" i="4"/>
  <c r="R103" i="4"/>
  <c r="R106" i="4"/>
  <c r="U28" i="4"/>
  <c r="U25" i="4"/>
  <c r="T67" i="4"/>
  <c r="T64" i="4"/>
  <c r="U22" i="4"/>
  <c r="S106" i="4"/>
  <c r="S103" i="4"/>
  <c r="Q139" i="4"/>
  <c r="Q100" i="4"/>
  <c r="Q61" i="4"/>
  <c r="T22" i="4"/>
  <c r="R22" i="4"/>
  <c r="U142" i="4"/>
  <c r="U145" i="4"/>
  <c r="Q142" i="4" l="1"/>
  <c r="Q145" i="4"/>
  <c r="Q106" i="4"/>
  <c r="Q103" i="4"/>
  <c r="Q64" i="4"/>
  <c r="Q67" i="4"/>
  <c r="Q22" i="4"/>
  <c r="Q25" i="4"/>
  <c r="Q28" i="4"/>
  <c r="Q169" i="4" l="1"/>
  <c r="T36" i="4"/>
  <c r="S36" i="4"/>
  <c r="R169" i="4"/>
  <c r="R36" i="4"/>
  <c r="T169" i="4"/>
  <c r="U169" i="4"/>
  <c r="U36" i="4"/>
  <c r="S169" i="4"/>
  <c r="Q36" i="4" l="1"/>
  <c r="Q165" i="4" l="1"/>
  <c r="U165" i="4" l="1"/>
  <c r="R165" i="4"/>
  <c r="T165" i="4"/>
  <c r="S165" i="4"/>
  <c r="Q94" i="4" l="1"/>
  <c r="Q133" i="4"/>
  <c r="T84" i="4" l="1"/>
  <c r="Q123" i="4"/>
  <c r="T123" i="4"/>
  <c r="U123" i="4"/>
  <c r="U84" i="4"/>
  <c r="R123" i="4"/>
  <c r="R84" i="4"/>
  <c r="Q84" i="4"/>
  <c r="S123" i="4"/>
  <c r="S84" i="4"/>
  <c r="Q30" i="4" l="1"/>
  <c r="Q69" i="4"/>
  <c r="Q147" i="4"/>
  <c r="Q108" i="4"/>
  <c r="Q104" i="4" l="1"/>
  <c r="Q143" i="4" l="1"/>
  <c r="Q130" i="4"/>
  <c r="Q91" i="4"/>
  <c r="R108" i="4" l="1"/>
  <c r="R30" i="4"/>
  <c r="R94" i="4"/>
  <c r="R69" i="4"/>
  <c r="R147" i="4"/>
  <c r="Q140" i="4" l="1"/>
  <c r="Q101" i="4"/>
  <c r="R133" i="4"/>
  <c r="S30" i="4" l="1"/>
  <c r="R104" i="4"/>
  <c r="R130" i="4"/>
  <c r="S147" i="4"/>
  <c r="S69" i="4"/>
  <c r="S108" i="4"/>
  <c r="R91" i="4"/>
  <c r="R143" i="4" l="1"/>
  <c r="R140" i="4" l="1"/>
  <c r="R101" i="4"/>
  <c r="S94" i="4"/>
  <c r="T69" i="4" l="1"/>
  <c r="T30" i="4"/>
  <c r="T108" i="4"/>
  <c r="S133" i="4"/>
  <c r="T147" i="4"/>
  <c r="S91" i="4" l="1"/>
  <c r="S130" i="4"/>
  <c r="S104" i="4" l="1"/>
  <c r="U30" i="4" l="1"/>
  <c r="U69" i="4"/>
  <c r="U147" i="4"/>
  <c r="S143" i="4"/>
  <c r="U108" i="4"/>
  <c r="S101" i="4" l="1"/>
  <c r="Q136" i="4"/>
  <c r="S140" i="4"/>
  <c r="T94" i="4" l="1"/>
  <c r="Q97" i="4"/>
  <c r="Q137" i="4"/>
  <c r="T133" i="4" l="1"/>
  <c r="Q98" i="4"/>
  <c r="T91" i="4" l="1"/>
  <c r="T130" i="4" l="1"/>
  <c r="Q146" i="4"/>
  <c r="T104" i="4" l="1"/>
  <c r="U75" i="4"/>
  <c r="Q148" i="4"/>
  <c r="Q107" i="4"/>
  <c r="T75" i="4"/>
  <c r="Q75" i="4" l="1"/>
  <c r="T143" i="4"/>
  <c r="S75" i="4"/>
  <c r="R75" i="4"/>
  <c r="Q109" i="4"/>
  <c r="T101" i="4" l="1"/>
  <c r="T140" i="4"/>
  <c r="U94" i="4"/>
  <c r="U91" i="4" l="1"/>
  <c r="U130" i="4"/>
  <c r="R136" i="4"/>
  <c r="U133" i="4"/>
  <c r="R137" i="4" l="1"/>
  <c r="R97" i="4"/>
  <c r="R98" i="4" l="1"/>
  <c r="U101" i="4" l="1"/>
  <c r="U140" i="4"/>
  <c r="U104" i="4"/>
  <c r="R146" i="4" l="1"/>
  <c r="U143" i="4"/>
  <c r="R107" i="4" l="1"/>
  <c r="R148" i="4"/>
  <c r="R109" i="4" l="1"/>
  <c r="S136" i="4" l="1"/>
  <c r="S97" i="4" l="1"/>
  <c r="S137" i="4"/>
  <c r="S98" i="4" l="1"/>
  <c r="S146" i="4" l="1"/>
  <c r="S148" i="4" l="1"/>
  <c r="S107" i="4"/>
  <c r="S109" i="4" l="1"/>
  <c r="T136" i="4"/>
  <c r="T97" i="4" l="1"/>
  <c r="T137" i="4" l="1"/>
  <c r="T98" i="4" l="1"/>
  <c r="T146" i="4" l="1"/>
  <c r="U136" i="4" l="1"/>
  <c r="T107" i="4"/>
  <c r="T148" i="4" l="1"/>
  <c r="U97" i="4"/>
  <c r="T109" i="4" l="1"/>
  <c r="U137" i="4"/>
  <c r="R71" i="4"/>
  <c r="S71" i="4"/>
  <c r="U32" i="4" l="1"/>
  <c r="T149" i="4"/>
  <c r="U98" i="4"/>
  <c r="U146" i="4"/>
  <c r="T71" i="4"/>
  <c r="U149" i="4" l="1"/>
  <c r="U110" i="4"/>
  <c r="S149" i="4"/>
  <c r="T110" i="4"/>
  <c r="S110" i="4"/>
  <c r="R32" i="4"/>
  <c r="T32" i="4"/>
  <c r="U71" i="4"/>
  <c r="R149" i="4"/>
  <c r="S32" i="4"/>
  <c r="R110" i="4"/>
  <c r="U148" i="4" l="1"/>
  <c r="U107" i="4"/>
  <c r="U109" i="4" l="1"/>
  <c r="Q71" i="4"/>
  <c r="Q32" i="4" l="1"/>
  <c r="Q149" i="4"/>
  <c r="Q110" i="4"/>
  <c r="T15" i="4" l="1"/>
  <c r="R51" i="4"/>
  <c r="R12" i="4"/>
  <c r="U12" i="4"/>
  <c r="T12" i="4"/>
  <c r="U15" i="4"/>
  <c r="S51" i="4"/>
  <c r="R15" i="4"/>
  <c r="S12" i="4"/>
  <c r="T51" i="4"/>
  <c r="S15" i="4"/>
  <c r="U51" i="4"/>
  <c r="Q18" i="4"/>
  <c r="Q15" i="4" l="1"/>
  <c r="Q12" i="4"/>
  <c r="Q51" i="4"/>
  <c r="Q52" i="4" l="1"/>
  <c r="Q16" i="4"/>
  <c r="Q13" i="4"/>
  <c r="Q23" i="4" l="1"/>
  <c r="Q62" i="4"/>
  <c r="Q26" i="4" l="1"/>
  <c r="R52" i="4" l="1"/>
  <c r="R13" i="4"/>
  <c r="R16" i="4" l="1"/>
  <c r="R23" i="4" l="1"/>
  <c r="R62" i="4"/>
  <c r="R26" i="4" l="1"/>
  <c r="S52" i="4" l="1"/>
  <c r="S13" i="4"/>
  <c r="S16" i="4" l="1"/>
  <c r="S62" i="4" l="1"/>
  <c r="S23" i="4"/>
  <c r="T13" i="4" l="1"/>
  <c r="S26" i="4"/>
  <c r="T52" i="4"/>
  <c r="T23" i="4" l="1"/>
  <c r="T62" i="4"/>
  <c r="T16" i="4"/>
  <c r="U13" i="4" l="1"/>
  <c r="U52" i="4"/>
  <c r="T26" i="4" l="1"/>
  <c r="U23" i="4" l="1"/>
  <c r="J65" i="5" s="1"/>
  <c r="U62" i="4"/>
  <c r="U16" i="4" l="1"/>
  <c r="U26" i="4" l="1"/>
  <c r="R18" i="4" l="1"/>
  <c r="S18" i="4"/>
  <c r="T18" i="4" l="1"/>
  <c r="U18" i="4"/>
  <c r="U57" i="4" l="1"/>
  <c r="S54" i="4"/>
  <c r="U54" i="4"/>
  <c r="T54" i="4"/>
  <c r="S57" i="4"/>
  <c r="R54" i="4"/>
  <c r="T57" i="4"/>
  <c r="R57" i="4"/>
  <c r="Q54" i="4" l="1"/>
  <c r="Q57" i="4"/>
  <c r="Q55" i="4" l="1"/>
  <c r="Q65" i="4" l="1"/>
  <c r="R55" i="4" l="1"/>
  <c r="T35" i="4"/>
  <c r="S35" i="4" l="1"/>
  <c r="U35" i="4"/>
  <c r="R35" i="4"/>
  <c r="Q35" i="4" l="1"/>
  <c r="R65" i="4" l="1"/>
  <c r="S55" i="4" l="1"/>
  <c r="S65" i="4" l="1"/>
  <c r="T55" i="4" l="1"/>
  <c r="S74" i="4" l="1"/>
  <c r="T74" i="4"/>
  <c r="R74" i="4"/>
  <c r="T65" i="4" l="1"/>
  <c r="Q74" i="4" l="1"/>
  <c r="S46" i="4" l="1"/>
  <c r="T45" i="4"/>
  <c r="T46" i="4"/>
  <c r="R45" i="4"/>
  <c r="R46" i="4"/>
  <c r="S45" i="4" l="1"/>
  <c r="U55" i="4"/>
  <c r="Q46" i="4"/>
  <c r="U74" i="4" l="1"/>
  <c r="Q45" i="4" l="1"/>
  <c r="Q58" i="4"/>
  <c r="U65" i="4"/>
  <c r="U46" i="4" l="1"/>
  <c r="Q59" i="4" l="1"/>
  <c r="Q68" i="4" l="1"/>
  <c r="R58" i="4" l="1"/>
  <c r="Q70" i="4"/>
  <c r="U45" i="4" l="1"/>
  <c r="R59" i="4" l="1"/>
  <c r="R68" i="4" l="1"/>
  <c r="R70" i="4" l="1"/>
  <c r="S58" i="4"/>
  <c r="S59" i="4" l="1"/>
  <c r="R6" i="4" l="1"/>
  <c r="U6" i="4"/>
  <c r="S6" i="4"/>
  <c r="T6" i="4"/>
  <c r="S68" i="4" l="1"/>
  <c r="Q7" i="4"/>
  <c r="U7" i="4" l="1"/>
  <c r="S7" i="4"/>
  <c r="T7" i="4"/>
  <c r="R7" i="4"/>
  <c r="T58" i="4"/>
  <c r="S70" i="4"/>
  <c r="T59" i="4" l="1"/>
  <c r="T68" i="4" l="1"/>
  <c r="Q6" i="4" l="1"/>
  <c r="Q19" i="4"/>
  <c r="T70" i="4"/>
  <c r="U58" i="4"/>
  <c r="Q20" i="4" l="1"/>
  <c r="U59" i="4"/>
  <c r="Q29" i="4" l="1"/>
  <c r="U68" i="4" l="1"/>
  <c r="R19" i="4"/>
  <c r="Q31" i="4" l="1"/>
  <c r="U70" i="4"/>
  <c r="R20" i="4" l="1"/>
  <c r="R29" i="4" l="1"/>
  <c r="S19" i="4" l="1"/>
  <c r="R31" i="4" l="1"/>
  <c r="Q163" i="4"/>
  <c r="S20" i="4" l="1"/>
  <c r="S29" i="4" l="1"/>
  <c r="T19" i="4" l="1"/>
  <c r="S31" i="4" l="1"/>
  <c r="T20" i="4" l="1"/>
  <c r="R163" i="4"/>
  <c r="T29" i="4" l="1"/>
  <c r="U19" i="4" l="1"/>
  <c r="T31" i="4" l="1"/>
  <c r="U20" i="4" l="1"/>
  <c r="S163" i="4"/>
  <c r="U29" i="4" l="1"/>
  <c r="J68" i="5" s="1"/>
  <c r="U31" i="4" l="1"/>
  <c r="T163" i="4" l="1"/>
  <c r="U163" i="4" l="1"/>
  <c r="Q112" i="4" l="1"/>
  <c r="Q34" i="4"/>
  <c r="Q73" i="4"/>
  <c r="Q151" i="4"/>
  <c r="Q117" i="4" l="1"/>
  <c r="Q39" i="4"/>
  <c r="Q156" i="4"/>
  <c r="Q78" i="4"/>
  <c r="Q38" i="4" l="1"/>
  <c r="Q77" i="4"/>
  <c r="Q155" i="4"/>
  <c r="Q116" i="4"/>
  <c r="Q162" i="4" l="1"/>
  <c r="Q166" i="4" l="1"/>
  <c r="Q168" i="4" l="1"/>
  <c r="Q170" i="4" l="1"/>
  <c r="R73" i="4" l="1"/>
  <c r="R34" i="4"/>
  <c r="R112" i="4"/>
  <c r="R151" i="4"/>
  <c r="R39" i="4" l="1"/>
  <c r="R117" i="4"/>
  <c r="R156" i="4"/>
  <c r="R78" i="4"/>
  <c r="R38" i="4" l="1"/>
  <c r="R77" i="4"/>
  <c r="R155" i="4"/>
  <c r="R116" i="4"/>
  <c r="R162" i="4" l="1"/>
  <c r="R166" i="4" l="1"/>
  <c r="R168" i="4" l="1"/>
  <c r="R170" i="4" l="1"/>
  <c r="S73" i="4" l="1"/>
  <c r="S112" i="4"/>
  <c r="S156" i="4" l="1"/>
  <c r="S117" i="4"/>
  <c r="S78" i="4"/>
  <c r="S39" i="4"/>
  <c r="S151" i="4" l="1"/>
  <c r="S34" i="4"/>
  <c r="S155" i="4"/>
  <c r="S116" i="4"/>
  <c r="S38" i="4"/>
  <c r="S77" i="4"/>
  <c r="S162" i="4" l="1"/>
  <c r="S166" i="4" l="1"/>
  <c r="S168" i="4" l="1"/>
  <c r="S170" i="4" l="1"/>
  <c r="T34" i="4" l="1"/>
  <c r="T73" i="4"/>
  <c r="T112" i="4"/>
  <c r="T151" i="4"/>
  <c r="T117" i="4" l="1"/>
  <c r="T156" i="4"/>
  <c r="T78" i="4"/>
  <c r="T39" i="4"/>
  <c r="T38" i="4" l="1"/>
  <c r="T116" i="4"/>
  <c r="T77" i="4"/>
  <c r="T155" i="4"/>
  <c r="T162" i="4" l="1"/>
  <c r="T166" i="4" l="1"/>
  <c r="T168" i="4" l="1"/>
  <c r="T170" i="4" l="1"/>
  <c r="U151" i="4" l="1"/>
  <c r="U73" i="4"/>
  <c r="U112" i="4"/>
  <c r="U34" i="4"/>
  <c r="U117" i="4" l="1"/>
  <c r="U78" i="4"/>
  <c r="U156" i="4"/>
  <c r="U39" i="4"/>
  <c r="U77" i="4" l="1"/>
  <c r="U116" i="4"/>
  <c r="U155" i="4"/>
  <c r="U38" i="4"/>
  <c r="U162" i="4" l="1"/>
  <c r="U166" i="4" l="1"/>
  <c r="U168" i="4" l="1"/>
  <c r="U170" i="4" l="1"/>
  <c r="K9" i="4" l="1"/>
  <c r="K48" i="4"/>
  <c r="N48" i="4"/>
  <c r="N9" i="4"/>
  <c r="O9" i="4"/>
  <c r="K87" i="4"/>
  <c r="L9" i="4"/>
  <c r="N126" i="4"/>
  <c r="M48" i="4"/>
  <c r="L126" i="4"/>
  <c r="M126" i="4"/>
  <c r="L48" i="4"/>
  <c r="O48" i="4"/>
  <c r="M9" i="4"/>
  <c r="K126" i="4" l="1"/>
  <c r="O129" i="4"/>
  <c r="O93" i="4"/>
  <c r="N132" i="4"/>
  <c r="N57" i="4"/>
  <c r="N90" i="4"/>
  <c r="M129" i="4"/>
  <c r="M93" i="4"/>
  <c r="L132" i="4"/>
  <c r="L51" i="4"/>
  <c r="K54" i="4"/>
  <c r="K96" i="4"/>
  <c r="M18" i="4"/>
  <c r="O15" i="4"/>
  <c r="M15" i="4"/>
  <c r="K15" i="4"/>
  <c r="O54" i="4"/>
  <c r="O96" i="4"/>
  <c r="N135" i="4"/>
  <c r="N51" i="4"/>
  <c r="M54" i="4"/>
  <c r="M96" i="4"/>
  <c r="L135" i="4"/>
  <c r="L93" i="4"/>
  <c r="K132" i="4"/>
  <c r="K57" i="4"/>
  <c r="K90" i="4"/>
  <c r="N18" i="4"/>
  <c r="O132" i="4"/>
  <c r="O57" i="4"/>
  <c r="O90" i="4"/>
  <c r="N129" i="4"/>
  <c r="N93" i="4"/>
  <c r="M132" i="4"/>
  <c r="M57" i="4"/>
  <c r="M90" i="4"/>
  <c r="L129" i="4"/>
  <c r="L54" i="4"/>
  <c r="K135" i="4"/>
  <c r="K51" i="4"/>
  <c r="O18" i="4"/>
  <c r="K18" i="4"/>
  <c r="N15" i="4"/>
  <c r="L15" i="4"/>
  <c r="O135" i="4"/>
  <c r="O51" i="4"/>
  <c r="N54" i="4"/>
  <c r="N96" i="4"/>
  <c r="M135" i="4"/>
  <c r="M51" i="4"/>
  <c r="L57" i="4"/>
  <c r="L90" i="4"/>
  <c r="K129" i="4"/>
  <c r="K93" i="4"/>
  <c r="L18" i="4"/>
  <c r="O12" i="4"/>
  <c r="N12" i="4"/>
  <c r="L12" i="4"/>
  <c r="K12" i="4"/>
  <c r="O126" i="4"/>
  <c r="L87" i="4"/>
  <c r="N87" i="4"/>
  <c r="M87" i="4"/>
  <c r="O87" i="4"/>
  <c r="L167" i="4" l="1"/>
  <c r="M12" i="4"/>
  <c r="L96" i="4"/>
  <c r="N167" i="4"/>
  <c r="K46" i="4"/>
  <c r="M85" i="4"/>
  <c r="M7" i="4"/>
  <c r="K85" i="4"/>
  <c r="N46" i="4"/>
  <c r="L7" i="4"/>
  <c r="L46" i="4"/>
  <c r="M124" i="4"/>
  <c r="N85" i="4"/>
  <c r="K7" i="4"/>
  <c r="O7" i="4"/>
  <c r="K124" i="4"/>
  <c r="L85" i="4"/>
  <c r="M46" i="4"/>
  <c r="N7" i="4"/>
  <c r="N124" i="4"/>
  <c r="O85" i="4"/>
  <c r="L124" i="4"/>
  <c r="O124" i="4"/>
  <c r="O46" i="4"/>
  <c r="N149" i="4"/>
  <c r="L71" i="4"/>
  <c r="K167" i="4" l="1"/>
  <c r="O167" i="4"/>
  <c r="M167" i="4"/>
  <c r="L149" i="4"/>
  <c r="O32" i="4"/>
  <c r="M32" i="4"/>
  <c r="O110" i="4"/>
  <c r="N32" i="4"/>
  <c r="M71" i="4"/>
  <c r="M110" i="4"/>
  <c r="O149" i="4" l="1"/>
  <c r="N71" i="4"/>
  <c r="K110" i="4"/>
  <c r="K149" i="4"/>
  <c r="K32" i="4"/>
  <c r="L110" i="4"/>
  <c r="K71" i="4"/>
  <c r="N110" i="4" l="1"/>
  <c r="O71" i="4"/>
  <c r="L32" i="4"/>
  <c r="M149" i="4" l="1"/>
  <c r="K61" i="4" l="1"/>
  <c r="K139" i="4"/>
  <c r="K100" i="4"/>
  <c r="K22" i="4"/>
  <c r="K35" i="4" l="1"/>
  <c r="K152" i="4"/>
  <c r="K74" i="4"/>
  <c r="K113" i="4"/>
  <c r="K106" i="4"/>
  <c r="K103" i="4"/>
  <c r="K153" i="4"/>
  <c r="K64" i="4"/>
  <c r="K67" i="4"/>
  <c r="K75" i="4"/>
  <c r="K142" i="4"/>
  <c r="K145" i="4"/>
  <c r="K25" i="4"/>
  <c r="K28" i="4"/>
  <c r="L61" i="4"/>
  <c r="L139" i="4"/>
  <c r="L100" i="4"/>
  <c r="L22" i="4"/>
  <c r="K169" i="4" l="1"/>
  <c r="L153" i="4"/>
  <c r="M61" i="4"/>
  <c r="M139" i="4"/>
  <c r="M100" i="4"/>
  <c r="M22" i="4"/>
  <c r="L64" i="4"/>
  <c r="L67" i="4"/>
  <c r="L145" i="4"/>
  <c r="L142" i="4"/>
  <c r="L103" i="4"/>
  <c r="L106" i="4"/>
  <c r="L74" i="4"/>
  <c r="K36" i="4"/>
  <c r="L169" i="4"/>
  <c r="L25" i="4"/>
  <c r="L28" i="4"/>
  <c r="L152" i="4"/>
  <c r="L114" i="4"/>
  <c r="L35" i="4"/>
  <c r="M152" i="4"/>
  <c r="M74" i="4"/>
  <c r="M35" i="4"/>
  <c r="M113" i="4"/>
  <c r="K114" i="4"/>
  <c r="L113" i="4"/>
  <c r="L36" i="4" l="1"/>
  <c r="M153" i="4"/>
  <c r="M103" i="4"/>
  <c r="M106" i="4"/>
  <c r="K133" i="4"/>
  <c r="M169" i="4"/>
  <c r="M25" i="4"/>
  <c r="M28" i="4"/>
  <c r="K16" i="4"/>
  <c r="N22" i="4"/>
  <c r="N100" i="4"/>
  <c r="N139" i="4"/>
  <c r="N61" i="4"/>
  <c r="N152" i="4"/>
  <c r="N35" i="4"/>
  <c r="N74" i="4"/>
  <c r="M64" i="4"/>
  <c r="M67" i="4"/>
  <c r="M75" i="4"/>
  <c r="L75" i="4"/>
  <c r="M145" i="4"/>
  <c r="M142" i="4"/>
  <c r="K165" i="4" l="1"/>
  <c r="K55" i="4"/>
  <c r="M36" i="4"/>
  <c r="N67" i="4"/>
  <c r="N64" i="4"/>
  <c r="N113" i="4"/>
  <c r="N145" i="4"/>
  <c r="N142" i="4"/>
  <c r="M114" i="4"/>
  <c r="O100" i="4"/>
  <c r="O61" i="4"/>
  <c r="O22" i="4"/>
  <c r="O139" i="4"/>
  <c r="N114" i="4"/>
  <c r="N103" i="4"/>
  <c r="N106" i="4"/>
  <c r="N169" i="4"/>
  <c r="O35" i="4"/>
  <c r="O113" i="4"/>
  <c r="O152" i="4"/>
  <c r="N25" i="4"/>
  <c r="N28" i="4"/>
  <c r="K123" i="4" l="1"/>
  <c r="L165" i="4"/>
  <c r="N36" i="4"/>
  <c r="N75" i="4"/>
  <c r="O36" i="4"/>
  <c r="K147" i="4"/>
  <c r="O64" i="4"/>
  <c r="O67" i="4"/>
  <c r="O75" i="4"/>
  <c r="O169" i="4"/>
  <c r="K69" i="4"/>
  <c r="O103" i="4"/>
  <c r="O106" i="4"/>
  <c r="O142" i="4"/>
  <c r="O145" i="4"/>
  <c r="O25" i="4"/>
  <c r="O28" i="4"/>
  <c r="K108" i="4"/>
  <c r="K30" i="4"/>
  <c r="N153" i="4"/>
  <c r="O74" i="4"/>
  <c r="K45" i="4" l="1"/>
  <c r="K94" i="4"/>
  <c r="M165" i="4"/>
  <c r="K6" i="4"/>
  <c r="K84" i="4"/>
  <c r="O114" i="4"/>
  <c r="K143" i="4"/>
  <c r="K26" i="4"/>
  <c r="O153" i="4"/>
  <c r="N165" i="4" l="1"/>
  <c r="L84" i="4"/>
  <c r="L45" i="4"/>
  <c r="L6" i="4"/>
  <c r="K52" i="4"/>
  <c r="K91" i="4"/>
  <c r="K130" i="4"/>
  <c r="K13" i="4"/>
  <c r="L16" i="4"/>
  <c r="L133" i="4"/>
  <c r="M84" i="4" l="1"/>
  <c r="N123" i="4"/>
  <c r="M123" i="4"/>
  <c r="M45" i="4"/>
  <c r="N84" i="4"/>
  <c r="O165" i="4"/>
  <c r="L123" i="4"/>
  <c r="K65" i="4"/>
  <c r="L30" i="4"/>
  <c r="L108" i="4"/>
  <c r="L147" i="4"/>
  <c r="L69" i="4"/>
  <c r="M6" i="4" l="1"/>
  <c r="N6" i="4"/>
  <c r="L55" i="4"/>
  <c r="L26" i="4"/>
  <c r="K104" i="4" l="1"/>
  <c r="O84" i="4"/>
  <c r="O45" i="4"/>
  <c r="N45" i="4"/>
  <c r="O6" i="4"/>
  <c r="K23" i="4"/>
  <c r="K62" i="4"/>
  <c r="K140" i="4"/>
  <c r="K101" i="4"/>
  <c r="L143" i="4"/>
  <c r="L94" i="4" l="1"/>
  <c r="O123" i="4"/>
  <c r="L52" i="4"/>
  <c r="L91" i="4"/>
  <c r="L13" i="4"/>
  <c r="L130" i="4"/>
  <c r="M133" i="4"/>
  <c r="M30" i="4"/>
  <c r="M69" i="4"/>
  <c r="M147" i="4"/>
  <c r="M108" i="4"/>
  <c r="L65" i="4" l="1"/>
  <c r="M16" i="4"/>
  <c r="M55" i="4" l="1"/>
  <c r="L104" i="4" l="1"/>
  <c r="L23" i="4"/>
  <c r="L140" i="4"/>
  <c r="L101" i="4"/>
  <c r="L62" i="4"/>
  <c r="N30" i="4"/>
  <c r="M143" i="4"/>
  <c r="N147" i="4"/>
  <c r="N108" i="4"/>
  <c r="N69" i="4"/>
  <c r="M94" i="4" l="1"/>
  <c r="M13" i="4"/>
  <c r="M91" i="4"/>
  <c r="M130" i="4"/>
  <c r="M52" i="4"/>
  <c r="N133" i="4"/>
  <c r="M26" i="4"/>
  <c r="M65" i="4" l="1"/>
  <c r="N55" i="4" l="1"/>
  <c r="O147" i="4"/>
  <c r="O69" i="4"/>
  <c r="O108" i="4"/>
  <c r="O30" i="4"/>
  <c r="M23" i="4" l="1"/>
  <c r="M101" i="4"/>
  <c r="M62" i="4"/>
  <c r="M140" i="4"/>
  <c r="N143" i="4"/>
  <c r="N16" i="4"/>
  <c r="N130" i="4"/>
  <c r="N13" i="4" l="1"/>
  <c r="N91" i="4"/>
  <c r="M104" i="4"/>
  <c r="O133" i="4"/>
  <c r="K19" i="4"/>
  <c r="K97" i="4"/>
  <c r="K58" i="4"/>
  <c r="N94" i="4" l="1"/>
  <c r="N52" i="4"/>
  <c r="K59" i="4"/>
  <c r="K98" i="4"/>
  <c r="K20" i="4"/>
  <c r="K136" i="4"/>
  <c r="N65" i="4" l="1"/>
  <c r="K137" i="4"/>
  <c r="O143" i="4"/>
  <c r="N140" i="4"/>
  <c r="N26" i="4"/>
  <c r="N23" i="4" l="1"/>
  <c r="N62" i="4"/>
  <c r="N101" i="4"/>
  <c r="O55" i="4"/>
  <c r="K29" i="4"/>
  <c r="K107" i="4"/>
  <c r="K68" i="4"/>
  <c r="K109" i="4" l="1"/>
  <c r="K31" i="4"/>
  <c r="K146" i="4"/>
  <c r="O16" i="4"/>
  <c r="O130" i="4"/>
  <c r="O13" i="4" l="1"/>
  <c r="N104" i="4"/>
  <c r="O52" i="4"/>
  <c r="K148" i="4"/>
  <c r="K70" i="4"/>
  <c r="O91" i="4"/>
  <c r="O94" i="4" l="1"/>
  <c r="O65" i="4" l="1"/>
  <c r="L97" i="4"/>
  <c r="L58" i="4"/>
  <c r="O26" i="4"/>
  <c r="O140" i="4"/>
  <c r="L19" i="4"/>
  <c r="O62" i="4" l="1"/>
  <c r="O23" i="4"/>
  <c r="L20" i="4"/>
  <c r="L59" i="4"/>
  <c r="L98" i="4"/>
  <c r="L136" i="4"/>
  <c r="O101" i="4" l="1"/>
  <c r="H65" i="5" s="1"/>
  <c r="L137" i="4"/>
  <c r="O104" i="4" l="1"/>
  <c r="L107" i="4"/>
  <c r="L29" i="4"/>
  <c r="L68" i="4"/>
  <c r="L109" i="4" l="1"/>
  <c r="L31" i="4"/>
  <c r="L146" i="4"/>
  <c r="K163" i="4" l="1"/>
  <c r="L148" i="4"/>
  <c r="L70" i="4"/>
  <c r="M97" i="4" l="1"/>
  <c r="M58" i="4"/>
  <c r="M19" i="4"/>
  <c r="M98" i="4" l="1"/>
  <c r="M59" i="4"/>
  <c r="M20" i="4"/>
  <c r="M136" i="4"/>
  <c r="M137" i="4" l="1"/>
  <c r="M68" i="4" l="1"/>
  <c r="M29" i="4"/>
  <c r="M107" i="4"/>
  <c r="M31" i="4" l="1"/>
  <c r="M109" i="4"/>
  <c r="M146" i="4"/>
  <c r="L163" i="4" l="1"/>
  <c r="M70" i="4"/>
  <c r="M148" i="4"/>
  <c r="N97" i="4"/>
  <c r="N19" i="4"/>
  <c r="N58" i="4"/>
  <c r="N136" i="4" l="1"/>
  <c r="N98" i="4" l="1"/>
  <c r="N59" i="4"/>
  <c r="N20" i="4"/>
  <c r="N137" i="4" l="1"/>
  <c r="N107" i="4"/>
  <c r="N68" i="4"/>
  <c r="N29" i="4"/>
  <c r="N70" i="4" l="1"/>
  <c r="O97" i="4"/>
  <c r="O19" i="4"/>
  <c r="O58" i="4"/>
  <c r="N146" i="4"/>
  <c r="N31" i="4" l="1"/>
  <c r="N109" i="4"/>
  <c r="O136" i="4"/>
  <c r="O20" i="4" l="1"/>
  <c r="O98" i="4"/>
  <c r="O59" i="4"/>
  <c r="N148" i="4"/>
  <c r="O137" i="4" l="1"/>
  <c r="M163" i="4"/>
  <c r="O68" i="4"/>
  <c r="O107" i="4"/>
  <c r="O29" i="4"/>
  <c r="H68" i="5" l="1"/>
  <c r="O70" i="4"/>
  <c r="O146" i="4"/>
  <c r="O109" i="4" l="1"/>
  <c r="O31" i="4"/>
  <c r="O148" i="4" l="1"/>
  <c r="N163" i="4" l="1"/>
  <c r="O163" i="4" l="1"/>
  <c r="K34" i="4" l="1"/>
  <c r="K151" i="4"/>
  <c r="K73" i="4"/>
  <c r="K112" i="4"/>
  <c r="K39" i="4" l="1"/>
  <c r="K156" i="4"/>
  <c r="K78" i="4"/>
  <c r="K117" i="4"/>
  <c r="K155" i="4" l="1"/>
  <c r="K77" i="4"/>
  <c r="K38" i="4"/>
  <c r="K116" i="4"/>
  <c r="K162" i="4"/>
  <c r="K166" i="4" l="1"/>
  <c r="K168" i="4" l="1"/>
  <c r="K170" i="4" l="1"/>
  <c r="L112" i="4" l="1"/>
  <c r="L151" i="4"/>
  <c r="L73" i="4"/>
  <c r="L34" i="4"/>
  <c r="L78" i="4" l="1"/>
  <c r="L39" i="4"/>
  <c r="L156" i="4"/>
  <c r="L117" i="4"/>
  <c r="L162" i="4" l="1"/>
  <c r="L116" i="4"/>
  <c r="L155" i="4"/>
  <c r="L38" i="4"/>
  <c r="L77" i="4"/>
  <c r="L166" i="4" l="1"/>
  <c r="L168" i="4" l="1"/>
  <c r="L170" i="4" l="1"/>
  <c r="M73" i="4" l="1"/>
  <c r="M112" i="4"/>
  <c r="M151" i="4"/>
  <c r="M34" i="4"/>
  <c r="M156" i="4" l="1"/>
  <c r="M78" i="4"/>
  <c r="M39" i="4"/>
  <c r="M117" i="4"/>
  <c r="M155" i="4" l="1"/>
  <c r="M38" i="4"/>
  <c r="M116" i="4"/>
  <c r="M77" i="4"/>
  <c r="M162" i="4"/>
  <c r="M166" i="4" l="1"/>
  <c r="M170" i="4" l="1"/>
  <c r="M168" i="4"/>
  <c r="N151" i="4" l="1"/>
  <c r="N73" i="4"/>
  <c r="N34" i="4"/>
  <c r="N39" i="4" l="1"/>
  <c r="N78" i="4"/>
  <c r="N156" i="4"/>
  <c r="N112" i="4"/>
  <c r="N77" i="4" l="1"/>
  <c r="N117" i="4"/>
  <c r="N38" i="4"/>
  <c r="N155" i="4"/>
  <c r="N162" i="4"/>
  <c r="N116" i="4" l="1"/>
  <c r="N166" i="4"/>
  <c r="N168" i="4" l="1"/>
  <c r="N170" i="4" l="1"/>
  <c r="O151" i="4" l="1"/>
  <c r="O78" i="4" l="1"/>
  <c r="O73" i="4"/>
  <c r="O112" i="4"/>
  <c r="O34" i="4"/>
  <c r="O156" i="4"/>
  <c r="O77" i="4" l="1"/>
  <c r="O117" i="4"/>
  <c r="O39" i="4"/>
  <c r="O155" i="4"/>
  <c r="O162" i="4"/>
  <c r="O38" i="4" l="1"/>
  <c r="O116" i="4"/>
  <c r="O166" i="4" l="1"/>
  <c r="O170" i="4" l="1"/>
  <c r="O168" i="4"/>
  <c r="Y115" i="4" l="1"/>
  <c r="X154" i="4"/>
  <c r="AA76" i="4"/>
  <c r="Z115" i="4"/>
  <c r="Y154" i="4"/>
  <c r="X76" i="4"/>
  <c r="W115" i="4"/>
  <c r="AA115" i="4"/>
  <c r="Z154" i="4"/>
  <c r="Z76" i="4"/>
  <c r="W76" i="4"/>
  <c r="Y76" i="4"/>
  <c r="X115" i="4"/>
  <c r="W154" i="4"/>
  <c r="AA154" i="4"/>
  <c r="Y37" i="4"/>
  <c r="Z37" i="4"/>
  <c r="W37" i="4"/>
  <c r="AA37" i="4"/>
  <c r="X37" i="4"/>
  <c r="X9" i="4" l="1"/>
  <c r="W9" i="4"/>
  <c r="Z48" i="4" l="1"/>
  <c r="Y48" i="4"/>
  <c r="Z126" i="4"/>
  <c r="W48" i="4"/>
  <c r="Z57" i="4"/>
  <c r="X51" i="4"/>
  <c r="W54" i="4"/>
  <c r="W12" i="4"/>
  <c r="AA54" i="4"/>
  <c r="Z51" i="4"/>
  <c r="Y54" i="4"/>
  <c r="W57" i="4"/>
  <c r="Y132" i="4"/>
  <c r="Y57" i="4"/>
  <c r="X54" i="4"/>
  <c r="W51" i="4"/>
  <c r="AA51" i="4"/>
  <c r="Z54" i="4"/>
  <c r="Y51" i="4"/>
  <c r="X57" i="4"/>
  <c r="Y87" i="4" l="1"/>
  <c r="AA9" i="4"/>
  <c r="X87" i="4"/>
  <c r="AA126" i="4"/>
  <c r="X48" i="4"/>
  <c r="AA48" i="4"/>
  <c r="W87" i="4"/>
  <c r="Z9" i="4"/>
  <c r="Y9" i="4"/>
  <c r="X167" i="4"/>
  <c r="AA57" i="4"/>
  <c r="X126" i="4"/>
  <c r="AA87" i="4"/>
  <c r="Z87" i="4"/>
  <c r="Y126" i="4"/>
  <c r="W126" i="4"/>
  <c r="W15" i="4"/>
  <c r="Y129" i="4"/>
  <c r="X96" i="4"/>
  <c r="X15" i="4"/>
  <c r="X12" i="4"/>
  <c r="W18" i="4"/>
  <c r="AA18" i="4"/>
  <c r="W46" i="4"/>
  <c r="Y85" i="4"/>
  <c r="Y7" i="4"/>
  <c r="W85" i="4"/>
  <c r="W129" i="4"/>
  <c r="W132" i="4"/>
  <c r="X135" i="4"/>
  <c r="Z46" i="4"/>
  <c r="AA96" i="4"/>
  <c r="Y15" i="4"/>
  <c r="Y12" i="4"/>
  <c r="X7" i="4"/>
  <c r="X46" i="4"/>
  <c r="Y93" i="4"/>
  <c r="Y90" i="4"/>
  <c r="Y124" i="4"/>
  <c r="Z85" i="4"/>
  <c r="Z132" i="4"/>
  <c r="Z129" i="4"/>
  <c r="W7" i="4"/>
  <c r="AA7" i="4"/>
  <c r="W93" i="4"/>
  <c r="W90" i="4"/>
  <c r="W124" i="4"/>
  <c r="X85" i="4"/>
  <c r="Y46" i="4"/>
  <c r="Z96" i="4"/>
  <c r="AA135" i="4"/>
  <c r="Z15" i="4"/>
  <c r="Z12" i="4"/>
  <c r="Z7" i="4"/>
  <c r="W135" i="4"/>
  <c r="Z93" i="4"/>
  <c r="Z90" i="4"/>
  <c r="Z124" i="4"/>
  <c r="AA85" i="4"/>
  <c r="AA129" i="4"/>
  <c r="AA132" i="4"/>
  <c r="Z18" i="4"/>
  <c r="X93" i="4"/>
  <c r="X90" i="4"/>
  <c r="X124" i="4"/>
  <c r="Y96" i="4"/>
  <c r="Z135" i="4"/>
  <c r="AA15" i="4"/>
  <c r="AA12" i="4"/>
  <c r="Y18" i="4"/>
  <c r="W96" i="4"/>
  <c r="X129" i="4"/>
  <c r="X132" i="4"/>
  <c r="AA93" i="4"/>
  <c r="AA90" i="4"/>
  <c r="AA124" i="4"/>
  <c r="X18" i="4"/>
  <c r="Y135" i="4"/>
  <c r="AA46" i="4"/>
  <c r="W167" i="4" l="1"/>
  <c r="Z167" i="4"/>
  <c r="AA167" i="4"/>
  <c r="Y167" i="4"/>
  <c r="X110" i="4"/>
  <c r="W32" i="4"/>
  <c r="W149" i="4"/>
  <c r="W110" i="4"/>
  <c r="Z110" i="4"/>
  <c r="AA32" i="4" l="1"/>
  <c r="Y32" i="4"/>
  <c r="AA110" i="4"/>
  <c r="X149" i="4"/>
  <c r="Y110" i="4"/>
  <c r="Z149" i="4"/>
  <c r="X71" i="4"/>
  <c r="Z32" i="4"/>
  <c r="Z71" i="4"/>
  <c r="W71" i="4"/>
  <c r="AA149" i="4"/>
  <c r="X32" i="4"/>
  <c r="Y71" i="4" l="1"/>
  <c r="Y149" i="4"/>
  <c r="AA71" i="4" l="1"/>
  <c r="W61" i="4" l="1"/>
  <c r="W139" i="4"/>
  <c r="W100" i="4"/>
  <c r="W22" i="4"/>
  <c r="W113" i="4" l="1"/>
  <c r="W74" i="4"/>
  <c r="W152" i="4"/>
  <c r="W35" i="4"/>
  <c r="W106" i="4"/>
  <c r="W103" i="4"/>
  <c r="W64" i="4"/>
  <c r="W67" i="4"/>
  <c r="W142" i="4"/>
  <c r="W145" i="4"/>
  <c r="W25" i="4"/>
  <c r="W28" i="4"/>
  <c r="X61" i="4"/>
  <c r="X139" i="4"/>
  <c r="X169" i="4"/>
  <c r="X100" i="4"/>
  <c r="X22" i="4"/>
  <c r="W75" i="4" l="1"/>
  <c r="W169" i="4"/>
  <c r="Y61" i="4"/>
  <c r="Y139" i="4"/>
  <c r="Y100" i="4"/>
  <c r="Y22" i="4"/>
  <c r="X64" i="4"/>
  <c r="X67" i="4"/>
  <c r="X145" i="4"/>
  <c r="X142" i="4"/>
  <c r="X103" i="4"/>
  <c r="X106" i="4"/>
  <c r="X25" i="4"/>
  <c r="X28" i="4"/>
  <c r="W36" i="4" l="1"/>
  <c r="X152" i="4"/>
  <c r="W114" i="4"/>
  <c r="X153" i="4"/>
  <c r="X74" i="4"/>
  <c r="X113" i="4"/>
  <c r="X114" i="4"/>
  <c r="X35" i="4"/>
  <c r="W153" i="4"/>
  <c r="X36" i="4"/>
  <c r="Y103" i="4"/>
  <c r="Y106" i="4"/>
  <c r="Y25" i="4"/>
  <c r="Y28" i="4"/>
  <c r="Z22" i="4"/>
  <c r="Z100" i="4"/>
  <c r="Z139" i="4"/>
  <c r="Z61" i="4"/>
  <c r="Y64" i="4"/>
  <c r="Y67" i="4"/>
  <c r="Y145" i="4"/>
  <c r="Y142" i="4"/>
  <c r="X75" i="4" l="1"/>
  <c r="Y75" i="4"/>
  <c r="Y113" i="4"/>
  <c r="Z35" i="4"/>
  <c r="W165" i="4"/>
  <c r="Y169" i="4"/>
  <c r="Y74" i="4"/>
  <c r="Z74" i="4"/>
  <c r="Y153" i="4"/>
  <c r="Y152" i="4"/>
  <c r="Y35" i="4"/>
  <c r="Z67" i="4"/>
  <c r="Z64" i="4"/>
  <c r="Z145" i="4"/>
  <c r="Z142" i="4"/>
  <c r="AA100" i="4"/>
  <c r="AA169" i="4"/>
  <c r="AA61" i="4"/>
  <c r="AA22" i="4"/>
  <c r="AA139" i="4"/>
  <c r="Z103" i="4"/>
  <c r="Z106" i="4"/>
  <c r="AA35" i="4"/>
  <c r="AA152" i="4"/>
  <c r="Z25" i="4"/>
  <c r="Z28" i="4"/>
  <c r="AA113" i="4" l="1"/>
  <c r="W133" i="4"/>
  <c r="Z113" i="4"/>
  <c r="Y36" i="4"/>
  <c r="Z169" i="4"/>
  <c r="Z114" i="4"/>
  <c r="Y114" i="4"/>
  <c r="X165" i="4"/>
  <c r="W94" i="4"/>
  <c r="Z152" i="4"/>
  <c r="W147" i="4"/>
  <c r="W91" i="4"/>
  <c r="W130" i="4"/>
  <c r="AA64" i="4"/>
  <c r="AA67" i="4"/>
  <c r="W69" i="4"/>
  <c r="AA103" i="4"/>
  <c r="AA106" i="4"/>
  <c r="AA142" i="4"/>
  <c r="AA145" i="4"/>
  <c r="AA25" i="4"/>
  <c r="AA28" i="4"/>
  <c r="AA75" i="4" l="1"/>
  <c r="Y165" i="4"/>
  <c r="Z75" i="4"/>
  <c r="Z36" i="4"/>
  <c r="AA74" i="4"/>
  <c r="AA36" i="4"/>
  <c r="W84" i="4"/>
  <c r="W45" i="4"/>
  <c r="W123" i="4"/>
  <c r="Z153" i="4"/>
  <c r="W6" i="4"/>
  <c r="W30" i="4"/>
  <c r="Z165" i="4" l="1"/>
  <c r="X45" i="4"/>
  <c r="X6" i="4"/>
  <c r="AA153" i="4"/>
  <c r="AA114" i="4"/>
  <c r="X84" i="4"/>
  <c r="X123" i="4"/>
  <c r="W108" i="4"/>
  <c r="W104" i="4"/>
  <c r="AA165" i="4" l="1"/>
  <c r="Y45" i="4"/>
  <c r="Y84" i="4"/>
  <c r="W143" i="4"/>
  <c r="Y123" i="4"/>
  <c r="Z123" i="4"/>
  <c r="X94" i="4"/>
  <c r="W140" i="4"/>
  <c r="W101" i="4"/>
  <c r="X69" i="4"/>
  <c r="Z84" i="4" l="1"/>
  <c r="Z6" i="4"/>
  <c r="Y6" i="4"/>
  <c r="X133" i="4"/>
  <c r="X147" i="4"/>
  <c r="Z45" i="4" l="1"/>
  <c r="AA45" i="4"/>
  <c r="AA123" i="4"/>
  <c r="AA84" i="4"/>
  <c r="AA6" i="4"/>
  <c r="X143" i="4"/>
  <c r="X130" i="4" l="1"/>
  <c r="X91" i="4"/>
  <c r="X108" i="4"/>
  <c r="X30" i="4"/>
  <c r="X104" i="4"/>
  <c r="Y147" i="4"/>
  <c r="W55" i="4" l="1"/>
  <c r="W16" i="4"/>
  <c r="X101" i="4"/>
  <c r="Y94" i="4"/>
  <c r="Y133" i="4" l="1"/>
  <c r="Y69" i="4"/>
  <c r="X140" i="4" l="1"/>
  <c r="Z147" i="4"/>
  <c r="Z69" i="4"/>
  <c r="Y130" i="4" l="1"/>
  <c r="Y91" i="4"/>
  <c r="Y108" i="4"/>
  <c r="Y30" i="4"/>
  <c r="W26" i="4" l="1"/>
  <c r="W65" i="4"/>
  <c r="W52" i="4"/>
  <c r="Y143" i="4"/>
  <c r="Y104" i="4"/>
  <c r="Y101" i="4" l="1"/>
  <c r="X55" i="4"/>
  <c r="Z133" i="4"/>
  <c r="W13" i="4"/>
  <c r="X16" i="4"/>
  <c r="Z94" i="4"/>
  <c r="Y140" i="4" l="1"/>
  <c r="AA69" i="4"/>
  <c r="Z130" i="4"/>
  <c r="Z91" i="4" l="1"/>
  <c r="W62" i="4"/>
  <c r="AA147" i="4"/>
  <c r="Z108" i="4"/>
  <c r="Z30" i="4"/>
  <c r="W97" i="4"/>
  <c r="W23" i="4" l="1"/>
  <c r="X52" i="4"/>
  <c r="X26" i="4"/>
  <c r="W98" i="4"/>
  <c r="W136" i="4"/>
  <c r="X13" i="4" l="1"/>
  <c r="Y16" i="4"/>
  <c r="X65" i="4"/>
  <c r="W137" i="4"/>
  <c r="Z104" i="4"/>
  <c r="Z140" i="4"/>
  <c r="Z101" i="4" l="1"/>
  <c r="Z143" i="4"/>
  <c r="Y55" i="4"/>
  <c r="AA94" i="4"/>
  <c r="X62" i="4" l="1"/>
  <c r="AA133" i="4"/>
  <c r="AA108" i="4"/>
  <c r="AA30" i="4"/>
  <c r="W146" i="4"/>
  <c r="AA130" i="4"/>
  <c r="W109" i="4" l="1"/>
  <c r="W107" i="4"/>
  <c r="X23" i="4"/>
  <c r="Y52" i="4"/>
  <c r="W148" i="4"/>
  <c r="AA91" i="4"/>
  <c r="Y26" i="4" l="1"/>
  <c r="Y13" i="4"/>
  <c r="Z16" i="4" l="1"/>
  <c r="Y65" i="4"/>
  <c r="W58" i="4"/>
  <c r="W19" i="4"/>
  <c r="AA104" i="4"/>
  <c r="X97" i="4"/>
  <c r="AA140" i="4"/>
  <c r="AA143" i="4" l="1"/>
  <c r="Z55" i="4"/>
  <c r="Y62" i="4"/>
  <c r="X98" i="4"/>
  <c r="X136" i="4"/>
  <c r="W20" i="4" l="1"/>
  <c r="AA101" i="4"/>
  <c r="Z52" i="4"/>
  <c r="Y23" i="4"/>
  <c r="W59" i="4"/>
  <c r="X137" i="4"/>
  <c r="Z13" i="4" l="1"/>
  <c r="Z26" i="4"/>
  <c r="X107" i="4"/>
  <c r="AA16" i="4" l="1"/>
  <c r="W68" i="4"/>
  <c r="W29" i="4"/>
  <c r="X109" i="4"/>
  <c r="X146" i="4"/>
  <c r="Z65" i="4" l="1"/>
  <c r="Z62" i="4"/>
  <c r="X58" i="4"/>
  <c r="X19" i="4"/>
  <c r="X148" i="4"/>
  <c r="Z23" i="4" l="1"/>
  <c r="AA52" i="4"/>
  <c r="W70" i="4"/>
  <c r="AA55" i="4"/>
  <c r="W31" i="4"/>
  <c r="AA13" i="4" l="1"/>
  <c r="X59" i="4"/>
  <c r="AA26" i="4"/>
  <c r="X20" i="4"/>
  <c r="Y97" i="4"/>
  <c r="Y98" i="4" l="1"/>
  <c r="Y136" i="4"/>
  <c r="AA62" i="4" l="1"/>
  <c r="X29" i="4"/>
  <c r="X68" i="4"/>
  <c r="Y137" i="4"/>
  <c r="AA23" i="4" l="1"/>
  <c r="L65" i="5" s="1"/>
  <c r="AA65" i="4"/>
  <c r="Y19" i="4"/>
  <c r="Y58" i="4"/>
  <c r="Y107" i="4"/>
  <c r="X31" i="4" l="1"/>
  <c r="X70" i="4"/>
  <c r="Y146" i="4"/>
  <c r="Y109" i="4"/>
  <c r="Y59" i="4" l="1"/>
  <c r="Y20" i="4"/>
  <c r="W163" i="4"/>
  <c r="Y148" i="4"/>
  <c r="Z97" i="4"/>
  <c r="Z136" i="4" l="1"/>
  <c r="Z98" i="4" l="1"/>
  <c r="Y68" i="4"/>
  <c r="Y29" i="4"/>
  <c r="Z137" i="4" l="1"/>
  <c r="Z58" i="4"/>
  <c r="Z19" i="4"/>
  <c r="Z107" i="4"/>
  <c r="Y31" i="4" l="1"/>
  <c r="Y70" i="4"/>
  <c r="Z59" i="4" l="1"/>
  <c r="X163" i="4"/>
  <c r="Z109" i="4"/>
  <c r="Z20" i="4"/>
  <c r="AA97" i="4" l="1"/>
  <c r="Z146" i="4"/>
  <c r="AA98" i="4" l="1"/>
  <c r="Z148" i="4"/>
  <c r="AA136" i="4"/>
  <c r="Z68" i="4"/>
  <c r="Z29" i="4"/>
  <c r="AA107" i="4"/>
  <c r="AA137" i="4" l="1"/>
  <c r="AA19" i="4"/>
  <c r="AA58" i="4"/>
  <c r="AA146" i="4"/>
  <c r="AA109" i="4" l="1"/>
  <c r="Z31" i="4"/>
  <c r="Z70" i="4"/>
  <c r="AA148" i="4" l="1"/>
  <c r="AA20" i="4"/>
  <c r="AA59" i="4"/>
  <c r="Y163" i="4"/>
  <c r="AA68" i="4" l="1"/>
  <c r="AA29" i="4"/>
  <c r="L68" i="5" s="1"/>
  <c r="AA70" i="4" l="1"/>
  <c r="AA31" i="4"/>
  <c r="Z163" i="4" l="1"/>
  <c r="AA163" i="4" l="1"/>
  <c r="W151" i="4" l="1"/>
  <c r="W73" i="4"/>
  <c r="W112" i="4"/>
  <c r="W34" i="4" l="1"/>
  <c r="W117" i="4"/>
  <c r="W78" i="4"/>
  <c r="W156" i="4"/>
  <c r="W39" i="4"/>
  <c r="W77" i="4" l="1"/>
  <c r="W162" i="4"/>
  <c r="W38" i="4"/>
  <c r="W116" i="4"/>
  <c r="W155" i="4"/>
  <c r="W166" i="4" l="1"/>
  <c r="W170" i="4" l="1"/>
  <c r="W168" i="4"/>
  <c r="X112" i="4" l="1"/>
  <c r="X151" i="4"/>
  <c r="X39" i="4" l="1"/>
  <c r="X156" i="4"/>
  <c r="X73" i="4" l="1"/>
  <c r="X34" i="4"/>
  <c r="X38" i="4"/>
  <c r="X155" i="4"/>
  <c r="X117" i="4" l="1"/>
  <c r="X78" i="4"/>
  <c r="X116" i="4" l="1"/>
  <c r="X162" i="4"/>
  <c r="X77" i="4"/>
  <c r="X166" i="4"/>
  <c r="X170" i="4" l="1"/>
  <c r="X168" i="4"/>
  <c r="Y73" i="4" l="1"/>
  <c r="Y151" i="4"/>
  <c r="Y34" i="4"/>
  <c r="Y112" i="4"/>
  <c r="Y117" i="4" l="1"/>
  <c r="Y39" i="4"/>
  <c r="Y78" i="4"/>
  <c r="Y156" i="4"/>
  <c r="Y155" i="4" l="1"/>
  <c r="Y38" i="4"/>
  <c r="Y77" i="4"/>
  <c r="Y162" i="4"/>
  <c r="Y116" i="4"/>
  <c r="Y166" i="4" l="1"/>
  <c r="Y170" i="4" l="1"/>
  <c r="Y168" i="4"/>
  <c r="Z34" i="4" l="1"/>
  <c r="Z156" i="4" l="1"/>
  <c r="Z39" i="4"/>
  <c r="Z112" i="4" l="1"/>
  <c r="Z151" i="4"/>
  <c r="Z73" i="4"/>
  <c r="Z155" i="4"/>
  <c r="Z38" i="4"/>
  <c r="Z117" i="4" l="1"/>
  <c r="Z78" i="4"/>
  <c r="Z77" i="4" l="1"/>
  <c r="Z162" i="4"/>
  <c r="Z116" i="4"/>
  <c r="Z166" i="4"/>
  <c r="Z170" i="4" l="1"/>
  <c r="Z168" i="4"/>
  <c r="AA112" i="4" l="1"/>
  <c r="AA151" i="4"/>
  <c r="AA78" i="4" l="1"/>
  <c r="AA156" i="4"/>
  <c r="AA73" i="4" l="1"/>
  <c r="AA34" i="4"/>
  <c r="AA38" i="4"/>
  <c r="AA155" i="4"/>
  <c r="AA77" i="4"/>
  <c r="AA39" i="4" l="1"/>
  <c r="AA117" i="4"/>
  <c r="AA162" i="4" l="1"/>
  <c r="AA116" i="4"/>
  <c r="AA166" i="4"/>
  <c r="AA170" i="4" l="1"/>
  <c r="AA168" i="4"/>
  <c r="E93" i="4" l="1"/>
  <c r="E129" i="4"/>
  <c r="E135" i="4"/>
  <c r="F93" i="4"/>
  <c r="F90" i="4"/>
  <c r="F96" i="4"/>
  <c r="F132" i="4"/>
  <c r="G93" i="4"/>
  <c r="G132" i="4"/>
  <c r="G135" i="4"/>
  <c r="H93" i="4"/>
  <c r="H96" i="4"/>
  <c r="H132" i="4"/>
  <c r="H129" i="4"/>
  <c r="I93" i="4"/>
  <c r="I90" i="4"/>
  <c r="I124" i="4"/>
  <c r="I129" i="4"/>
  <c r="I135" i="4"/>
  <c r="I126" i="4"/>
  <c r="G126" i="4"/>
  <c r="F9" i="4" l="1"/>
  <c r="G96" i="4"/>
  <c r="F135" i="4"/>
  <c r="E96" i="4"/>
  <c r="G90" i="4"/>
  <c r="F129" i="4"/>
  <c r="E132" i="4"/>
  <c r="E90" i="4"/>
  <c r="E9" i="4"/>
  <c r="I132" i="4"/>
  <c r="I96" i="4"/>
  <c r="H135" i="4"/>
  <c r="H90" i="4"/>
  <c r="G129" i="4"/>
  <c r="G124" i="4"/>
  <c r="H85" i="4"/>
  <c r="E85" i="4"/>
  <c r="E124" i="4"/>
  <c r="I85" i="4"/>
  <c r="H124" i="4"/>
  <c r="G85" i="4"/>
  <c r="F124" i="4"/>
  <c r="E48" i="4"/>
  <c r="F85" i="4"/>
  <c r="G48" i="4" l="1"/>
  <c r="F87" i="4"/>
  <c r="G9" i="4"/>
  <c r="H48" i="4"/>
  <c r="E87" i="4"/>
  <c r="G87" i="4"/>
  <c r="H87" i="4"/>
  <c r="H126" i="4"/>
  <c r="H9" i="4"/>
  <c r="F126" i="4"/>
  <c r="F48" i="4"/>
  <c r="E126" i="4"/>
  <c r="I9" i="4"/>
  <c r="I48" i="4"/>
  <c r="I87" i="4"/>
  <c r="E152" i="4" l="1"/>
  <c r="E113" i="4"/>
  <c r="E153" i="4" l="1"/>
  <c r="F153" i="4" l="1"/>
  <c r="F152" i="4"/>
  <c r="F114" i="4"/>
  <c r="G113" i="4"/>
  <c r="E114" i="4"/>
  <c r="F113" i="4"/>
  <c r="H152" i="4" l="1"/>
  <c r="G152" i="4" l="1"/>
  <c r="H113" i="4"/>
  <c r="G114" i="4"/>
  <c r="H114" i="4"/>
  <c r="I113" i="4"/>
  <c r="I152" i="4" l="1"/>
  <c r="G153" i="4"/>
  <c r="H153" i="4"/>
  <c r="I153" i="4" l="1"/>
  <c r="I114" i="4" l="1"/>
  <c r="F167" i="4" l="1"/>
  <c r="H167" i="4"/>
  <c r="G167" i="4"/>
  <c r="I167" i="4"/>
  <c r="E167" i="4"/>
  <c r="F61" i="4" l="1"/>
  <c r="F139" i="4"/>
  <c r="F100" i="4"/>
  <c r="I100" i="4"/>
  <c r="I139" i="4"/>
  <c r="I61" i="4"/>
  <c r="E100" i="4"/>
  <c r="E61" i="4"/>
  <c r="E139" i="4"/>
  <c r="G139" i="4"/>
  <c r="G61" i="4"/>
  <c r="G100" i="4"/>
  <c r="H61" i="4"/>
  <c r="H139" i="4"/>
  <c r="H100" i="4"/>
  <c r="F145" i="4" l="1"/>
  <c r="F142" i="4"/>
  <c r="G103" i="4"/>
  <c r="G106" i="4"/>
  <c r="G67" i="4"/>
  <c r="G64" i="4"/>
  <c r="E103" i="4"/>
  <c r="E106" i="4"/>
  <c r="H28" i="4"/>
  <c r="H25" i="4"/>
  <c r="H142" i="4"/>
  <c r="H145" i="4"/>
  <c r="I103" i="4"/>
  <c r="I106" i="4"/>
  <c r="I67" i="4"/>
  <c r="I64" i="4"/>
  <c r="G145" i="4"/>
  <c r="G142" i="4"/>
  <c r="F25" i="4"/>
  <c r="F28" i="4"/>
  <c r="F64" i="4"/>
  <c r="F67" i="4"/>
  <c r="G28" i="4"/>
  <c r="G25" i="4"/>
  <c r="E25" i="4"/>
  <c r="E28" i="4"/>
  <c r="H64" i="4"/>
  <c r="H67" i="4"/>
  <c r="I22" i="4"/>
  <c r="I25" i="4"/>
  <c r="I28" i="4"/>
  <c r="E67" i="4"/>
  <c r="E64" i="4"/>
  <c r="F103" i="4"/>
  <c r="F106" i="4"/>
  <c r="H22" i="4"/>
  <c r="E142" i="4"/>
  <c r="E145" i="4"/>
  <c r="G22" i="4"/>
  <c r="H103" i="4"/>
  <c r="H106" i="4"/>
  <c r="E22" i="4"/>
  <c r="F22" i="4"/>
  <c r="I145" i="4"/>
  <c r="I142" i="4"/>
  <c r="H36" i="4" l="1"/>
  <c r="I36" i="4"/>
  <c r="F169" i="4" l="1"/>
  <c r="H169" i="4"/>
  <c r="E169" i="4"/>
  <c r="E36" i="4"/>
  <c r="I169" i="4"/>
  <c r="F36" i="4" l="1"/>
  <c r="G36" i="4"/>
  <c r="G169" i="4"/>
  <c r="H123" i="4" l="1"/>
  <c r="E147" i="4"/>
  <c r="E94" i="4"/>
  <c r="E133" i="4"/>
  <c r="E108" i="4"/>
  <c r="F123" i="4" l="1"/>
  <c r="F84" i="4"/>
  <c r="I123" i="4"/>
  <c r="E84" i="4"/>
  <c r="I84" i="4"/>
  <c r="E123" i="4"/>
  <c r="H84" i="4"/>
  <c r="E69" i="4"/>
  <c r="E30" i="4"/>
  <c r="G123" i="4" l="1"/>
  <c r="G84" i="4"/>
  <c r="F30" i="4" l="1"/>
  <c r="F69" i="4"/>
  <c r="E143" i="4"/>
  <c r="F147" i="4"/>
  <c r="F108" i="4"/>
  <c r="E104" i="4"/>
  <c r="E91" i="4" l="1"/>
  <c r="E130" i="4"/>
  <c r="G108" i="4" l="1"/>
  <c r="G147" i="4"/>
  <c r="F94" i="4"/>
  <c r="G30" i="4"/>
  <c r="F133" i="4"/>
  <c r="G69" i="4"/>
  <c r="E101" i="4" l="1"/>
  <c r="E140" i="4"/>
  <c r="F104" i="4" l="1"/>
  <c r="H69" i="4"/>
  <c r="H108" i="4"/>
  <c r="H147" i="4"/>
  <c r="H30" i="4"/>
  <c r="F143" i="4"/>
  <c r="F91" i="4" l="1"/>
  <c r="F130" i="4"/>
  <c r="G94" i="4" l="1"/>
  <c r="I30" i="4"/>
  <c r="I108" i="4"/>
  <c r="I147" i="4"/>
  <c r="G133" i="4"/>
  <c r="I69" i="4"/>
  <c r="F140" i="4" l="1"/>
  <c r="F101" i="4"/>
  <c r="G104" i="4" l="1"/>
  <c r="G143" i="4"/>
  <c r="G130" i="4" l="1"/>
  <c r="G91" i="4"/>
  <c r="H94" i="4" l="1"/>
  <c r="H133" i="4"/>
  <c r="G140" i="4" l="1"/>
  <c r="G101" i="4"/>
  <c r="E98" i="4" l="1"/>
  <c r="E97" i="4"/>
  <c r="H104" i="4"/>
  <c r="H143" i="4"/>
  <c r="E137" i="4" l="1"/>
  <c r="E136" i="4"/>
  <c r="H91" i="4"/>
  <c r="H130" i="4"/>
  <c r="I133" i="4" l="1"/>
  <c r="I94" i="4"/>
  <c r="E109" i="4" l="1"/>
  <c r="E107" i="4"/>
  <c r="I75" i="4"/>
  <c r="G75" i="4"/>
  <c r="H75" i="4"/>
  <c r="F75" i="4"/>
  <c r="E148" i="4" l="1"/>
  <c r="E146" i="4"/>
  <c r="H101" i="4"/>
  <c r="H140" i="4"/>
  <c r="E75" i="4" l="1"/>
  <c r="I130" i="4"/>
  <c r="I143" i="4"/>
  <c r="I104" i="4"/>
  <c r="I91" i="4"/>
  <c r="F98" i="4" l="1"/>
  <c r="F97" i="4"/>
  <c r="F137" i="4" l="1"/>
  <c r="F136" i="4"/>
  <c r="I101" i="4"/>
  <c r="I140" i="4"/>
  <c r="F109" i="4" l="1"/>
  <c r="F107" i="4"/>
  <c r="F148" i="4" l="1"/>
  <c r="F146" i="4"/>
  <c r="G98" i="4" l="1"/>
  <c r="G97" i="4"/>
  <c r="G137" i="4" l="1"/>
  <c r="G136" i="4"/>
  <c r="G109" i="4" l="1"/>
  <c r="G107" i="4"/>
  <c r="G148" i="4" l="1"/>
  <c r="G146" i="4"/>
  <c r="H97" i="4" l="1"/>
  <c r="H136" i="4" l="1"/>
  <c r="H98" i="4"/>
  <c r="H137" i="4" l="1"/>
  <c r="H107" i="4" l="1"/>
  <c r="H146" i="4" l="1"/>
  <c r="H109" i="4"/>
  <c r="I97" i="4"/>
  <c r="I136" i="4" l="1"/>
  <c r="I98" i="4"/>
  <c r="H148" i="4"/>
  <c r="I137" i="4" l="1"/>
  <c r="I107" i="4" l="1"/>
  <c r="H149" i="4" l="1"/>
  <c r="I109" i="4"/>
  <c r="H110" i="4"/>
  <c r="I149" i="4"/>
  <c r="H32" i="4"/>
  <c r="I146" i="4"/>
  <c r="I32" i="4" l="1"/>
  <c r="I110" i="4"/>
  <c r="G110" i="4"/>
  <c r="F149" i="4"/>
  <c r="G32" i="4"/>
  <c r="F32" i="4"/>
  <c r="I148" i="4"/>
  <c r="F110" i="4"/>
  <c r="G149" i="4"/>
  <c r="E32" i="4" l="1"/>
  <c r="E149" i="4"/>
  <c r="E110" i="4"/>
  <c r="F165" i="4" l="1"/>
  <c r="G165" i="4"/>
  <c r="H165" i="4"/>
  <c r="E165" i="4"/>
  <c r="I165" i="4" l="1"/>
  <c r="I71" i="4" l="1"/>
  <c r="F71" i="4"/>
  <c r="H71" i="4"/>
  <c r="G71" i="4" l="1"/>
  <c r="E71" i="4" l="1"/>
  <c r="E18" i="4" l="1"/>
  <c r="F51" i="4" l="1"/>
  <c r="F12" i="4"/>
  <c r="I12" i="4"/>
  <c r="E15" i="4"/>
  <c r="H12" i="4"/>
  <c r="E12" i="4"/>
  <c r="H15" i="4"/>
  <c r="I15" i="4"/>
  <c r="G51" i="4"/>
  <c r="F15" i="4"/>
  <c r="G12" i="4"/>
  <c r="H51" i="4"/>
  <c r="G15" i="4"/>
  <c r="I51" i="4"/>
  <c r="E51" i="4"/>
  <c r="E52" i="4" l="1"/>
  <c r="E16" i="4"/>
  <c r="E13" i="4"/>
  <c r="E62" i="4" l="1"/>
  <c r="E26" i="4"/>
  <c r="E23" i="4"/>
  <c r="F16" i="4" l="1"/>
  <c r="F13" i="4"/>
  <c r="F52" i="4"/>
  <c r="F23" i="4" l="1"/>
  <c r="F62" i="4"/>
  <c r="F26" i="4"/>
  <c r="G16" i="4" l="1"/>
  <c r="G13" i="4"/>
  <c r="G52" i="4"/>
  <c r="G23" i="4" l="1"/>
  <c r="G62" i="4"/>
  <c r="G26" i="4"/>
  <c r="H52" i="4" l="1"/>
  <c r="H16" i="4"/>
  <c r="H13" i="4"/>
  <c r="H62" i="4" l="1"/>
  <c r="H23" i="4"/>
  <c r="H26" i="4"/>
  <c r="I16" i="4" l="1"/>
  <c r="I13" i="4"/>
  <c r="I52" i="4"/>
  <c r="I23" i="4" l="1"/>
  <c r="F65" i="5" s="1"/>
  <c r="I26" i="4"/>
  <c r="I62" i="4"/>
  <c r="F18" i="4" l="1"/>
  <c r="G18" i="4" l="1"/>
  <c r="H18" i="4" l="1"/>
  <c r="I18" i="4" l="1"/>
  <c r="G35" i="4" l="1"/>
  <c r="E35" i="4"/>
  <c r="F35" i="4" l="1"/>
  <c r="H35" i="4"/>
  <c r="I35" i="4"/>
  <c r="H7" i="4" l="1"/>
  <c r="I7" i="4"/>
  <c r="F7" i="4"/>
  <c r="G7" i="4"/>
  <c r="H6" i="4" l="1"/>
  <c r="I6" i="4"/>
  <c r="F6" i="4"/>
  <c r="G6" i="4"/>
  <c r="H74" i="4" l="1"/>
  <c r="I74" i="4"/>
  <c r="E74" i="4" l="1"/>
  <c r="G74" i="4" l="1"/>
  <c r="F74" i="4"/>
  <c r="E46" i="4"/>
  <c r="E7" i="4"/>
  <c r="H46" i="4" l="1"/>
  <c r="I46" i="4"/>
  <c r="G46" i="4"/>
  <c r="F46" i="4"/>
  <c r="I45" i="4" l="1"/>
  <c r="G45" i="4"/>
  <c r="H45" i="4"/>
  <c r="F54" i="4"/>
  <c r="F57" i="4"/>
  <c r="F45" i="4" l="1"/>
  <c r="H54" i="4"/>
  <c r="H57" i="4"/>
  <c r="I54" i="4"/>
  <c r="I57" i="4"/>
  <c r="E54" i="4"/>
  <c r="E57" i="4"/>
  <c r="G54" i="4"/>
  <c r="G57" i="4"/>
  <c r="E6" i="4" l="1"/>
  <c r="E45" i="4"/>
  <c r="E55" i="4" l="1"/>
  <c r="E19" i="4" l="1"/>
  <c r="E58" i="4" l="1"/>
  <c r="E20" i="4" l="1"/>
  <c r="E59" i="4"/>
  <c r="E65" i="4"/>
  <c r="E29" i="4" l="1"/>
  <c r="E68" i="4" l="1"/>
  <c r="E31" i="4" l="1"/>
  <c r="F55" i="4"/>
  <c r="E70" i="4" l="1"/>
  <c r="F19" i="4" l="1"/>
  <c r="F58" i="4" l="1"/>
  <c r="F65" i="4"/>
  <c r="F20" i="4" l="1"/>
  <c r="F59" i="4" l="1"/>
  <c r="F29" i="4"/>
  <c r="G55" i="4" l="1"/>
  <c r="E163" i="4"/>
  <c r="F68" i="4"/>
  <c r="F31" i="4" l="1"/>
  <c r="F70" i="4" l="1"/>
  <c r="G19" i="4" l="1"/>
  <c r="G65" i="4"/>
  <c r="G58" i="4" l="1"/>
  <c r="G20" i="4" l="1"/>
  <c r="G59" i="4" l="1"/>
  <c r="G29" i="4"/>
  <c r="H55" i="4"/>
  <c r="F163" i="4" l="1"/>
  <c r="G68" i="4"/>
  <c r="G31" i="4" l="1"/>
  <c r="G70" i="4" l="1"/>
  <c r="H65" i="4"/>
  <c r="H19" i="4" l="1"/>
  <c r="H58" i="4" l="1"/>
  <c r="H20" i="4" l="1"/>
  <c r="I55" i="4"/>
  <c r="H59" i="4" l="1"/>
  <c r="H29" i="4"/>
  <c r="H31" i="4" l="1"/>
  <c r="G163" i="4"/>
  <c r="H68" i="4"/>
  <c r="I65" i="4" l="1"/>
  <c r="H70" i="4" l="1"/>
  <c r="I19" i="4" l="1"/>
  <c r="I58" i="4" l="1"/>
  <c r="I20" i="4" l="1"/>
  <c r="I59" i="4" l="1"/>
  <c r="I29" i="4"/>
  <c r="H163" i="4" l="1"/>
  <c r="I68" i="4"/>
  <c r="F68" i="5" s="1"/>
  <c r="I31" i="4" l="1"/>
  <c r="I70" i="4" l="1"/>
  <c r="I163" i="4" l="1"/>
  <c r="E34" i="4" l="1"/>
  <c r="E151" i="4"/>
  <c r="E73" i="4" l="1"/>
  <c r="E112" i="4"/>
  <c r="E39" i="4"/>
  <c r="E117" i="4"/>
  <c r="E156" i="4"/>
  <c r="E78" i="4"/>
  <c r="E38" i="4" l="1"/>
  <c r="E155" i="4"/>
  <c r="E116" i="4" l="1"/>
  <c r="E77" i="4"/>
  <c r="E162" i="4" l="1"/>
  <c r="E166" i="4"/>
  <c r="E168" i="4" l="1"/>
  <c r="E170" i="4" l="1"/>
  <c r="F34" i="4" l="1"/>
  <c r="F151" i="4"/>
  <c r="F112" i="4" l="1"/>
  <c r="F73" i="4"/>
  <c r="F39" i="4"/>
  <c r="F117" i="4"/>
  <c r="F156" i="4"/>
  <c r="F78" i="4"/>
  <c r="F155" i="4" l="1"/>
  <c r="F38" i="4"/>
  <c r="F116" i="4" l="1"/>
  <c r="F77" i="4"/>
  <c r="F162" i="4" l="1"/>
  <c r="F166" i="4"/>
  <c r="F168" i="4" l="1"/>
  <c r="F170" i="4" l="1"/>
  <c r="G151" i="4" l="1"/>
  <c r="G34" i="4"/>
  <c r="G73" i="4" l="1"/>
  <c r="G112" i="4"/>
  <c r="G156" i="4"/>
  <c r="G78" i="4"/>
  <c r="G39" i="4"/>
  <c r="G117" i="4"/>
  <c r="G38" i="4" l="1"/>
  <c r="G155" i="4"/>
  <c r="G116" i="4" l="1"/>
  <c r="G77" i="4"/>
  <c r="G162" i="4" l="1"/>
  <c r="G166" i="4"/>
  <c r="G168" i="4" l="1"/>
  <c r="G170" i="4" l="1"/>
  <c r="H151" i="4" l="1"/>
  <c r="H34" i="4"/>
  <c r="H73" i="4" l="1"/>
  <c r="H112" i="4"/>
  <c r="H39" i="4"/>
  <c r="H156" i="4"/>
  <c r="H38" i="4" l="1"/>
  <c r="H155" i="4"/>
  <c r="H117" i="4" l="1"/>
  <c r="H78" i="4"/>
  <c r="H116" i="4" l="1"/>
  <c r="H77" i="4"/>
  <c r="H162" i="4"/>
  <c r="H166" i="4"/>
  <c r="H168" i="4" l="1"/>
  <c r="H170" i="4" l="1"/>
  <c r="I151" i="4" l="1"/>
  <c r="I34" i="4"/>
  <c r="I73" i="4" l="1"/>
  <c r="I112" i="4"/>
  <c r="I78" i="4"/>
  <c r="I156" i="4"/>
  <c r="I117" i="4"/>
  <c r="I39" i="4"/>
  <c r="I155" i="4" l="1"/>
  <c r="I38" i="4"/>
  <c r="I116" i="4" l="1"/>
  <c r="I77" i="4"/>
  <c r="I162" i="4" l="1"/>
  <c r="J162" i="4" s="1"/>
  <c r="F83" i="5" s="1"/>
  <c r="I166" i="4"/>
  <c r="I168" i="4" l="1"/>
  <c r="I170" i="4" l="1"/>
  <c r="W43" i="5" l="1"/>
  <c r="W38" i="5"/>
  <c r="W37" i="5"/>
  <c r="W35" i="5"/>
  <c r="W34" i="5"/>
  <c r="W32" i="5"/>
  <c r="W31" i="5"/>
  <c r="W28" i="5"/>
  <c r="W27" i="5"/>
  <c r="W25" i="5"/>
  <c r="W24" i="5"/>
  <c r="W22" i="5"/>
  <c r="W21" i="5"/>
  <c r="V43" i="5"/>
  <c r="V38" i="5"/>
  <c r="V37" i="5"/>
  <c r="V35" i="5"/>
  <c r="V34" i="5"/>
  <c r="V32" i="5"/>
  <c r="V31" i="5"/>
  <c r="V28" i="5"/>
  <c r="V27" i="5"/>
  <c r="V25" i="5"/>
  <c r="V24" i="5"/>
  <c r="V22" i="5"/>
  <c r="V21" i="5"/>
  <c r="U43" i="5"/>
  <c r="U38" i="5"/>
  <c r="U37" i="5"/>
  <c r="U35" i="5"/>
  <c r="U34" i="5"/>
  <c r="U32" i="5"/>
  <c r="U31" i="5"/>
  <c r="U28" i="5"/>
  <c r="U27" i="5"/>
  <c r="U25" i="5"/>
  <c r="U24" i="5"/>
  <c r="U22" i="5"/>
  <c r="U21" i="5"/>
  <c r="T43" i="5"/>
  <c r="T38" i="5"/>
  <c r="T37" i="5"/>
  <c r="T35" i="5"/>
  <c r="T34" i="5"/>
  <c r="T32" i="5"/>
  <c r="T31" i="5"/>
  <c r="T28" i="5"/>
  <c r="T27" i="5"/>
  <c r="T25" i="5"/>
  <c r="T24" i="5"/>
  <c r="T22" i="5"/>
  <c r="T21" i="5"/>
  <c r="R47" i="5"/>
  <c r="R43" i="5"/>
  <c r="R38" i="5"/>
  <c r="R37" i="5"/>
  <c r="R35" i="5"/>
  <c r="R34" i="5"/>
  <c r="R32" i="5"/>
  <c r="R31" i="5"/>
  <c r="R28" i="5"/>
  <c r="R27" i="5"/>
  <c r="R25" i="5"/>
  <c r="R24" i="5"/>
  <c r="R22" i="5"/>
  <c r="R21" i="5"/>
  <c r="Q47" i="5"/>
  <c r="Q43" i="5"/>
  <c r="Q38" i="5"/>
  <c r="Q37" i="5"/>
  <c r="Q35" i="5"/>
  <c r="Q34" i="5"/>
  <c r="Q32" i="5"/>
  <c r="Q31" i="5"/>
  <c r="Q28" i="5"/>
  <c r="Q27" i="5"/>
  <c r="Q25" i="5"/>
  <c r="Q24" i="5"/>
  <c r="Q22" i="5"/>
  <c r="Q21" i="5"/>
  <c r="P47" i="5"/>
  <c r="P43" i="5"/>
  <c r="P38" i="5"/>
  <c r="P37" i="5"/>
  <c r="P35" i="5"/>
  <c r="P34" i="5"/>
  <c r="P32" i="5"/>
  <c r="P31" i="5"/>
  <c r="P28" i="5"/>
  <c r="P27" i="5"/>
  <c r="P25" i="5"/>
  <c r="P24" i="5"/>
  <c r="P22" i="5"/>
  <c r="P21" i="5"/>
  <c r="O47" i="5"/>
  <c r="O43" i="5"/>
  <c r="O38" i="5"/>
  <c r="O37" i="5"/>
  <c r="O35" i="5"/>
  <c r="O34" i="5"/>
  <c r="O32" i="5"/>
  <c r="O31" i="5"/>
  <c r="O28" i="5"/>
  <c r="O27" i="5"/>
  <c r="O25" i="5"/>
  <c r="O24" i="5"/>
  <c r="O22" i="5"/>
  <c r="O21" i="5"/>
  <c r="M47" i="5"/>
  <c r="M43" i="5"/>
  <c r="M38" i="5"/>
  <c r="M37" i="5"/>
  <c r="M35" i="5"/>
  <c r="M34" i="5"/>
  <c r="M32" i="5"/>
  <c r="M31" i="5"/>
  <c r="M28" i="5"/>
  <c r="M27" i="5"/>
  <c r="M25" i="5"/>
  <c r="M24" i="5"/>
  <c r="M22" i="5"/>
  <c r="M21" i="5"/>
  <c r="L47" i="5"/>
  <c r="L43" i="5"/>
  <c r="L38" i="5"/>
  <c r="L37" i="5"/>
  <c r="L35" i="5"/>
  <c r="L34" i="5"/>
  <c r="L32" i="5"/>
  <c r="L31" i="5"/>
  <c r="L28" i="5"/>
  <c r="L27" i="5"/>
  <c r="L25" i="5"/>
  <c r="L24" i="5"/>
  <c r="L22" i="5"/>
  <c r="L21" i="5"/>
  <c r="K47" i="5"/>
  <c r="K43" i="5"/>
  <c r="K38" i="5"/>
  <c r="K37" i="5"/>
  <c r="K35" i="5"/>
  <c r="K34" i="5"/>
  <c r="K32" i="5"/>
  <c r="K31" i="5"/>
  <c r="K28" i="5"/>
  <c r="K27" i="5"/>
  <c r="K25" i="5"/>
  <c r="K24" i="5"/>
  <c r="K22" i="5"/>
  <c r="K21" i="5"/>
  <c r="J47" i="5"/>
  <c r="J43" i="5"/>
  <c r="J38" i="5"/>
  <c r="J37" i="5"/>
  <c r="J35" i="5"/>
  <c r="J34" i="5"/>
  <c r="J32" i="5"/>
  <c r="J31" i="5"/>
  <c r="J28" i="5"/>
  <c r="J27" i="5"/>
  <c r="J25" i="5"/>
  <c r="J24" i="5"/>
  <c r="J22" i="5"/>
  <c r="J21" i="5"/>
  <c r="H47" i="5"/>
  <c r="H43" i="5"/>
  <c r="H38" i="5"/>
  <c r="H37" i="5"/>
  <c r="H35" i="5"/>
  <c r="H34" i="5"/>
  <c r="H32" i="5"/>
  <c r="H31" i="5"/>
  <c r="H28" i="5"/>
  <c r="H27" i="5"/>
  <c r="H25" i="5"/>
  <c r="H24" i="5"/>
  <c r="H22" i="5"/>
  <c r="H21" i="5"/>
  <c r="G47" i="5"/>
  <c r="G43" i="5"/>
  <c r="G38" i="5"/>
  <c r="G37" i="5"/>
  <c r="G35" i="5"/>
  <c r="G34" i="5"/>
  <c r="G32" i="5"/>
  <c r="G31" i="5"/>
  <c r="G28" i="5"/>
  <c r="G27" i="5"/>
  <c r="G25" i="5"/>
  <c r="G24" i="5"/>
  <c r="G22" i="5"/>
  <c r="G21" i="5"/>
  <c r="F47" i="5"/>
  <c r="F43" i="5"/>
  <c r="F38" i="5"/>
  <c r="F37" i="5"/>
  <c r="F35" i="5"/>
  <c r="F34" i="5"/>
  <c r="F32" i="5"/>
  <c r="F31" i="5"/>
  <c r="F28" i="5"/>
  <c r="F27" i="5"/>
  <c r="F25" i="5"/>
  <c r="F24" i="5"/>
  <c r="F22" i="5"/>
  <c r="F21" i="5"/>
  <c r="E47" i="5"/>
  <c r="E43" i="5"/>
  <c r="E38" i="5"/>
  <c r="E37" i="5"/>
  <c r="E35" i="5"/>
  <c r="E34" i="5"/>
  <c r="E32" i="5"/>
  <c r="E31" i="5"/>
  <c r="E28" i="5"/>
  <c r="E27" i="5"/>
  <c r="E25" i="5"/>
  <c r="E24" i="5"/>
  <c r="E22" i="5"/>
  <c r="E21" i="5"/>
  <c r="N43" i="5" l="1"/>
  <c r="H71" i="5" s="1"/>
  <c r="N47" i="5"/>
  <c r="H75" i="5" s="1"/>
  <c r="I43" i="5"/>
  <c r="F71" i="5" s="1"/>
  <c r="I47" i="5"/>
  <c r="F75" i="5" s="1"/>
  <c r="S43" i="5"/>
  <c r="J71" i="5" s="1"/>
  <c r="S47" i="5"/>
  <c r="J75" i="5" s="1"/>
  <c r="X43" i="5"/>
  <c r="L71" i="5" s="1"/>
  <c r="J84" i="4"/>
  <c r="G16" i="5" s="1"/>
  <c r="L86" i="4"/>
  <c r="L88" i="4" s="1"/>
  <c r="Q86" i="4"/>
  <c r="Q88" i="4" s="1"/>
  <c r="U86" i="4"/>
  <c r="U88" i="4" s="1"/>
  <c r="Z86" i="4"/>
  <c r="Z88" i="4" s="1"/>
  <c r="F86" i="4"/>
  <c r="G86" i="4"/>
  <c r="K86" i="4"/>
  <c r="N86" i="4"/>
  <c r="O86" i="4"/>
  <c r="S86" i="4"/>
  <c r="T86" i="4"/>
  <c r="T88" i="4" s="1"/>
  <c r="W86" i="4"/>
  <c r="AA86" i="4"/>
  <c r="E86" i="4"/>
  <c r="E88" i="4" s="1"/>
  <c r="I86" i="4"/>
  <c r="I88" i="4" s="1"/>
  <c r="M86" i="4"/>
  <c r="M88" i="4" s="1"/>
  <c r="R86" i="4"/>
  <c r="R88" i="4" s="1"/>
  <c r="X86" i="4"/>
  <c r="X88" i="4" s="1"/>
  <c r="X118" i="4" s="1"/>
  <c r="Y86" i="4"/>
  <c r="Y88" i="4" s="1"/>
  <c r="J87" i="4"/>
  <c r="G19" i="5" s="1"/>
  <c r="K89" i="4"/>
  <c r="E89" i="4"/>
  <c r="F89" i="4"/>
  <c r="G89" i="4"/>
  <c r="H89" i="4"/>
  <c r="I89" i="4"/>
  <c r="L89" i="4"/>
  <c r="N89" i="4"/>
  <c r="O89" i="4"/>
  <c r="Q89" i="4"/>
  <c r="S89" i="4"/>
  <c r="U89" i="4"/>
  <c r="X89" i="4"/>
  <c r="Z89" i="4"/>
  <c r="G92" i="4"/>
  <c r="Q92" i="4"/>
  <c r="K92" i="4"/>
  <c r="T92" i="4"/>
  <c r="Y92" i="4"/>
  <c r="E92" i="4"/>
  <c r="F92" i="4"/>
  <c r="H92" i="4"/>
  <c r="I92" i="4"/>
  <c r="J94" i="4"/>
  <c r="G26" i="5" s="1"/>
  <c r="L92" i="4"/>
  <c r="N92" i="4"/>
  <c r="S92" i="4"/>
  <c r="U92" i="4"/>
  <c r="X92" i="4"/>
  <c r="Z92" i="4"/>
  <c r="G95" i="4"/>
  <c r="K95" i="4"/>
  <c r="T95" i="4"/>
  <c r="Y95" i="4"/>
  <c r="E95" i="4"/>
  <c r="F95" i="4"/>
  <c r="H95" i="4"/>
  <c r="I95" i="4"/>
  <c r="L95" i="4"/>
  <c r="N95" i="4"/>
  <c r="Q95" i="4"/>
  <c r="S95" i="4"/>
  <c r="U95" i="4"/>
  <c r="X95" i="4"/>
  <c r="Z95" i="4"/>
  <c r="J98" i="4"/>
  <c r="G30" i="5" s="1"/>
  <c r="T99" i="4"/>
  <c r="Y99" i="4"/>
  <c r="E99" i="4"/>
  <c r="F99" i="4"/>
  <c r="G99" i="4"/>
  <c r="H99" i="4"/>
  <c r="I99" i="4"/>
  <c r="L99" i="4"/>
  <c r="N99" i="4"/>
  <c r="U99" i="4"/>
  <c r="X99" i="4"/>
  <c r="L102" i="4"/>
  <c r="Q102" i="4"/>
  <c r="Z102" i="4"/>
  <c r="E102" i="4"/>
  <c r="F102" i="4"/>
  <c r="G102" i="4"/>
  <c r="H102" i="4"/>
  <c r="I102" i="4"/>
  <c r="K102" i="4"/>
  <c r="M102" i="4"/>
  <c r="O102" i="4"/>
  <c r="R102" i="4"/>
  <c r="U102" i="4"/>
  <c r="AA102" i="4"/>
  <c r="T105" i="4"/>
  <c r="Y105" i="4"/>
  <c r="E105" i="4"/>
  <c r="F105" i="4"/>
  <c r="G105" i="4"/>
  <c r="H105" i="4"/>
  <c r="I105" i="4"/>
  <c r="J107" i="4"/>
  <c r="G39" i="5" s="1"/>
  <c r="L105" i="4"/>
  <c r="N105" i="4"/>
  <c r="U105" i="4"/>
  <c r="X105" i="4"/>
  <c r="J108" i="4"/>
  <c r="G40" i="5" s="1"/>
  <c r="V108" i="4"/>
  <c r="Q40" i="5" s="1"/>
  <c r="J109" i="4"/>
  <c r="G41" i="5" s="1"/>
  <c r="J110" i="4"/>
  <c r="G42" i="5" s="1"/>
  <c r="V110" i="4"/>
  <c r="Q42" i="5" s="1"/>
  <c r="J112" i="4"/>
  <c r="G44" i="5" s="1"/>
  <c r="J113" i="4"/>
  <c r="G45" i="5" s="1"/>
  <c r="V113" i="4"/>
  <c r="Q45" i="5" s="1"/>
  <c r="J114" i="4"/>
  <c r="G46" i="5" s="1"/>
  <c r="I118" i="4"/>
  <c r="AB115" i="4"/>
  <c r="V47" i="5" s="1"/>
  <c r="P116" i="4"/>
  <c r="L48" i="5" s="1"/>
  <c r="AB116" i="4"/>
  <c r="V48" i="5" s="1"/>
  <c r="F8" i="5"/>
  <c r="G8" i="5"/>
  <c r="H8" i="5"/>
  <c r="I8" i="5"/>
  <c r="K8" i="5"/>
  <c r="L8" i="5"/>
  <c r="M8" i="5"/>
  <c r="N8" i="5"/>
  <c r="O8" i="5"/>
  <c r="Q8" i="5"/>
  <c r="S8" i="5"/>
  <c r="T8" i="5"/>
  <c r="W8" i="5"/>
  <c r="X8" i="5"/>
  <c r="Y8" i="5"/>
  <c r="Z8" i="5"/>
  <c r="AA8" i="5"/>
  <c r="G125" i="4"/>
  <c r="G127" i="4" s="1"/>
  <c r="L125" i="4"/>
  <c r="L127" i="4" s="1"/>
  <c r="O125" i="4"/>
  <c r="O127" i="4" s="1"/>
  <c r="P123" i="4"/>
  <c r="M16" i="5" s="1"/>
  <c r="W125" i="4"/>
  <c r="Y125" i="4"/>
  <c r="Y127" i="4" s="1"/>
  <c r="Y157" i="4" s="1"/>
  <c r="AA125" i="4"/>
  <c r="AA127" i="4" s="1"/>
  <c r="E125" i="4"/>
  <c r="H125" i="4"/>
  <c r="I125" i="4"/>
  <c r="I127" i="4" s="1"/>
  <c r="M125" i="4"/>
  <c r="Q125" i="4"/>
  <c r="S125" i="4"/>
  <c r="S127" i="4" s="1"/>
  <c r="U125" i="4"/>
  <c r="U127" i="4" s="1"/>
  <c r="X125" i="4"/>
  <c r="X127" i="4" s="1"/>
  <c r="X157" i="4" s="1"/>
  <c r="F125" i="4"/>
  <c r="F127" i="4" s="1"/>
  <c r="F157" i="4" s="1"/>
  <c r="K125" i="4"/>
  <c r="K127" i="4" s="1"/>
  <c r="N125" i="4"/>
  <c r="N127" i="4" s="1"/>
  <c r="N157" i="4" s="1"/>
  <c r="R125" i="4"/>
  <c r="R127" i="4" s="1"/>
  <c r="R157" i="4" s="1"/>
  <c r="T125" i="4"/>
  <c r="Z125" i="4"/>
  <c r="Z127" i="4" s="1"/>
  <c r="L128" i="4"/>
  <c r="Q128" i="4"/>
  <c r="U128" i="4"/>
  <c r="Y128" i="4"/>
  <c r="E128" i="4"/>
  <c r="F128" i="4"/>
  <c r="G128" i="4"/>
  <c r="H128" i="4"/>
  <c r="I128" i="4"/>
  <c r="R128" i="4"/>
  <c r="T128" i="4"/>
  <c r="W128" i="4"/>
  <c r="X128" i="4"/>
  <c r="AA128" i="4"/>
  <c r="F131" i="4"/>
  <c r="L131" i="4"/>
  <c r="Q131" i="4"/>
  <c r="U131" i="4"/>
  <c r="E131" i="4"/>
  <c r="G131" i="4"/>
  <c r="H131" i="4"/>
  <c r="I131" i="4"/>
  <c r="R131" i="4"/>
  <c r="V133" i="4"/>
  <c r="R26" i="5" s="1"/>
  <c r="W131" i="4"/>
  <c r="X131" i="4"/>
  <c r="Y131" i="4"/>
  <c r="AA131" i="4"/>
  <c r="F134" i="4"/>
  <c r="L134" i="4"/>
  <c r="Q134" i="4"/>
  <c r="U134" i="4"/>
  <c r="E134" i="4"/>
  <c r="G134" i="4"/>
  <c r="H134" i="4"/>
  <c r="I134" i="4"/>
  <c r="R134" i="4"/>
  <c r="T134" i="4"/>
  <c r="W134" i="4"/>
  <c r="Y134" i="4"/>
  <c r="AA134" i="4"/>
  <c r="J137" i="4"/>
  <c r="H30" i="5" s="1"/>
  <c r="V137" i="4"/>
  <c r="R30" i="5" s="1"/>
  <c r="K138" i="4"/>
  <c r="O138" i="4"/>
  <c r="T138" i="4"/>
  <c r="E138" i="4"/>
  <c r="F138" i="4"/>
  <c r="G138" i="4"/>
  <c r="H138" i="4"/>
  <c r="I138" i="4"/>
  <c r="L138" i="4"/>
  <c r="N138" i="4"/>
  <c r="V140" i="4"/>
  <c r="R33" i="5" s="1"/>
  <c r="S138" i="4"/>
  <c r="X138" i="4"/>
  <c r="Y138" i="4"/>
  <c r="K141" i="4"/>
  <c r="O141" i="4"/>
  <c r="Y141" i="4"/>
  <c r="E141" i="4"/>
  <c r="F141" i="4"/>
  <c r="G141" i="4"/>
  <c r="H141" i="4"/>
  <c r="I141" i="4"/>
  <c r="J143" i="4"/>
  <c r="H36" i="5" s="1"/>
  <c r="L141" i="4"/>
  <c r="N141" i="4"/>
  <c r="Q141" i="4"/>
  <c r="S141" i="4"/>
  <c r="T141" i="4"/>
  <c r="U141" i="4"/>
  <c r="X141" i="4"/>
  <c r="Z141" i="4"/>
  <c r="T144" i="4"/>
  <c r="E144" i="4"/>
  <c r="F144" i="4"/>
  <c r="G144" i="4"/>
  <c r="H144" i="4"/>
  <c r="I144" i="4"/>
  <c r="M144" i="4"/>
  <c r="N144" i="4"/>
  <c r="O144" i="4"/>
  <c r="Q144" i="4"/>
  <c r="R144" i="4"/>
  <c r="S144" i="4"/>
  <c r="U144" i="4"/>
  <c r="AB146" i="4"/>
  <c r="W39" i="5" s="1"/>
  <c r="X144" i="4"/>
  <c r="Y144" i="4"/>
  <c r="AA144" i="4"/>
  <c r="AB149" i="4"/>
  <c r="W42" i="5" s="1"/>
  <c r="AB151" i="4"/>
  <c r="W44" i="5" s="1"/>
  <c r="AB152" i="4"/>
  <c r="W45" i="5" s="1"/>
  <c r="AB153" i="4"/>
  <c r="W46" i="5" s="1"/>
  <c r="F9" i="5"/>
  <c r="G9" i="5"/>
  <c r="H9" i="5"/>
  <c r="I9" i="5"/>
  <c r="K9" i="5"/>
  <c r="N9" i="5"/>
  <c r="O9" i="5"/>
  <c r="R9" i="5"/>
  <c r="S9" i="5"/>
  <c r="T9" i="5"/>
  <c r="U9" i="5"/>
  <c r="W9" i="5"/>
  <c r="X9" i="5"/>
  <c r="Z9" i="5"/>
  <c r="AA9" i="5"/>
  <c r="AB125" i="4" l="1"/>
  <c r="W18" i="5" s="1"/>
  <c r="W127" i="4"/>
  <c r="AB147" i="4"/>
  <c r="W40" i="5" s="1"/>
  <c r="P130" i="4"/>
  <c r="M23" i="5" s="1"/>
  <c r="T127" i="4"/>
  <c r="T157" i="4" s="1"/>
  <c r="R8" i="5"/>
  <c r="R118" i="4"/>
  <c r="G88" i="4"/>
  <c r="G118" i="4" s="1"/>
  <c r="U157" i="4"/>
  <c r="I157" i="4"/>
  <c r="AB156" i="4"/>
  <c r="Y9" i="5"/>
  <c r="P155" i="4"/>
  <c r="M48" i="5" s="1"/>
  <c r="V153" i="4"/>
  <c r="R46" i="5" s="1"/>
  <c r="J153" i="4"/>
  <c r="H46" i="5" s="1"/>
  <c r="J152" i="4"/>
  <c r="H45" i="5" s="1"/>
  <c r="J151" i="4"/>
  <c r="H44" i="5" s="1"/>
  <c r="G157" i="4"/>
  <c r="J148" i="4"/>
  <c r="H41" i="5" s="1"/>
  <c r="V147" i="4"/>
  <c r="R40" i="5" s="1"/>
  <c r="Z144" i="4"/>
  <c r="L144" i="4"/>
  <c r="AA141" i="4"/>
  <c r="W141" i="4"/>
  <c r="R141" i="4"/>
  <c r="M141" i="4"/>
  <c r="U138" i="4"/>
  <c r="Q138" i="4"/>
  <c r="P137" i="4"/>
  <c r="M30" i="5" s="1"/>
  <c r="Z134" i="4"/>
  <c r="M134" i="4"/>
  <c r="S131" i="4"/>
  <c r="N131" i="4"/>
  <c r="J133" i="4"/>
  <c r="H26" i="5" s="1"/>
  <c r="T131" i="4"/>
  <c r="O131" i="4"/>
  <c r="K131" i="4"/>
  <c r="S128" i="4"/>
  <c r="N128" i="4"/>
  <c r="J130" i="4"/>
  <c r="H23" i="5" s="1"/>
  <c r="O128" i="4"/>
  <c r="K128" i="4"/>
  <c r="AB123" i="4"/>
  <c r="W16" i="5" s="1"/>
  <c r="U118" i="4"/>
  <c r="U8" i="5"/>
  <c r="V109" i="4"/>
  <c r="Q41" i="5" s="1"/>
  <c r="AA105" i="4"/>
  <c r="R105" i="4"/>
  <c r="M105" i="4"/>
  <c r="O99" i="4"/>
  <c r="K99" i="4"/>
  <c r="Z99" i="4"/>
  <c r="Q99" i="4"/>
  <c r="V98" i="4"/>
  <c r="Q30" i="5" s="1"/>
  <c r="O95" i="4"/>
  <c r="AA92" i="4"/>
  <c r="R92" i="4"/>
  <c r="M92" i="4"/>
  <c r="V87" i="4"/>
  <c r="Q19" i="5" s="1"/>
  <c r="H86" i="4"/>
  <c r="H88" i="4" s="1"/>
  <c r="H118" i="4" s="1"/>
  <c r="O88" i="4"/>
  <c r="L9" i="5"/>
  <c r="L157" i="4"/>
  <c r="J156" i="4"/>
  <c r="E9" i="5"/>
  <c r="P153" i="4"/>
  <c r="M46" i="5" s="1"/>
  <c r="P152" i="4"/>
  <c r="M45" i="5" s="1"/>
  <c r="P151" i="4"/>
  <c r="M44" i="5" s="1"/>
  <c r="P149" i="4"/>
  <c r="M42" i="5" s="1"/>
  <c r="P148" i="4"/>
  <c r="M41" i="5" s="1"/>
  <c r="P147" i="4"/>
  <c r="M40" i="5" s="1"/>
  <c r="P146" i="4"/>
  <c r="M39" i="5" s="1"/>
  <c r="AA138" i="4"/>
  <c r="W138" i="4"/>
  <c r="J140" i="4"/>
  <c r="H33" i="5" s="1"/>
  <c r="P136" i="4"/>
  <c r="M29" i="5" s="1"/>
  <c r="Z131" i="4"/>
  <c r="Z128" i="4"/>
  <c r="V130" i="4"/>
  <c r="R23" i="5" s="1"/>
  <c r="AB126" i="4"/>
  <c r="W19" i="5" s="1"/>
  <c r="P126" i="4"/>
  <c r="M19" i="5" s="1"/>
  <c r="V112" i="4"/>
  <c r="Q44" i="5" s="1"/>
  <c r="J101" i="4"/>
  <c r="G33" i="5" s="1"/>
  <c r="J97" i="4"/>
  <c r="G29" i="5" s="1"/>
  <c r="J91" i="4"/>
  <c r="G23" i="5" s="1"/>
  <c r="Y89" i="4"/>
  <c r="T89" i="4"/>
  <c r="V84" i="4"/>
  <c r="Q16" i="5" s="1"/>
  <c r="V156" i="4"/>
  <c r="Q9" i="5"/>
  <c r="V155" i="4"/>
  <c r="R48" i="5" s="1"/>
  <c r="AA157" i="4"/>
  <c r="AB148" i="4"/>
  <c r="W41" i="5" s="1"/>
  <c r="P133" i="4"/>
  <c r="M26" i="5" s="1"/>
  <c r="J155" i="4"/>
  <c r="H48" i="5" s="1"/>
  <c r="O157" i="4"/>
  <c r="Z157" i="4"/>
  <c r="P156" i="4"/>
  <c r="M9" i="5"/>
  <c r="AB155" i="4"/>
  <c r="W48" i="5" s="1"/>
  <c r="AB154" i="4"/>
  <c r="W47" i="5" s="1"/>
  <c r="V152" i="4"/>
  <c r="R45" i="5" s="1"/>
  <c r="V151" i="4"/>
  <c r="R44" i="5" s="1"/>
  <c r="S157" i="4"/>
  <c r="V148" i="4"/>
  <c r="R41" i="5" s="1"/>
  <c r="J147" i="4"/>
  <c r="H40" i="5" s="1"/>
  <c r="P143" i="4"/>
  <c r="M36" i="5" s="1"/>
  <c r="Z138" i="4"/>
  <c r="R138" i="4"/>
  <c r="M138" i="4"/>
  <c r="X134" i="4"/>
  <c r="S134" i="4"/>
  <c r="N134" i="4"/>
  <c r="J136" i="4"/>
  <c r="H29" i="5" s="1"/>
  <c r="O134" i="4"/>
  <c r="K134" i="4"/>
  <c r="M131" i="4"/>
  <c r="M128" i="4"/>
  <c r="Y118" i="4"/>
  <c r="AB117" i="4"/>
  <c r="E118" i="4"/>
  <c r="E8" i="5"/>
  <c r="T118" i="4"/>
  <c r="L118" i="4"/>
  <c r="V114" i="4"/>
  <c r="Q46" i="5" s="1"/>
  <c r="O105" i="4"/>
  <c r="K105" i="4"/>
  <c r="Z105" i="4"/>
  <c r="Q105" i="4"/>
  <c r="X102" i="4"/>
  <c r="N102" i="4"/>
  <c r="J104" i="4"/>
  <c r="G36" i="5" s="1"/>
  <c r="Y102" i="4"/>
  <c r="T102" i="4"/>
  <c r="AA99" i="4"/>
  <c r="R99" i="4"/>
  <c r="M99" i="4"/>
  <c r="AA95" i="4"/>
  <c r="R95" i="4"/>
  <c r="M95" i="4"/>
  <c r="O92" i="4"/>
  <c r="AA89" i="4"/>
  <c r="R89" i="4"/>
  <c r="M89" i="4"/>
  <c r="V136" i="4"/>
  <c r="R29" i="5" s="1"/>
  <c r="V149" i="4"/>
  <c r="R42" i="5" s="1"/>
  <c r="J149" i="4"/>
  <c r="H42" i="5" s="1"/>
  <c r="V146" i="4"/>
  <c r="R39" i="5" s="1"/>
  <c r="J146" i="4"/>
  <c r="H39" i="5" s="1"/>
  <c r="K144" i="4"/>
  <c r="P140" i="4"/>
  <c r="M33" i="5" s="1"/>
  <c r="AB137" i="4"/>
  <c r="W30" i="5" s="1"/>
  <c r="V126" i="4"/>
  <c r="R19" i="5" s="1"/>
  <c r="AB109" i="4"/>
  <c r="V41" i="5" s="1"/>
  <c r="S99" i="4"/>
  <c r="V101" i="4"/>
  <c r="Q33" i="5" s="1"/>
  <c r="AB98" i="4"/>
  <c r="V30" i="5" s="1"/>
  <c r="AB87" i="4"/>
  <c r="V19" i="5" s="1"/>
  <c r="V86" i="4"/>
  <c r="S88" i="4"/>
  <c r="V88" i="4" s="1"/>
  <c r="Q20" i="5" s="1"/>
  <c r="N88" i="4"/>
  <c r="F88" i="4"/>
  <c r="V143" i="4"/>
  <c r="R36" i="5" s="1"/>
  <c r="V125" i="4"/>
  <c r="R18" i="5" s="1"/>
  <c r="Q127" i="4"/>
  <c r="W105" i="4"/>
  <c r="AB107" i="4"/>
  <c r="V39" i="5" s="1"/>
  <c r="P86" i="4"/>
  <c r="L18" i="5" s="1"/>
  <c r="K88" i="4"/>
  <c r="W157" i="4"/>
  <c r="K157" i="4"/>
  <c r="W144" i="4"/>
  <c r="AB127" i="4"/>
  <c r="J125" i="4"/>
  <c r="E127" i="4"/>
  <c r="AB112" i="4"/>
  <c r="V44" i="5" s="1"/>
  <c r="S102" i="4"/>
  <c r="V104" i="4"/>
  <c r="Q36" i="5" s="1"/>
  <c r="W99" i="4"/>
  <c r="AB101" i="4"/>
  <c r="V33" i="5" s="1"/>
  <c r="AA88" i="4"/>
  <c r="AB86" i="4"/>
  <c r="W88" i="4"/>
  <c r="W118" i="4" s="1"/>
  <c r="V117" i="4"/>
  <c r="Q118" i="4"/>
  <c r="P125" i="4"/>
  <c r="M127" i="4"/>
  <c r="M157" i="4" s="1"/>
  <c r="H127" i="4"/>
  <c r="H157" i="4" s="1"/>
  <c r="P117" i="4"/>
  <c r="M118" i="4"/>
  <c r="AB114" i="4"/>
  <c r="V46" i="5" s="1"/>
  <c r="S105" i="4"/>
  <c r="V107" i="4"/>
  <c r="Q39" i="5" s="1"/>
  <c r="W102" i="4"/>
  <c r="AB104" i="4"/>
  <c r="V36" i="5" s="1"/>
  <c r="J123" i="4"/>
  <c r="H16" i="5" s="1"/>
  <c r="J116" i="4"/>
  <c r="G48" i="5" s="1"/>
  <c r="P113" i="4"/>
  <c r="L45" i="5" s="1"/>
  <c r="O118" i="4"/>
  <c r="P110" i="4"/>
  <c r="L42" i="5" s="1"/>
  <c r="K118" i="4"/>
  <c r="P108" i="4"/>
  <c r="L40" i="5" s="1"/>
  <c r="P97" i="4"/>
  <c r="L29" i="5" s="1"/>
  <c r="P94" i="4"/>
  <c r="L26" i="5" s="1"/>
  <c r="P91" i="4"/>
  <c r="L23" i="5" s="1"/>
  <c r="P84" i="4"/>
  <c r="L16" i="5" s="1"/>
  <c r="AB143" i="4"/>
  <c r="W36" i="5" s="1"/>
  <c r="AB140" i="4"/>
  <c r="W33" i="5" s="1"/>
  <c r="AB136" i="4"/>
  <c r="W29" i="5" s="1"/>
  <c r="AB133" i="4"/>
  <c r="W26" i="5" s="1"/>
  <c r="AB130" i="4"/>
  <c r="W23" i="5" s="1"/>
  <c r="V123" i="4"/>
  <c r="R16" i="5" s="1"/>
  <c r="V116" i="4"/>
  <c r="Q48" i="5" s="1"/>
  <c r="AB113" i="4"/>
  <c r="V45" i="5" s="1"/>
  <c r="AA118" i="4"/>
  <c r="AB110" i="4"/>
  <c r="V42" i="5" s="1"/>
  <c r="N118" i="4"/>
  <c r="AB108" i="4"/>
  <c r="V40" i="5" s="1"/>
  <c r="W95" i="4"/>
  <c r="AB97" i="4"/>
  <c r="V29" i="5" s="1"/>
  <c r="W92" i="4"/>
  <c r="AB94" i="4"/>
  <c r="V26" i="5" s="1"/>
  <c r="W89" i="4"/>
  <c r="AB91" i="4"/>
  <c r="V23" i="5" s="1"/>
  <c r="AB84" i="4"/>
  <c r="V16" i="5" s="1"/>
  <c r="J126" i="4"/>
  <c r="H19" i="5" s="1"/>
  <c r="J117" i="4"/>
  <c r="P114" i="4"/>
  <c r="L46" i="5" s="1"/>
  <c r="P112" i="4"/>
  <c r="L44" i="5" s="1"/>
  <c r="Z118" i="4"/>
  <c r="P109" i="4"/>
  <c r="L41" i="5" s="1"/>
  <c r="P107" i="4"/>
  <c r="L39" i="5" s="1"/>
  <c r="P104" i="4"/>
  <c r="L36" i="5" s="1"/>
  <c r="P101" i="4"/>
  <c r="L33" i="5" s="1"/>
  <c r="P98" i="4"/>
  <c r="L30" i="5" s="1"/>
  <c r="V97" i="4"/>
  <c r="Q29" i="5" s="1"/>
  <c r="V94" i="4"/>
  <c r="Q26" i="5" s="1"/>
  <c r="V91" i="4"/>
  <c r="Q23" i="5" s="1"/>
  <c r="P87" i="4"/>
  <c r="L19" i="5" s="1"/>
  <c r="S118" i="4" l="1"/>
  <c r="J88" i="4"/>
  <c r="G20" i="5" s="1"/>
  <c r="V8" i="5"/>
  <c r="Q49" i="5"/>
  <c r="AB8" i="5"/>
  <c r="V49" i="5"/>
  <c r="J9" i="5"/>
  <c r="H49" i="5"/>
  <c r="V85" i="4"/>
  <c r="Q17" i="5" s="1"/>
  <c r="Q18" i="5"/>
  <c r="AB9" i="5"/>
  <c r="W49" i="5"/>
  <c r="P124" i="4"/>
  <c r="M17" i="5" s="1"/>
  <c r="M18" i="5"/>
  <c r="AB85" i="4"/>
  <c r="V17" i="5" s="1"/>
  <c r="V18" i="5"/>
  <c r="J124" i="4"/>
  <c r="H17" i="5" s="1"/>
  <c r="H18" i="5"/>
  <c r="P9" i="5"/>
  <c r="M49" i="5"/>
  <c r="J8" i="5"/>
  <c r="G49" i="5"/>
  <c r="P8" i="5"/>
  <c r="L49" i="5"/>
  <c r="AB157" i="4"/>
  <c r="W20" i="5"/>
  <c r="V9" i="5"/>
  <c r="R49" i="5"/>
  <c r="P88" i="4"/>
  <c r="L20" i="5" s="1"/>
  <c r="J86" i="4"/>
  <c r="AB124" i="4"/>
  <c r="W17" i="5" s="1"/>
  <c r="F118" i="4"/>
  <c r="P118" i="4"/>
  <c r="V127" i="4"/>
  <c r="Q157" i="4"/>
  <c r="V118" i="4"/>
  <c r="P85" i="4"/>
  <c r="L17" i="5" s="1"/>
  <c r="V124" i="4"/>
  <c r="R17" i="5" s="1"/>
  <c r="P127" i="4"/>
  <c r="J118" i="4"/>
  <c r="AB88" i="4"/>
  <c r="E157" i="4"/>
  <c r="J127" i="4"/>
  <c r="AB118" i="4" l="1"/>
  <c r="V20" i="5"/>
  <c r="V157" i="4"/>
  <c r="R20" i="5"/>
  <c r="J85" i="4"/>
  <c r="G17" i="5" s="1"/>
  <c r="G18" i="5"/>
  <c r="J157" i="4"/>
  <c r="H20" i="5"/>
  <c r="P157" i="4"/>
  <c r="M20" i="5"/>
  <c r="V165" i="4"/>
  <c r="J86" i="5" s="1"/>
  <c r="V170" i="4"/>
  <c r="J91" i="5" s="1"/>
  <c r="V166" i="4"/>
  <c r="J87" i="5" s="1"/>
  <c r="V168" i="4"/>
  <c r="J89" i="5" s="1"/>
  <c r="V169" i="4"/>
  <c r="J90" i="5" s="1"/>
  <c r="Q164" i="4" l="1"/>
  <c r="R164" i="4" l="1"/>
  <c r="S164" i="4" l="1"/>
  <c r="T164" i="4" l="1"/>
  <c r="U164" i="4" l="1"/>
  <c r="V164" i="4" s="1"/>
  <c r="J85" i="5" s="1"/>
  <c r="J84" i="5" s="1"/>
  <c r="V162" i="4"/>
  <c r="J83" i="5" s="1"/>
  <c r="P168" i="4" l="1"/>
  <c r="H89" i="5" s="1"/>
  <c r="P170" i="4"/>
  <c r="H91" i="5" s="1"/>
  <c r="P166" i="4" l="1"/>
  <c r="H87" i="5" s="1"/>
  <c r="P169" i="4" l="1"/>
  <c r="H90" i="5" s="1"/>
  <c r="P165" i="4"/>
  <c r="H86" i="5" s="1"/>
  <c r="K164" i="4" l="1"/>
  <c r="L164" i="4"/>
  <c r="M164" i="4" l="1"/>
  <c r="N164" i="4" l="1"/>
  <c r="O164" i="4" l="1"/>
  <c r="P164" i="4" s="1"/>
  <c r="H85" i="5" s="1"/>
  <c r="H84" i="5" s="1"/>
  <c r="P162" i="4"/>
  <c r="H83" i="5" s="1"/>
  <c r="AB165" i="4"/>
  <c r="L86" i="5" s="1"/>
  <c r="AA164" i="4"/>
  <c r="W164" i="4"/>
  <c r="J166" i="4"/>
  <c r="F87" i="5" s="1"/>
  <c r="X164" i="4" l="1"/>
  <c r="AB168" i="4"/>
  <c r="L89" i="5" s="1"/>
  <c r="AB166" i="4"/>
  <c r="L87" i="5" s="1"/>
  <c r="Z164" i="4"/>
  <c r="Y164" i="4"/>
  <c r="AB170" i="4"/>
  <c r="L91" i="5" s="1"/>
  <c r="AB162" i="4"/>
  <c r="L83" i="5" s="1"/>
  <c r="J169" i="4"/>
  <c r="F90" i="5" s="1"/>
  <c r="J170" i="4"/>
  <c r="F91" i="5" s="1"/>
  <c r="AB169" i="4"/>
  <c r="L90" i="5" s="1"/>
  <c r="J168" i="4"/>
  <c r="F89" i="5" s="1"/>
  <c r="AB164" i="4" l="1"/>
  <c r="L85" i="5" s="1"/>
  <c r="L84" i="5" s="1"/>
  <c r="J165" i="4"/>
  <c r="F86" i="5" s="1"/>
  <c r="E7" i="5" l="1"/>
  <c r="E164" i="4" l="1"/>
  <c r="F7" i="5" l="1"/>
  <c r="F164" i="4" l="1"/>
  <c r="G7" i="5" l="1"/>
  <c r="G164" i="4" l="1"/>
  <c r="H7" i="5" l="1"/>
  <c r="H164" i="4" l="1"/>
  <c r="I7" i="5" l="1"/>
  <c r="I164" i="4" l="1"/>
  <c r="J164" i="4" s="1"/>
  <c r="F85" i="5" s="1"/>
  <c r="F84" i="5" s="1"/>
  <c r="S11" i="4" l="1"/>
  <c r="X11" i="4"/>
  <c r="O11" i="4"/>
  <c r="L11" i="4"/>
  <c r="H11" i="4"/>
  <c r="E11" i="4"/>
  <c r="AA11" i="4"/>
  <c r="Z11" i="4"/>
  <c r="R11" i="4"/>
  <c r="G11" i="4"/>
  <c r="AA8" i="4"/>
  <c r="AA10" i="4" s="1"/>
  <c r="Z8" i="4"/>
  <c r="Z10" i="4" s="1"/>
  <c r="Y8" i="4"/>
  <c r="Y10" i="4" s="1"/>
  <c r="X8" i="4"/>
  <c r="X10" i="4" s="1"/>
  <c r="T8" i="4"/>
  <c r="T10" i="4" s="1"/>
  <c r="S8" i="4"/>
  <c r="S10" i="4" s="1"/>
  <c r="R8" i="4"/>
  <c r="R10" i="4" s="1"/>
  <c r="O8" i="4"/>
  <c r="O10" i="4" s="1"/>
  <c r="N8" i="4"/>
  <c r="N10" i="4" s="1"/>
  <c r="M8" i="4"/>
  <c r="M10" i="4" s="1"/>
  <c r="K8" i="4"/>
  <c r="I8" i="4"/>
  <c r="I10" i="4" s="1"/>
  <c r="H8" i="4"/>
  <c r="H10" i="4" s="1"/>
  <c r="G8" i="4"/>
  <c r="G10" i="4" s="1"/>
  <c r="F8" i="4"/>
  <c r="F10" i="4" s="1"/>
  <c r="AA6" i="5"/>
  <c r="Z6" i="5"/>
  <c r="Y6" i="5"/>
  <c r="X6" i="5"/>
  <c r="W6" i="5"/>
  <c r="U6" i="5"/>
  <c r="T6" i="5"/>
  <c r="S6" i="5"/>
  <c r="R6" i="5"/>
  <c r="Q6" i="5"/>
  <c r="O6" i="5"/>
  <c r="N6" i="5"/>
  <c r="M6" i="5"/>
  <c r="L6" i="5"/>
  <c r="K6" i="5"/>
  <c r="I6" i="5"/>
  <c r="I10" i="5" s="1"/>
  <c r="H6" i="5"/>
  <c r="H10" i="5" s="1"/>
  <c r="G6" i="5"/>
  <c r="G10" i="5" s="1"/>
  <c r="F6" i="5"/>
  <c r="F10" i="5" s="1"/>
  <c r="E6" i="5"/>
  <c r="E10" i="5" s="1"/>
  <c r="R27" i="4"/>
  <c r="M27" i="4"/>
  <c r="U27" i="4"/>
  <c r="Q27" i="4"/>
  <c r="L27" i="4"/>
  <c r="G27" i="4"/>
  <c r="X27" i="4"/>
  <c r="N27" i="4"/>
  <c r="I27" i="4"/>
  <c r="E27" i="4"/>
  <c r="Y24" i="4"/>
  <c r="T24" i="4"/>
  <c r="H24" i="4"/>
  <c r="Z24" i="4"/>
  <c r="U24" i="4"/>
  <c r="R24" i="4"/>
  <c r="Q24" i="4"/>
  <c r="M24" i="4"/>
  <c r="L24" i="4"/>
  <c r="F24" i="4"/>
  <c r="I24" i="4"/>
  <c r="Z21" i="4"/>
  <c r="U21" i="4"/>
  <c r="L21" i="4"/>
  <c r="H21" i="4"/>
  <c r="N21" i="4"/>
  <c r="I21" i="4"/>
  <c r="E21" i="4"/>
  <c r="N17" i="4"/>
  <c r="I17" i="4"/>
  <c r="H17" i="4"/>
  <c r="Y17" i="4"/>
  <c r="G17" i="4"/>
  <c r="F17" i="4"/>
  <c r="E17" i="4"/>
  <c r="U7" i="5"/>
  <c r="T7" i="5"/>
  <c r="S7" i="5"/>
  <c r="R7" i="5"/>
  <c r="Q7" i="5"/>
  <c r="U60" i="4"/>
  <c r="Q60" i="4"/>
  <c r="S47" i="4"/>
  <c r="Q47" i="4"/>
  <c r="Q10" i="5" l="1"/>
  <c r="U10" i="5"/>
  <c r="L8" i="4"/>
  <c r="L10" i="4" s="1"/>
  <c r="U8" i="4"/>
  <c r="U10" i="4" s="1"/>
  <c r="U40" i="4" s="1"/>
  <c r="I11" i="4"/>
  <c r="S50" i="4"/>
  <c r="Q21" i="4"/>
  <c r="R10" i="5"/>
  <c r="S10" i="5"/>
  <c r="X24" i="4"/>
  <c r="T10" i="5"/>
  <c r="W11" i="4"/>
  <c r="R17" i="4"/>
  <c r="Z27" i="4"/>
  <c r="M17" i="4"/>
  <c r="N11" i="4"/>
  <c r="T50" i="4"/>
  <c r="R66" i="4"/>
  <c r="O40" i="4"/>
  <c r="G40" i="4"/>
  <c r="L40" i="4"/>
  <c r="Z40" i="4"/>
  <c r="V6" i="4"/>
  <c r="O16" i="5" s="1"/>
  <c r="V9" i="4"/>
  <c r="O19" i="5" s="1"/>
  <c r="P13" i="4"/>
  <c r="J23" i="5" s="1"/>
  <c r="T40" i="4"/>
  <c r="S49" i="4"/>
  <c r="S79" i="4" s="1"/>
  <c r="H40" i="4"/>
  <c r="M40" i="4"/>
  <c r="R40" i="4"/>
  <c r="AA40" i="4"/>
  <c r="F40" i="4"/>
  <c r="Y40" i="4"/>
  <c r="S53" i="4"/>
  <c r="Q66" i="4"/>
  <c r="U66" i="4"/>
  <c r="P31" i="4"/>
  <c r="J41" i="5" s="1"/>
  <c r="P35" i="4"/>
  <c r="J45" i="5" s="1"/>
  <c r="I40" i="4"/>
  <c r="N40" i="4"/>
  <c r="S40" i="4"/>
  <c r="X40" i="4"/>
  <c r="S56" i="4"/>
  <c r="F21" i="4"/>
  <c r="Y21" i="4"/>
  <c r="F27" i="4"/>
  <c r="T27" i="4"/>
  <c r="Y27" i="4"/>
  <c r="F11" i="4"/>
  <c r="T11" i="4"/>
  <c r="T56" i="4"/>
  <c r="Q17" i="4"/>
  <c r="U17" i="4"/>
  <c r="Z17" i="4"/>
  <c r="R21" i="4"/>
  <c r="E24" i="4"/>
  <c r="H27" i="4"/>
  <c r="R60" i="4"/>
  <c r="Q63" i="4"/>
  <c r="U63" i="4"/>
  <c r="L17" i="4"/>
  <c r="M21" i="4"/>
  <c r="N24" i="4"/>
  <c r="P32" i="4"/>
  <c r="J42" i="5" s="1"/>
  <c r="T47" i="4"/>
  <c r="T49" i="4" s="1"/>
  <c r="T79" i="4" s="1"/>
  <c r="T53" i="4"/>
  <c r="R63" i="4"/>
  <c r="AB20" i="4"/>
  <c r="T30" i="5" s="1"/>
  <c r="AB6" i="4"/>
  <c r="T16" i="5" s="1"/>
  <c r="J13" i="4"/>
  <c r="E23" i="5" s="1"/>
  <c r="V59" i="4"/>
  <c r="P30" i="5" s="1"/>
  <c r="V69" i="4"/>
  <c r="P40" i="5" s="1"/>
  <c r="J16" i="4"/>
  <c r="E26" i="5" s="1"/>
  <c r="N14" i="4"/>
  <c r="J20" i="4"/>
  <c r="E30" i="5" s="1"/>
  <c r="V29" i="4"/>
  <c r="O39" i="5" s="1"/>
  <c r="V30" i="4"/>
  <c r="O40" i="5" s="1"/>
  <c r="AB30" i="4"/>
  <c r="T40" i="5" s="1"/>
  <c r="V31" i="4"/>
  <c r="O41" i="5" s="1"/>
  <c r="AB31" i="4"/>
  <c r="T41" i="5" s="1"/>
  <c r="AB32" i="4"/>
  <c r="T42" i="5" s="1"/>
  <c r="V34" i="4"/>
  <c r="O44" i="5" s="1"/>
  <c r="AB34" i="4"/>
  <c r="T44" i="5" s="1"/>
  <c r="AB35" i="4"/>
  <c r="T45" i="5" s="1"/>
  <c r="AB36" i="4"/>
  <c r="T46" i="5" s="1"/>
  <c r="AB37" i="4"/>
  <c r="T47" i="5" s="1"/>
  <c r="J38" i="4"/>
  <c r="E48" i="5" s="1"/>
  <c r="AB38" i="4"/>
  <c r="T48" i="5" s="1"/>
  <c r="J39" i="4"/>
  <c r="AB39" i="4"/>
  <c r="J6" i="4"/>
  <c r="E16" i="5" s="1"/>
  <c r="J9" i="4"/>
  <c r="E19" i="5" s="1"/>
  <c r="V74" i="4"/>
  <c r="P45" i="5" s="1"/>
  <c r="Q50" i="4"/>
  <c r="U50" i="4"/>
  <c r="T63" i="4"/>
  <c r="S63" i="4"/>
  <c r="T66" i="4"/>
  <c r="K11" i="4"/>
  <c r="AB13" i="4"/>
  <c r="T23" i="5" s="1"/>
  <c r="X14" i="4"/>
  <c r="I14" i="4"/>
  <c r="S14" i="4"/>
  <c r="S17" i="4"/>
  <c r="X17" i="4"/>
  <c r="O21" i="4"/>
  <c r="T21" i="4"/>
  <c r="S24" i="4"/>
  <c r="J66" i="5" s="1"/>
  <c r="J67" i="5" s="1"/>
  <c r="AA27" i="4"/>
  <c r="Q8" i="4"/>
  <c r="Q10" i="4" s="1"/>
  <c r="Q11" i="4"/>
  <c r="U11" i="4"/>
  <c r="U47" i="4"/>
  <c r="U49" i="4" s="1"/>
  <c r="U79" i="4" s="1"/>
  <c r="V62" i="4"/>
  <c r="P33" i="5" s="1"/>
  <c r="S66" i="4"/>
  <c r="V70" i="4"/>
  <c r="P41" i="5" s="1"/>
  <c r="V75" i="4"/>
  <c r="P46" i="5" s="1"/>
  <c r="O14" i="4"/>
  <c r="T14" i="4"/>
  <c r="Y14" i="4"/>
  <c r="O17" i="4"/>
  <c r="T17" i="4"/>
  <c r="P20" i="4"/>
  <c r="J30" i="5" s="1"/>
  <c r="O24" i="4"/>
  <c r="S27" i="4"/>
  <c r="M11" i="4"/>
  <c r="R47" i="4"/>
  <c r="R49" i="4" s="1"/>
  <c r="R79" i="4" s="1"/>
  <c r="V65" i="4"/>
  <c r="P36" i="5" s="1"/>
  <c r="V71" i="4"/>
  <c r="P42" i="5" s="1"/>
  <c r="V77" i="4"/>
  <c r="P48" i="5" s="1"/>
  <c r="AA21" i="4"/>
  <c r="O27" i="4"/>
  <c r="P30" i="4"/>
  <c r="J40" i="5" s="1"/>
  <c r="P34" i="4"/>
  <c r="J44" i="5" s="1"/>
  <c r="P36" i="4"/>
  <c r="J46" i="5" s="1"/>
  <c r="V38" i="4"/>
  <c r="O48" i="5" s="1"/>
  <c r="S48" i="5" s="1"/>
  <c r="J76" i="5" s="1"/>
  <c r="V39" i="4"/>
  <c r="V48" i="4"/>
  <c r="P19" i="5" s="1"/>
  <c r="R50" i="4"/>
  <c r="R53" i="4"/>
  <c r="Q53" i="4"/>
  <c r="U53" i="4"/>
  <c r="R56" i="4"/>
  <c r="Q56" i="4"/>
  <c r="U56" i="4"/>
  <c r="T60" i="4"/>
  <c r="S60" i="4"/>
  <c r="V68" i="4"/>
  <c r="P39" i="5" s="1"/>
  <c r="V73" i="4"/>
  <c r="P44" i="5" s="1"/>
  <c r="V78" i="4"/>
  <c r="M14" i="4"/>
  <c r="R14" i="4"/>
  <c r="AA14" i="4"/>
  <c r="AA17" i="4"/>
  <c r="S21" i="4"/>
  <c r="X21" i="4"/>
  <c r="AA24" i="4"/>
  <c r="V32" i="4"/>
  <c r="O42" i="5" s="1"/>
  <c r="V35" i="4"/>
  <c r="O45" i="5" s="1"/>
  <c r="V36" i="4"/>
  <c r="O46" i="5" s="1"/>
  <c r="P9" i="4"/>
  <c r="J19" i="5" s="1"/>
  <c r="Y11" i="4"/>
  <c r="G24" i="4"/>
  <c r="E14" i="4"/>
  <c r="H14" i="4"/>
  <c r="F14" i="4"/>
  <c r="J19" i="4"/>
  <c r="E29" i="5" s="1"/>
  <c r="G21" i="4"/>
  <c r="P16" i="4"/>
  <c r="J26" i="5" s="1"/>
  <c r="K14" i="4"/>
  <c r="K17" i="4"/>
  <c r="P19" i="4"/>
  <c r="J29" i="5" s="1"/>
  <c r="E8" i="4"/>
  <c r="G14" i="4"/>
  <c r="L14" i="4"/>
  <c r="V16" i="4"/>
  <c r="O26" i="5" s="1"/>
  <c r="U14" i="4"/>
  <c r="Z14" i="4"/>
  <c r="V20" i="4"/>
  <c r="O30" i="5" s="1"/>
  <c r="J23" i="4"/>
  <c r="E33" i="5" s="1"/>
  <c r="K21" i="4"/>
  <c r="P23" i="4"/>
  <c r="J33" i="5" s="1"/>
  <c r="V26" i="4"/>
  <c r="O36" i="5" s="1"/>
  <c r="W24" i="4"/>
  <c r="AB26" i="4"/>
  <c r="T36" i="5" s="1"/>
  <c r="J32" i="4"/>
  <c r="E42" i="5" s="1"/>
  <c r="J36" i="4"/>
  <c r="E46" i="5" s="1"/>
  <c r="P8" i="4"/>
  <c r="J18" i="5" s="1"/>
  <c r="K10" i="4"/>
  <c r="P10" i="4" s="1"/>
  <c r="J20" i="5" s="1"/>
  <c r="AB9" i="4"/>
  <c r="T19" i="5" s="1"/>
  <c r="AB29" i="4"/>
  <c r="T39" i="5" s="1"/>
  <c r="W27" i="4"/>
  <c r="W14" i="4"/>
  <c r="AB16" i="4"/>
  <c r="T26" i="5" s="1"/>
  <c r="V19" i="4"/>
  <c r="O29" i="5" s="1"/>
  <c r="AB19" i="4"/>
  <c r="T29" i="5" s="1"/>
  <c r="W17" i="4"/>
  <c r="J29" i="4"/>
  <c r="E39" i="5" s="1"/>
  <c r="K27" i="4"/>
  <c r="P29" i="4"/>
  <c r="J39" i="5" s="1"/>
  <c r="J30" i="4"/>
  <c r="E40" i="5" s="1"/>
  <c r="J31" i="4"/>
  <c r="E41" i="5" s="1"/>
  <c r="J34" i="4"/>
  <c r="E44" i="5" s="1"/>
  <c r="J35" i="4"/>
  <c r="E45" i="5" s="1"/>
  <c r="P38" i="4"/>
  <c r="J48" i="5" s="1"/>
  <c r="P39" i="4"/>
  <c r="V23" i="4"/>
  <c r="O33" i="5" s="1"/>
  <c r="S33" i="5" s="1"/>
  <c r="AB23" i="4"/>
  <c r="T33" i="5" s="1"/>
  <c r="W21" i="4"/>
  <c r="J26" i="4"/>
  <c r="E36" i="5" s="1"/>
  <c r="K24" i="4"/>
  <c r="P26" i="4"/>
  <c r="J36" i="5" s="1"/>
  <c r="V13" i="4"/>
  <c r="O23" i="5" s="1"/>
  <c r="W8" i="4"/>
  <c r="Q14" i="4"/>
  <c r="P6" i="4"/>
  <c r="J16" i="5" s="1"/>
  <c r="Q49" i="4"/>
  <c r="Q79" i="4" s="1"/>
  <c r="V45" i="4"/>
  <c r="P16" i="5" s="1"/>
  <c r="V52" i="4"/>
  <c r="P23" i="5" s="1"/>
  <c r="V55" i="4"/>
  <c r="P26" i="5" s="1"/>
  <c r="V58" i="4"/>
  <c r="P29" i="5" s="1"/>
  <c r="S46" i="5" l="1"/>
  <c r="J74" i="5" s="1"/>
  <c r="J60" i="5"/>
  <c r="J63" i="5"/>
  <c r="J64" i="5" s="1"/>
  <c r="S45" i="5"/>
  <c r="J73" i="5" s="1"/>
  <c r="S36" i="5"/>
  <c r="S42" i="5"/>
  <c r="J70" i="5" s="1"/>
  <c r="S29" i="5"/>
  <c r="S41" i="5"/>
  <c r="J69" i="5" s="1"/>
  <c r="S16" i="5"/>
  <c r="J55" i="5" s="1"/>
  <c r="P6" i="5"/>
  <c r="J49" i="5"/>
  <c r="V7" i="5"/>
  <c r="P49" i="5"/>
  <c r="V10" i="4"/>
  <c r="O20" i="5" s="1"/>
  <c r="AB6" i="5"/>
  <c r="T49" i="5"/>
  <c r="S44" i="5"/>
  <c r="J72" i="5" s="1"/>
  <c r="S23" i="5"/>
  <c r="V6" i="5"/>
  <c r="O49" i="5"/>
  <c r="S49" i="5" s="1"/>
  <c r="J77" i="5" s="1"/>
  <c r="J6" i="5"/>
  <c r="E49" i="5"/>
  <c r="S26" i="5"/>
  <c r="S39" i="5"/>
  <c r="S19" i="5"/>
  <c r="J58" i="5" s="1"/>
  <c r="V8" i="4"/>
  <c r="V40" i="4"/>
  <c r="Q40" i="4"/>
  <c r="K40" i="4"/>
  <c r="P40" i="4"/>
  <c r="V47" i="4"/>
  <c r="P7" i="4"/>
  <c r="J17" i="5" s="1"/>
  <c r="V49" i="4"/>
  <c r="AB8" i="4"/>
  <c r="W10" i="4"/>
  <c r="J8" i="4"/>
  <c r="E10" i="4"/>
  <c r="V10" i="5" l="1"/>
  <c r="V7" i="4"/>
  <c r="O17" i="5" s="1"/>
  <c r="O18" i="5"/>
  <c r="AB7" i="4"/>
  <c r="T17" i="5" s="1"/>
  <c r="T18" i="5"/>
  <c r="V79" i="4"/>
  <c r="P20" i="5"/>
  <c r="S30" i="5"/>
  <c r="J62" i="5" s="1"/>
  <c r="J61" i="5" s="1"/>
  <c r="J7" i="4"/>
  <c r="E17" i="5" s="1"/>
  <c r="E18" i="5"/>
  <c r="V46" i="4"/>
  <c r="P17" i="5" s="1"/>
  <c r="P18" i="5"/>
  <c r="AB10" i="4"/>
  <c r="W40" i="4"/>
  <c r="J10" i="4"/>
  <c r="E40" i="4"/>
  <c r="S18" i="5" l="1"/>
  <c r="J57" i="5" s="1"/>
  <c r="AB40" i="4"/>
  <c r="T20" i="5"/>
  <c r="J40" i="4"/>
  <c r="E20" i="5"/>
  <c r="K7" i="5"/>
  <c r="K10" i="5" s="1"/>
  <c r="S17" i="5" l="1"/>
  <c r="J56" i="5" s="1"/>
  <c r="S20" i="5"/>
  <c r="J59" i="5" s="1"/>
  <c r="L7" i="5"/>
  <c r="L10" i="5" s="1"/>
  <c r="M7" i="5" l="1"/>
  <c r="M10" i="5" s="1"/>
  <c r="N7" i="5" l="1"/>
  <c r="N10" i="5" s="1"/>
  <c r="O7" i="5" l="1"/>
  <c r="O10" i="5" s="1"/>
  <c r="AA7" i="5" l="1"/>
  <c r="AA10" i="5" s="1"/>
  <c r="Z7" i="5"/>
  <c r="Z10" i="5" s="1"/>
  <c r="Y7" i="5"/>
  <c r="Y10" i="5" s="1"/>
  <c r="X7" i="5"/>
  <c r="X10" i="5" s="1"/>
  <c r="AB71" i="4"/>
  <c r="U42" i="5" s="1"/>
  <c r="X42" i="5" s="1"/>
  <c r="L70" i="5" s="1"/>
  <c r="Z66" i="4"/>
  <c r="Z63" i="4"/>
  <c r="Y63" i="4"/>
  <c r="Y66" i="4"/>
  <c r="Z60" i="4"/>
  <c r="AA56" i="4"/>
  <c r="X56" i="4"/>
  <c r="W56" i="4"/>
  <c r="Z56" i="4"/>
  <c r="AA53" i="4"/>
  <c r="P78" i="4"/>
  <c r="J78" i="4"/>
  <c r="P77" i="4"/>
  <c r="K48" i="5" s="1"/>
  <c r="N48" i="5" s="1"/>
  <c r="H76" i="5" s="1"/>
  <c r="J77" i="4"/>
  <c r="F48" i="5" s="1"/>
  <c r="I48" i="5" s="1"/>
  <c r="F76" i="5" s="1"/>
  <c r="P75" i="4"/>
  <c r="K46" i="5" s="1"/>
  <c r="N46" i="5" s="1"/>
  <c r="H74" i="5" s="1"/>
  <c r="J75" i="4"/>
  <c r="F46" i="5" s="1"/>
  <c r="I46" i="5" s="1"/>
  <c r="F74" i="5" s="1"/>
  <c r="P74" i="4"/>
  <c r="K45" i="5" s="1"/>
  <c r="N45" i="5" s="1"/>
  <c r="H73" i="5" s="1"/>
  <c r="J74" i="4"/>
  <c r="F45" i="5" s="1"/>
  <c r="I45" i="5" s="1"/>
  <c r="F73" i="5" s="1"/>
  <c r="P73" i="4"/>
  <c r="K44" i="5" s="1"/>
  <c r="N44" i="5" s="1"/>
  <c r="H72" i="5" s="1"/>
  <c r="J73" i="4"/>
  <c r="F44" i="5" s="1"/>
  <c r="I44" i="5" s="1"/>
  <c r="F72" i="5" s="1"/>
  <c r="P71" i="4"/>
  <c r="K42" i="5" s="1"/>
  <c r="N42" i="5" s="1"/>
  <c r="H70" i="5" s="1"/>
  <c r="J71" i="4"/>
  <c r="F42" i="5" s="1"/>
  <c r="I42" i="5" s="1"/>
  <c r="F70" i="5" s="1"/>
  <c r="P70" i="4"/>
  <c r="K41" i="5" s="1"/>
  <c r="N41" i="5" s="1"/>
  <c r="H69" i="5" s="1"/>
  <c r="J70" i="4"/>
  <c r="F41" i="5" s="1"/>
  <c r="I41" i="5" s="1"/>
  <c r="F69" i="5" s="1"/>
  <c r="P69" i="4"/>
  <c r="K40" i="5" s="1"/>
  <c r="J69" i="4"/>
  <c r="F40" i="5" s="1"/>
  <c r="P68" i="4"/>
  <c r="K39" i="5" s="1"/>
  <c r="N39" i="5" s="1"/>
  <c r="J68" i="4"/>
  <c r="F39" i="5" s="1"/>
  <c r="I39" i="5" s="1"/>
  <c r="O66" i="4"/>
  <c r="N66" i="4"/>
  <c r="M66" i="4"/>
  <c r="L66" i="4"/>
  <c r="K66" i="4"/>
  <c r="I66" i="4"/>
  <c r="H66" i="4"/>
  <c r="G66" i="4"/>
  <c r="F66" i="4"/>
  <c r="E66" i="4"/>
  <c r="P65" i="4"/>
  <c r="K36" i="5" s="1"/>
  <c r="N36" i="5" s="1"/>
  <c r="J65" i="4"/>
  <c r="F36" i="5" s="1"/>
  <c r="I36" i="5" s="1"/>
  <c r="O63" i="4"/>
  <c r="N63" i="4"/>
  <c r="M63" i="4"/>
  <c r="L63" i="4"/>
  <c r="K63" i="4"/>
  <c r="I63" i="4"/>
  <c r="H63" i="4"/>
  <c r="G63" i="4"/>
  <c r="F63" i="4"/>
  <c r="E63" i="4"/>
  <c r="P62" i="4"/>
  <c r="K33" i="5" s="1"/>
  <c r="N33" i="5" s="1"/>
  <c r="J62" i="4"/>
  <c r="F33" i="5" s="1"/>
  <c r="I33" i="5" s="1"/>
  <c r="O60" i="4"/>
  <c r="N60" i="4"/>
  <c r="M60" i="4"/>
  <c r="L60" i="4"/>
  <c r="K60" i="4"/>
  <c r="I60" i="4"/>
  <c r="H60" i="4"/>
  <c r="G60" i="4"/>
  <c r="F60" i="4"/>
  <c r="E60" i="4"/>
  <c r="P59" i="4"/>
  <c r="K30" i="5" s="1"/>
  <c r="J59" i="4"/>
  <c r="F30" i="5" s="1"/>
  <c r="P58" i="4"/>
  <c r="K29" i="5" s="1"/>
  <c r="N29" i="5" s="1"/>
  <c r="J58" i="4"/>
  <c r="F29" i="5" s="1"/>
  <c r="I29" i="5" s="1"/>
  <c r="O56" i="4"/>
  <c r="N56" i="4"/>
  <c r="M56" i="4"/>
  <c r="L56" i="4"/>
  <c r="K56" i="4"/>
  <c r="I56" i="4"/>
  <c r="H56" i="4"/>
  <c r="G56" i="4"/>
  <c r="F56" i="4"/>
  <c r="E56" i="4"/>
  <c r="P55" i="4"/>
  <c r="K26" i="5" s="1"/>
  <c r="N26" i="5" s="1"/>
  <c r="J55" i="4"/>
  <c r="F26" i="5" s="1"/>
  <c r="I26" i="5" s="1"/>
  <c r="W53" i="4"/>
  <c r="O53" i="4"/>
  <c r="N53" i="4"/>
  <c r="M53" i="4"/>
  <c r="L53" i="4"/>
  <c r="K53" i="4"/>
  <c r="I53" i="4"/>
  <c r="H53" i="4"/>
  <c r="G53" i="4"/>
  <c r="F53" i="4"/>
  <c r="E53" i="4"/>
  <c r="P52" i="4"/>
  <c r="K23" i="5" s="1"/>
  <c r="N23" i="5" s="1"/>
  <c r="J52" i="4"/>
  <c r="F23" i="5" s="1"/>
  <c r="I23" i="5" s="1"/>
  <c r="O50" i="4"/>
  <c r="N50" i="4"/>
  <c r="M50" i="4"/>
  <c r="L50" i="4"/>
  <c r="K50" i="4"/>
  <c r="I50" i="4"/>
  <c r="H50" i="4"/>
  <c r="G50" i="4"/>
  <c r="F50" i="4"/>
  <c r="E50" i="4"/>
  <c r="P48" i="4"/>
  <c r="K19" i="5" s="1"/>
  <c r="N19" i="5" s="1"/>
  <c r="H58" i="5" s="1"/>
  <c r="J48" i="4"/>
  <c r="F19" i="5" s="1"/>
  <c r="I19" i="5" s="1"/>
  <c r="F58" i="5" s="1"/>
  <c r="O47" i="4"/>
  <c r="O49" i="4" s="1"/>
  <c r="O79" i="4" s="1"/>
  <c r="N47" i="4"/>
  <c r="N49" i="4" s="1"/>
  <c r="N79" i="4" s="1"/>
  <c r="M47" i="4"/>
  <c r="M49" i="4" s="1"/>
  <c r="M79" i="4" s="1"/>
  <c r="L47" i="4"/>
  <c r="L49" i="4" s="1"/>
  <c r="L79" i="4" s="1"/>
  <c r="K47" i="4"/>
  <c r="I47" i="4"/>
  <c r="I49" i="4" s="1"/>
  <c r="I79" i="4" s="1"/>
  <c r="H47" i="4"/>
  <c r="H49" i="4" s="1"/>
  <c r="H79" i="4" s="1"/>
  <c r="G47" i="4"/>
  <c r="G49" i="4" s="1"/>
  <c r="G79" i="4" s="1"/>
  <c r="F47" i="4"/>
  <c r="F49" i="4" s="1"/>
  <c r="F79" i="4" s="1"/>
  <c r="E47" i="4"/>
  <c r="P45" i="4"/>
  <c r="K16" i="5" s="1"/>
  <c r="N16" i="5" s="1"/>
  <c r="H55" i="5" s="1"/>
  <c r="J45" i="4"/>
  <c r="F16" i="5" s="1"/>
  <c r="I16" i="5" s="1"/>
  <c r="F55" i="5" s="1"/>
  <c r="F63" i="5" l="1"/>
  <c r="F64" i="5" s="1"/>
  <c r="F66" i="5"/>
  <c r="F67" i="5" s="1"/>
  <c r="F60" i="5"/>
  <c r="H63" i="5"/>
  <c r="H64" i="5" s="1"/>
  <c r="H66" i="5"/>
  <c r="H67" i="5" s="1"/>
  <c r="H60" i="5"/>
  <c r="I30" i="5"/>
  <c r="F62" i="5" s="1"/>
  <c r="F61" i="5" s="1"/>
  <c r="P7" i="5"/>
  <c r="P10" i="5" s="1"/>
  <c r="K49" i="5"/>
  <c r="N49" i="5" s="1"/>
  <c r="H77" i="5" s="1"/>
  <c r="N30" i="5"/>
  <c r="H62" i="5" s="1"/>
  <c r="H61" i="5" s="1"/>
  <c r="J7" i="5"/>
  <c r="J10" i="5" s="1"/>
  <c r="F49" i="5"/>
  <c r="I49" i="5" s="1"/>
  <c r="F77" i="5" s="1"/>
  <c r="Y60" i="4"/>
  <c r="AA60" i="4"/>
  <c r="AB73" i="4"/>
  <c r="U44" i="5" s="1"/>
  <c r="X44" i="5" s="1"/>
  <c r="L72" i="5" s="1"/>
  <c r="AB65" i="4"/>
  <c r="U36" i="5" s="1"/>
  <c r="X36" i="5" s="1"/>
  <c r="AA63" i="4"/>
  <c r="X60" i="4"/>
  <c r="X63" i="4"/>
  <c r="P47" i="4"/>
  <c r="K18" i="5" s="1"/>
  <c r="N18" i="5" s="1"/>
  <c r="H57" i="5" s="1"/>
  <c r="AB68" i="4"/>
  <c r="U39" i="5" s="1"/>
  <c r="X39" i="5" s="1"/>
  <c r="AB69" i="4"/>
  <c r="U40" i="5" s="1"/>
  <c r="AB77" i="4"/>
  <c r="U48" i="5" s="1"/>
  <c r="X48" i="5" s="1"/>
  <c r="L76" i="5" s="1"/>
  <c r="P46" i="4"/>
  <c r="K17" i="5" s="1"/>
  <c r="AB75" i="4"/>
  <c r="U46" i="5" s="1"/>
  <c r="X46" i="5" s="1"/>
  <c r="L74" i="5" s="1"/>
  <c r="Y56" i="4"/>
  <c r="AB62" i="4"/>
  <c r="U33" i="5" s="1"/>
  <c r="X33" i="5" s="1"/>
  <c r="Z53" i="4"/>
  <c r="AB55" i="4"/>
  <c r="U26" i="5" s="1"/>
  <c r="X26" i="5" s="1"/>
  <c r="AB76" i="4"/>
  <c r="U47" i="5" s="1"/>
  <c r="X47" i="5" s="1"/>
  <c r="L75" i="5" s="1"/>
  <c r="AB70" i="4"/>
  <c r="U41" i="5" s="1"/>
  <c r="X41" i="5" s="1"/>
  <c r="L69" i="5" s="1"/>
  <c r="W66" i="4"/>
  <c r="AA66" i="4"/>
  <c r="AB59" i="4"/>
  <c r="U30" i="5" s="1"/>
  <c r="X66" i="4"/>
  <c r="AB74" i="4"/>
  <c r="U45" i="5" s="1"/>
  <c r="X45" i="5" s="1"/>
  <c r="L73" i="5" s="1"/>
  <c r="J47" i="4"/>
  <c r="W60" i="4"/>
  <c r="L63" i="5" s="1"/>
  <c r="L64" i="5" s="1"/>
  <c r="W63" i="4"/>
  <c r="AB58" i="4"/>
  <c r="U29" i="5" s="1"/>
  <c r="X29" i="5" s="1"/>
  <c r="X53" i="4"/>
  <c r="Y53" i="4"/>
  <c r="E49" i="4"/>
  <c r="K49" i="4"/>
  <c r="L66" i="5" l="1"/>
  <c r="L67" i="5" s="1"/>
  <c r="N17" i="5"/>
  <c r="H56" i="5" s="1"/>
  <c r="J46" i="4"/>
  <c r="F17" i="5" s="1"/>
  <c r="F18" i="5"/>
  <c r="I18" i="5" s="1"/>
  <c r="F57" i="5" s="1"/>
  <c r="N20" i="5"/>
  <c r="H59" i="5" s="1"/>
  <c r="J49" i="4"/>
  <c r="E79" i="4"/>
  <c r="P49" i="4"/>
  <c r="K79" i="4"/>
  <c r="J79" i="4" l="1"/>
  <c r="F20" i="5"/>
  <c r="P79" i="4"/>
  <c r="K20" i="5"/>
  <c r="I17" i="5"/>
  <c r="F56" i="5" s="1"/>
  <c r="I20" i="5"/>
  <c r="F59" i="5" s="1"/>
  <c r="AB48" i="4"/>
  <c r="U19" i="5" s="1"/>
  <c r="X19" i="5" s="1"/>
  <c r="L58" i="5" s="1"/>
  <c r="W47" i="4" l="1"/>
  <c r="X47" i="4"/>
  <c r="X49" i="4" s="1"/>
  <c r="X79" i="4" s="1"/>
  <c r="Y47" i="4" l="1"/>
  <c r="Y49" i="4" s="1"/>
  <c r="Y79" i="4" s="1"/>
  <c r="W49" i="4"/>
  <c r="AA47" i="4" l="1"/>
  <c r="AA49" i="4" s="1"/>
  <c r="AA79" i="4" s="1"/>
  <c r="Z47" i="4" l="1"/>
  <c r="AB45" i="4"/>
  <c r="U16" i="5" s="1"/>
  <c r="X16" i="5" s="1"/>
  <c r="L55" i="5" s="1"/>
  <c r="Z49" i="4" l="1"/>
  <c r="AB47" i="4"/>
  <c r="AB46" i="4" l="1"/>
  <c r="U17" i="5" s="1"/>
  <c r="U18" i="5"/>
  <c r="X18" i="5" s="1"/>
  <c r="L57" i="5" s="1"/>
  <c r="AB49" i="4"/>
  <c r="U20" i="5" s="1"/>
  <c r="Z79" i="4"/>
  <c r="X20" i="5" l="1"/>
  <c r="L59" i="5" s="1"/>
  <c r="X17" i="5"/>
  <c r="L56" i="5" s="1"/>
  <c r="W50" i="4"/>
  <c r="X50" i="4" l="1"/>
  <c r="Y50" i="4" l="1"/>
  <c r="Z50" i="4" l="1"/>
  <c r="AA50" i="4" l="1"/>
  <c r="L60" i="5" s="1"/>
  <c r="AB52" i="4"/>
  <c r="U23" i="5" s="1"/>
  <c r="X23" i="5" s="1"/>
  <c r="X30" i="5" s="1"/>
  <c r="L62" i="5" s="1"/>
  <c r="L61" i="5" l="1"/>
  <c r="W7" i="5"/>
  <c r="W10" i="5" s="1"/>
  <c r="AB78" i="4" l="1"/>
  <c r="U49" i="5" s="1"/>
  <c r="X49" i="5" s="1"/>
  <c r="L77" i="5" s="1"/>
  <c r="W79" i="4"/>
  <c r="AB79" i="4" l="1"/>
  <c r="AB7" i="5"/>
  <c r="AB10" i="5" s="1"/>
</calcChain>
</file>

<file path=xl/sharedStrings.xml><?xml version="1.0" encoding="utf-8"?>
<sst xmlns="http://schemas.openxmlformats.org/spreadsheetml/2006/main" count="420" uniqueCount="73">
  <si>
    <t>Water Resources</t>
  </si>
  <si>
    <t>Company Submission</t>
  </si>
  <si>
    <t>Draft determinations</t>
  </si>
  <si>
    <t>Representations</t>
  </si>
  <si>
    <t>Final Determinations</t>
  </si>
  <si>
    <t>2020-21</t>
  </si>
  <si>
    <t>2021-22</t>
  </si>
  <si>
    <t>2022-23</t>
  </si>
  <si>
    <t>2023-24</t>
  </si>
  <si>
    <t>2024-25</t>
  </si>
  <si>
    <t>Total</t>
  </si>
  <si>
    <t>Totex for PAYG calculation (£ million)</t>
  </si>
  <si>
    <t>PAYG (%)</t>
  </si>
  <si>
    <t>Totex PAYG (£ million)</t>
  </si>
  <si>
    <t>Pension deficit repair costs (£ million)</t>
  </si>
  <si>
    <t>Total pay as you go (£ million)</t>
  </si>
  <si>
    <t>Opening 2020 RCV RPI inflated (£ million)</t>
  </si>
  <si>
    <t>Run off rate (percentage)</t>
  </si>
  <si>
    <t>Run off on 2020 RCV RPI inflated (£ million)</t>
  </si>
  <si>
    <t>Opening 2020 RCV CPIH inflated (£ million)</t>
  </si>
  <si>
    <t>Run off on 2020 RCV CPIH inflated (£ million)</t>
  </si>
  <si>
    <t>Opening Post 2020 investment (£ million)</t>
  </si>
  <si>
    <t>Run off post 2020 investment (£ million)</t>
  </si>
  <si>
    <t>RCV run-off (£ million)</t>
  </si>
  <si>
    <t>Average 2020 RCV RPI inflated  (£ million)</t>
  </si>
  <si>
    <t>Return rate (percentage)</t>
  </si>
  <si>
    <t>Return on 2020 RCV RPI inflated (£ million)</t>
  </si>
  <si>
    <t>Average 2020 RCV CPIH inflated (£ million)</t>
  </si>
  <si>
    <t>Return on 2020 RCV CPIH inflated (£ million)</t>
  </si>
  <si>
    <t>Average Post 2020 investment (£ million)</t>
  </si>
  <si>
    <t>Return post 2020 investment (£ million)</t>
  </si>
  <si>
    <t>Other adjustments (£ million)</t>
  </si>
  <si>
    <t>Total Return on RCV (£ million)</t>
  </si>
  <si>
    <t>Revenue adjustments for PR14 reconciliations (£ million)</t>
  </si>
  <si>
    <t>Fast track reward (£ million)</t>
  </si>
  <si>
    <t>Tax (£ million)</t>
  </si>
  <si>
    <t>Grants and contributions (price control) (£ million)</t>
  </si>
  <si>
    <t>Deduct other income (non-price control) (£ million)</t>
  </si>
  <si>
    <t>Innovation fund (£ million)</t>
  </si>
  <si>
    <t>Revenue re-profiling (£ million)</t>
  </si>
  <si>
    <t>Final allowed revenues (£ million)</t>
  </si>
  <si>
    <t>Water Network</t>
  </si>
  <si>
    <t>Wastewater Network</t>
  </si>
  <si>
    <t>Bio Resouces</t>
  </si>
  <si>
    <t>Household retail (nominal)</t>
  </si>
  <si>
    <t>Total wholesale revenue (£ million)</t>
  </si>
  <si>
    <t>Proportion of wholesale revenue allocation to residential, %</t>
  </si>
  <si>
    <t xml:space="preserve">Wholesale revenue allocated to residential (£ million) </t>
  </si>
  <si>
    <t xml:space="preserve"> </t>
  </si>
  <si>
    <t xml:space="preserve">Residential retail costs (£ million) </t>
  </si>
  <si>
    <t xml:space="preserve">Total retail costs (£ million) </t>
  </si>
  <si>
    <t>Residential retail net margin (%)</t>
  </si>
  <si>
    <t xml:space="preserve">Residential retail net margin (£ million) </t>
  </si>
  <si>
    <t xml:space="preserve">Residential retail adjustments (£ million) </t>
  </si>
  <si>
    <t xml:space="preserve">Residential retail revenue (£ million) </t>
  </si>
  <si>
    <t>END</t>
  </si>
  <si>
    <t>Wholesale revenue by year</t>
  </si>
  <si>
    <t>Bio Resources</t>
  </si>
  <si>
    <t>Total allowed revenue</t>
  </si>
  <si>
    <t>Wholesale revenue by control</t>
  </si>
  <si>
    <t>WR</t>
  </si>
  <si>
    <t>WN</t>
  </si>
  <si>
    <t>WWN</t>
  </si>
  <si>
    <t>BR</t>
  </si>
  <si>
    <t>Wholesale (2017-18 prices)</t>
  </si>
  <si>
    <t>Average opening RCV (£ million)</t>
  </si>
  <si>
    <t>RCV run off rate</t>
  </si>
  <si>
    <t>Average RPI RCV (£ million)</t>
  </si>
  <si>
    <t>RPI return</t>
  </si>
  <si>
    <t>Total RPI Return on RCV (£ million)</t>
  </si>
  <si>
    <t>Average CPI RCV (£ million)</t>
  </si>
  <si>
    <t>CPI return</t>
  </si>
  <si>
    <t>Total CPI Return on RCV (£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</si>
</sst>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_);\(#,##0.0\);&quot;-  &quot;;&quot; &quot;@&quot; &quot;"/>
    <numFmt numFmtId="171" formatCode="#,##0.00_);\(#,##0.00\);&quot;-  &quot;;&quot; &quot;@&quot; &quot;"/>
    <numFmt numFmtId="172" formatCode="#,##0.000_);\(#,##0.000\);&quot;-  &quot;;&quot; &quot;@&quot; &quot;"/>
    <numFmt numFmtId="173" formatCode="0.0%_);\-0.0%_);&quot;-  &quot;;&quot; &quot;@&quot; &quot;"/>
    <numFmt numFmtId="174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lightGray">
        <fgColor rgb="FF0070C0"/>
        <bgColor theme="0"/>
      </patternFill>
    </fill>
    <fill>
      <patternFill patternType="solid">
        <fgColor rgb="FFC0C0C0"/>
        <bgColor indexed="64"/>
      </patternFill>
    </fill>
    <fill>
      <patternFill patternType="lightGray">
        <fgColor rgb="FF0070C0"/>
        <bgColor rgb="FFFFFFFF"/>
      </patternFill>
    </fill>
    <fill>
      <patternFill patternType="lightGray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164" fontId="0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0" fontId="5" fillId="0" borderId="0"/>
    <xf numFmtId="0" fontId="5" fillId="0" borderId="0"/>
    <xf numFmtId="164" fontId="5" fillId="0" borderId="0" applyFont="0" applyFill="0" applyBorder="0" applyProtection="0">
      <alignment vertical="top"/>
    </xf>
    <xf numFmtId="0" fontId="7" fillId="0" borderId="0"/>
    <xf numFmtId="166" fontId="3" fillId="0" borderId="0" applyFont="0" applyFill="0" applyBorder="0" applyProtection="0">
      <alignment vertical="top"/>
    </xf>
    <xf numFmtId="167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</cellStyleXfs>
  <cellXfs count="119">
    <xf numFmtId="164" fontId="0" fillId="0" borderId="0" xfId="0">
      <alignment vertical="top"/>
    </xf>
    <xf numFmtId="164" fontId="4" fillId="0" borderId="0" xfId="0" applyFont="1">
      <alignment vertical="top"/>
    </xf>
    <xf numFmtId="164" fontId="4" fillId="0" borderId="3" xfId="0" applyFont="1" applyBorder="1">
      <alignment vertical="top"/>
    </xf>
    <xf numFmtId="164" fontId="4" fillId="0" borderId="5" xfId="0" applyFont="1" applyBorder="1">
      <alignment vertical="top"/>
    </xf>
    <xf numFmtId="164" fontId="4" fillId="0" borderId="8" xfId="0" applyFont="1" applyBorder="1">
      <alignment vertical="top"/>
    </xf>
    <xf numFmtId="164" fontId="4" fillId="0" borderId="1" xfId="0" applyFont="1" applyBorder="1">
      <alignment vertical="top"/>
    </xf>
    <xf numFmtId="164" fontId="4" fillId="0" borderId="4" xfId="0" applyFont="1" applyBorder="1">
      <alignment vertical="top"/>
    </xf>
    <xf numFmtId="164" fontId="4" fillId="0" borderId="6" xfId="0" applyFont="1" applyBorder="1">
      <alignment vertical="top"/>
    </xf>
    <xf numFmtId="164" fontId="6" fillId="2" borderId="1" xfId="0" applyFont="1" applyFill="1" applyBorder="1">
      <alignment vertical="top"/>
    </xf>
    <xf numFmtId="164" fontId="6" fillId="2" borderId="1" xfId="0" applyFont="1" applyFill="1" applyBorder="1" applyAlignment="1">
      <alignment horizontal="centerContinuous"/>
    </xf>
    <xf numFmtId="164" fontId="6" fillId="2" borderId="2" xfId="0" applyFont="1" applyFill="1" applyBorder="1" applyAlignment="1">
      <alignment horizontal="centerContinuous"/>
    </xf>
    <xf numFmtId="164" fontId="6" fillId="2" borderId="3" xfId="0" applyFont="1" applyFill="1" applyBorder="1" applyAlignment="1">
      <alignment horizontal="centerContinuous"/>
    </xf>
    <xf numFmtId="164" fontId="6" fillId="2" borderId="2" xfId="0" applyFont="1" applyFill="1" applyBorder="1">
      <alignment vertical="top"/>
    </xf>
    <xf numFmtId="164" fontId="6" fillId="2" borderId="6" xfId="0" applyFont="1" applyFill="1" applyBorder="1">
      <alignment vertical="top"/>
    </xf>
    <xf numFmtId="164" fontId="6" fillId="2" borderId="7" xfId="0" applyFont="1" applyFill="1" applyBorder="1">
      <alignment vertical="top"/>
    </xf>
    <xf numFmtId="164" fontId="6" fillId="2" borderId="7" xfId="0" applyFont="1" applyFill="1" applyBorder="1" applyAlignment="1">
      <alignment horizontal="center" vertical="center" wrapText="1"/>
    </xf>
    <xf numFmtId="164" fontId="4" fillId="0" borderId="4" xfId="0" applyFont="1" applyFill="1" applyBorder="1">
      <alignment vertical="top"/>
    </xf>
    <xf numFmtId="170" fontId="8" fillId="0" borderId="1" xfId="0" applyNumberFormat="1" applyFont="1" applyFill="1" applyBorder="1">
      <alignment vertical="top"/>
    </xf>
    <xf numFmtId="170" fontId="8" fillId="0" borderId="2" xfId="0" applyNumberFormat="1" applyFont="1" applyFill="1" applyBorder="1">
      <alignment vertical="top"/>
    </xf>
    <xf numFmtId="170" fontId="8" fillId="0" borderId="3" xfId="6" applyNumberFormat="1" applyFont="1" applyBorder="1">
      <alignment vertical="top"/>
    </xf>
    <xf numFmtId="170" fontId="8" fillId="0" borderId="5" xfId="0" applyNumberFormat="1" applyFont="1" applyBorder="1">
      <alignment vertical="top"/>
    </xf>
    <xf numFmtId="172" fontId="8" fillId="0" borderId="4" xfId="0" applyNumberFormat="1" applyFont="1" applyBorder="1">
      <alignment vertical="top"/>
    </xf>
    <xf numFmtId="172" fontId="8" fillId="0" borderId="0" xfId="0" applyNumberFormat="1" applyFont="1" applyBorder="1">
      <alignment vertical="top"/>
    </xf>
    <xf numFmtId="170" fontId="8" fillId="0" borderId="4" xfId="0" applyNumberFormat="1" applyFont="1" applyFill="1" applyBorder="1">
      <alignment vertical="top"/>
    </xf>
    <xf numFmtId="170" fontId="8" fillId="0" borderId="0" xfId="0" applyNumberFormat="1" applyFont="1" applyFill="1" applyBorder="1">
      <alignment vertical="top"/>
    </xf>
    <xf numFmtId="173" fontId="8" fillId="0" borderId="4" xfId="1" applyNumberFormat="1" applyFont="1" applyFill="1" applyBorder="1">
      <alignment vertical="top"/>
    </xf>
    <xf numFmtId="173" fontId="8" fillId="0" borderId="0" xfId="1" applyNumberFormat="1" applyFont="1" applyFill="1" applyBorder="1">
      <alignment vertical="top"/>
    </xf>
    <xf numFmtId="173" fontId="8" fillId="0" borderId="5" xfId="1" applyNumberFormat="1" applyFont="1" applyBorder="1">
      <alignment vertical="top"/>
    </xf>
    <xf numFmtId="170" fontId="8" fillId="0" borderId="4" xfId="0" applyNumberFormat="1" applyFont="1" applyBorder="1">
      <alignment vertical="top"/>
    </xf>
    <xf numFmtId="170" fontId="8" fillId="0" borderId="0" xfId="0" applyNumberFormat="1" applyFont="1" applyBorder="1">
      <alignment vertical="top"/>
    </xf>
    <xf numFmtId="173" fontId="8" fillId="0" borderId="4" xfId="1" applyNumberFormat="1" applyFont="1" applyBorder="1">
      <alignment vertical="top"/>
    </xf>
    <xf numFmtId="173" fontId="8" fillId="0" borderId="0" xfId="1" applyNumberFormat="1" applyFont="1" applyBorder="1">
      <alignment vertical="top"/>
    </xf>
    <xf numFmtId="164" fontId="8" fillId="3" borderId="5" xfId="0" applyFont="1" applyFill="1" applyBorder="1">
      <alignment vertical="top"/>
    </xf>
    <xf numFmtId="164" fontId="8" fillId="3" borderId="0" xfId="0" applyFont="1" applyFill="1" applyBorder="1">
      <alignment vertical="top"/>
    </xf>
    <xf numFmtId="164" fontId="4" fillId="0" borderId="1" xfId="0" applyFont="1" applyFill="1" applyBorder="1">
      <alignment vertical="top"/>
    </xf>
    <xf numFmtId="171" fontId="4" fillId="0" borderId="0" xfId="0" applyNumberFormat="1" applyFont="1">
      <alignment vertical="top"/>
    </xf>
    <xf numFmtId="170" fontId="8" fillId="3" borderId="4" xfId="0" applyNumberFormat="1" applyFont="1" applyFill="1" applyBorder="1">
      <alignment vertical="top"/>
    </xf>
    <xf numFmtId="170" fontId="8" fillId="3" borderId="0" xfId="0" applyNumberFormat="1" applyFont="1" applyFill="1" applyBorder="1">
      <alignment vertical="top"/>
    </xf>
    <xf numFmtId="170" fontId="8" fillId="3" borderId="5" xfId="0" applyNumberFormat="1" applyFont="1" applyFill="1" applyBorder="1">
      <alignment vertical="top"/>
    </xf>
    <xf numFmtId="170" fontId="8" fillId="0" borderId="1" xfId="0" applyNumberFormat="1" applyFont="1" applyBorder="1">
      <alignment vertical="top"/>
    </xf>
    <xf numFmtId="170" fontId="8" fillId="0" borderId="2" xfId="0" applyNumberFormat="1" applyFont="1" applyBorder="1">
      <alignment vertical="top"/>
    </xf>
    <xf numFmtId="170" fontId="8" fillId="0" borderId="3" xfId="0" applyNumberFormat="1" applyFont="1" applyBorder="1">
      <alignment vertical="top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8" fillId="3" borderId="3" xfId="0" applyFont="1" applyFill="1" applyBorder="1">
      <alignment vertical="top"/>
    </xf>
    <xf numFmtId="173" fontId="8" fillId="0" borderId="4" xfId="0" applyNumberFormat="1" applyFont="1" applyBorder="1">
      <alignment vertical="top"/>
    </xf>
    <xf numFmtId="173" fontId="8" fillId="0" borderId="0" xfId="0" applyNumberFormat="1" applyFont="1" applyBorder="1">
      <alignment vertical="top"/>
    </xf>
    <xf numFmtId="164" fontId="9" fillId="0" borderId="0" xfId="0" applyFont="1">
      <alignment vertical="top"/>
    </xf>
    <xf numFmtId="164" fontId="8" fillId="3" borderId="2" xfId="0" applyFont="1" applyFill="1" applyBorder="1">
      <alignment vertical="top"/>
    </xf>
    <xf numFmtId="164" fontId="9" fillId="0" borderId="6" xfId="0" applyFont="1" applyFill="1" applyBorder="1">
      <alignment vertical="top"/>
    </xf>
    <xf numFmtId="164" fontId="9" fillId="0" borderId="8" xfId="0" applyFont="1" applyBorder="1">
      <alignment vertical="top"/>
    </xf>
    <xf numFmtId="170" fontId="10" fillId="0" borderId="6" xfId="0" applyNumberFormat="1" applyFont="1" applyFill="1" applyBorder="1">
      <alignment vertical="top"/>
    </xf>
    <xf numFmtId="170" fontId="10" fillId="0" borderId="7" xfId="0" applyNumberFormat="1" applyFont="1" applyFill="1" applyBorder="1">
      <alignment vertical="top"/>
    </xf>
    <xf numFmtId="170" fontId="10" fillId="0" borderId="8" xfId="0" applyNumberFormat="1" applyFont="1" applyBorder="1">
      <alignment vertical="top"/>
    </xf>
    <xf numFmtId="164" fontId="9" fillId="0" borderId="6" xfId="0" applyFont="1" applyBorder="1">
      <alignment vertical="top"/>
    </xf>
    <xf numFmtId="170" fontId="10" fillId="0" borderId="6" xfId="0" applyNumberFormat="1" applyFont="1" applyBorder="1">
      <alignment vertical="top"/>
    </xf>
    <xf numFmtId="170" fontId="10" fillId="0" borderId="7" xfId="0" applyNumberFormat="1" applyFont="1" applyBorder="1">
      <alignment vertical="top"/>
    </xf>
    <xf numFmtId="170" fontId="10" fillId="0" borderId="4" xfId="0" applyNumberFormat="1" applyFont="1" applyBorder="1">
      <alignment vertical="top"/>
    </xf>
    <xf numFmtId="170" fontId="10" fillId="0" borderId="0" xfId="0" applyNumberFormat="1" applyFont="1" applyBorder="1">
      <alignment vertical="top"/>
    </xf>
    <xf numFmtId="170" fontId="10" fillId="0" borderId="5" xfId="0" applyNumberFormat="1" applyFont="1" applyBorder="1">
      <alignment vertical="top"/>
    </xf>
    <xf numFmtId="172" fontId="10" fillId="0" borderId="6" xfId="0" applyNumberFormat="1" applyFont="1" applyBorder="1">
      <alignment vertical="top"/>
    </xf>
    <xf numFmtId="172" fontId="10" fillId="0" borderId="7" xfId="0" applyNumberFormat="1" applyFont="1" applyBorder="1">
      <alignment vertical="top"/>
    </xf>
    <xf numFmtId="172" fontId="10" fillId="0" borderId="0" xfId="0" applyNumberFormat="1" applyFont="1" applyBorder="1">
      <alignment vertical="top"/>
    </xf>
    <xf numFmtId="165" fontId="8" fillId="0" borderId="4" xfId="0" applyNumberFormat="1" applyFont="1" applyBorder="1">
      <alignment vertical="top"/>
    </xf>
    <xf numFmtId="165" fontId="8" fillId="0" borderId="0" xfId="0" applyNumberFormat="1" applyFont="1" applyBorder="1">
      <alignment vertical="top"/>
    </xf>
    <xf numFmtId="170" fontId="8" fillId="0" borderId="6" xfId="0" applyNumberFormat="1" applyFont="1" applyBorder="1">
      <alignment vertical="top"/>
    </xf>
    <xf numFmtId="170" fontId="8" fillId="0" borderId="7" xfId="0" applyNumberFormat="1" applyFont="1" applyBorder="1">
      <alignment vertical="top"/>
    </xf>
    <xf numFmtId="170" fontId="8" fillId="0" borderId="8" xfId="0" applyNumberFormat="1" applyFont="1" applyBorder="1">
      <alignment vertical="top"/>
    </xf>
    <xf numFmtId="171" fontId="10" fillId="0" borderId="0" xfId="0" applyNumberFormat="1" applyFont="1" applyBorder="1">
      <alignment vertical="top"/>
    </xf>
    <xf numFmtId="43" fontId="8" fillId="0" borderId="4" xfId="10" applyFont="1" applyBorder="1" applyAlignment="1">
      <alignment vertical="top"/>
    </xf>
    <xf numFmtId="174" fontId="8" fillId="0" borderId="4" xfId="10" applyNumberFormat="1" applyFont="1" applyBorder="1" applyAlignment="1">
      <alignment vertical="top"/>
    </xf>
    <xf numFmtId="43" fontId="4" fillId="0" borderId="0" xfId="10" applyFont="1" applyAlignment="1">
      <alignment vertical="top"/>
    </xf>
    <xf numFmtId="165" fontId="4" fillId="0" borderId="0" xfId="1" applyFont="1">
      <alignment vertical="top"/>
    </xf>
    <xf numFmtId="164" fontId="11" fillId="0" borderId="0" xfId="0" applyFont="1">
      <alignment vertical="top"/>
    </xf>
    <xf numFmtId="164" fontId="9" fillId="4" borderId="0" xfId="0" applyFont="1" applyFill="1">
      <alignment vertical="top"/>
    </xf>
    <xf numFmtId="172" fontId="10" fillId="0" borderId="7" xfId="0" applyNumberFormat="1" applyFont="1" applyFill="1" applyBorder="1">
      <alignment vertical="top"/>
    </xf>
    <xf numFmtId="170" fontId="8" fillId="5" borderId="0" xfId="0" applyNumberFormat="1" applyFont="1" applyFill="1" applyBorder="1">
      <alignment vertical="top"/>
    </xf>
    <xf numFmtId="170" fontId="10" fillId="0" borderId="0" xfId="0" applyNumberFormat="1" applyFont="1" applyFill="1" applyBorder="1">
      <alignment vertical="top"/>
    </xf>
    <xf numFmtId="164" fontId="4" fillId="0" borderId="0" xfId="0" applyNumberFormat="1" applyFont="1" applyFill="1">
      <alignment vertical="top"/>
    </xf>
    <xf numFmtId="164" fontId="4" fillId="0" borderId="2" xfId="0" applyFont="1" applyBorder="1">
      <alignment vertical="top"/>
    </xf>
    <xf numFmtId="164" fontId="4" fillId="0" borderId="0" xfId="0" applyFont="1" applyBorder="1">
      <alignment vertical="top"/>
    </xf>
    <xf numFmtId="164" fontId="9" fillId="0" borderId="7" xfId="0" applyFont="1" applyBorder="1">
      <alignment vertical="top"/>
    </xf>
    <xf numFmtId="170" fontId="8" fillId="0" borderId="3" xfId="0" applyNumberFormat="1" applyFont="1" applyFill="1" applyBorder="1">
      <alignment vertical="top"/>
    </xf>
    <xf numFmtId="170" fontId="8" fillId="0" borderId="5" xfId="0" applyNumberFormat="1" applyFont="1" applyFill="1" applyBorder="1">
      <alignment vertical="top"/>
    </xf>
    <xf numFmtId="170" fontId="10" fillId="0" borderId="8" xfId="0" applyNumberFormat="1" applyFont="1" applyFill="1" applyBorder="1">
      <alignment vertical="top"/>
    </xf>
    <xf numFmtId="164" fontId="8" fillId="3" borderId="4" xfId="0" applyFont="1" applyFill="1" applyBorder="1">
      <alignment vertical="top"/>
    </xf>
    <xf numFmtId="164" fontId="8" fillId="0" borderId="0" xfId="0" applyNumberFormat="1" applyFont="1" applyBorder="1">
      <alignment vertical="top"/>
    </xf>
    <xf numFmtId="164" fontId="4" fillId="0" borderId="7" xfId="0" applyFont="1" applyBorder="1">
      <alignment vertical="top"/>
    </xf>
    <xf numFmtId="164" fontId="5" fillId="0" borderId="0" xfId="0" applyFont="1">
      <alignment vertical="top"/>
    </xf>
    <xf numFmtId="164" fontId="8" fillId="0" borderId="1" xfId="0" applyNumberFormat="1" applyFont="1" applyBorder="1">
      <alignment vertical="top"/>
    </xf>
    <xf numFmtId="164" fontId="8" fillId="0" borderId="2" xfId="0" applyNumberFormat="1" applyFont="1" applyBorder="1">
      <alignment vertical="top"/>
    </xf>
    <xf numFmtId="164" fontId="8" fillId="0" borderId="4" xfId="0" applyNumberFormat="1" applyFont="1" applyBorder="1">
      <alignment vertical="top"/>
    </xf>
    <xf numFmtId="164" fontId="13" fillId="4" borderId="0" xfId="0" applyFont="1" applyFill="1">
      <alignment vertical="top"/>
    </xf>
    <xf numFmtId="164" fontId="5" fillId="4" borderId="0" xfId="0" applyFont="1" applyFill="1">
      <alignment vertical="top"/>
    </xf>
    <xf numFmtId="164" fontId="2" fillId="0" borderId="0" xfId="0" applyFont="1">
      <alignment vertical="top"/>
    </xf>
    <xf numFmtId="164" fontId="9" fillId="0" borderId="4" xfId="0" applyFont="1" applyFill="1" applyBorder="1">
      <alignment vertical="top"/>
    </xf>
    <xf numFmtId="164" fontId="9" fillId="0" borderId="4" xfId="0" applyFont="1" applyBorder="1">
      <alignment vertical="top"/>
    </xf>
    <xf numFmtId="164" fontId="8" fillId="0" borderId="4" xfId="0" applyNumberFormat="1" applyFont="1" applyFill="1" applyBorder="1">
      <alignment vertical="top"/>
    </xf>
    <xf numFmtId="171" fontId="8" fillId="0" borderId="0" xfId="0" applyNumberFormat="1" applyFont="1" applyBorder="1">
      <alignment vertical="top"/>
    </xf>
    <xf numFmtId="164" fontId="1" fillId="0" borderId="0" xfId="0" applyFont="1">
      <alignment vertical="top"/>
    </xf>
    <xf numFmtId="165" fontId="8" fillId="0" borderId="5" xfId="1" applyFont="1" applyBorder="1">
      <alignment vertical="top"/>
    </xf>
    <xf numFmtId="170" fontId="10" fillId="0" borderId="5" xfId="0" applyNumberFormat="1" applyFont="1" applyFill="1" applyBorder="1">
      <alignment vertical="top"/>
    </xf>
    <xf numFmtId="170" fontId="10" fillId="0" borderId="4" xfId="0" applyNumberFormat="1" applyFont="1" applyFill="1" applyBorder="1">
      <alignment vertical="top"/>
    </xf>
    <xf numFmtId="165" fontId="8" fillId="6" borderId="5" xfId="1" applyFont="1" applyFill="1" applyBorder="1">
      <alignment vertical="top"/>
    </xf>
    <xf numFmtId="164" fontId="12" fillId="6" borderId="4" xfId="0" applyNumberFormat="1" applyFont="1" applyFill="1" applyBorder="1">
      <alignment vertical="top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1" fillId="0" borderId="3" xfId="0" applyFont="1" applyBorder="1">
      <alignment vertical="top"/>
    </xf>
    <xf numFmtId="164" fontId="1" fillId="0" borderId="5" xfId="0" applyFont="1" applyBorder="1">
      <alignment vertical="top"/>
    </xf>
    <xf numFmtId="164" fontId="1" fillId="0" borderId="8" xfId="0" applyFont="1" applyBorder="1">
      <alignment vertical="top"/>
    </xf>
    <xf numFmtId="164" fontId="1" fillId="0" borderId="2" xfId="0" applyFont="1" applyBorder="1">
      <alignment vertical="top"/>
    </xf>
    <xf numFmtId="164" fontId="1" fillId="0" borderId="0" xfId="0" applyFont="1" applyBorder="1">
      <alignment vertical="top"/>
    </xf>
    <xf numFmtId="164" fontId="1" fillId="0" borderId="7" xfId="0" applyFont="1" applyBorder="1">
      <alignment vertical="top"/>
    </xf>
    <xf numFmtId="164" fontId="1" fillId="4" borderId="0" xfId="0" applyFont="1" applyFill="1">
      <alignment vertical="top"/>
    </xf>
  </cellXfs>
  <cellStyles count="11">
    <cellStyle name="Comma" xfId="10" builtinId="3"/>
    <cellStyle name="DateLong" xfId="7" xr:uid="{00000000-0005-0000-0000-000001000000}"/>
    <cellStyle name="DateShort" xfId="8" xr:uid="{00000000-0005-0000-0000-000002000000}"/>
    <cellStyle name="Factor" xfId="6" xr:uid="{00000000-0005-0000-0000-000003000000}"/>
    <cellStyle name="Normal" xfId="0" builtinId="0" customBuiltin="1"/>
    <cellStyle name="Normal 10" xfId="4" xr:uid="{00000000-0005-0000-0000-000005000000}"/>
    <cellStyle name="Normal 2" xfId="5" xr:uid="{00000000-0005-0000-0000-000006000000}"/>
    <cellStyle name="Normal 3" xfId="2" xr:uid="{00000000-0005-0000-0000-000007000000}"/>
    <cellStyle name="Normal 3 2" xfId="3" xr:uid="{00000000-0005-0000-0000-000008000000}"/>
    <cellStyle name="Per cent" xfId="1" builtinId="5" customBuiltin="1"/>
    <cellStyle name="Year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L%20financial%20models/PR19-17z_BRL.108.007.003_NOTIONAL%20in%20SCP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L%20financial%20models/Financial%20model_BRL_ST_DD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RL%20financial%20models/Financial-model_BRL_ST_DD_304.001.001_NOTIONAL%20REP%20inc%20SCP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RL%20financial%20models/Financial%20model_BRL_F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8">
          <cell r="L268">
            <v>2.1000000000000001E-2</v>
          </cell>
          <cell r="M268">
            <v>2.1000000000000001E-2</v>
          </cell>
          <cell r="N268">
            <v>2.1000000000000001E-2</v>
          </cell>
          <cell r="O268">
            <v>2.1000000000000001E-2</v>
          </cell>
          <cell r="P268">
            <v>2.1000000000000001E-2</v>
          </cell>
        </row>
        <row r="269">
          <cell r="L269">
            <v>2.1000000000000001E-2</v>
          </cell>
          <cell r="M269">
            <v>2.1000000000000001E-2</v>
          </cell>
          <cell r="N269">
            <v>2.1000000000000001E-2</v>
          </cell>
          <cell r="O269">
            <v>2.1000000000000001E-2</v>
          </cell>
          <cell r="P269">
            <v>2.1000000000000001E-2</v>
          </cell>
        </row>
        <row r="270">
          <cell r="L270">
            <v>6.0400000000000002E-2</v>
          </cell>
          <cell r="M270">
            <v>6.0400000000000002E-2</v>
          </cell>
          <cell r="N270">
            <v>6.0400000000000002E-2</v>
          </cell>
          <cell r="O270">
            <v>6.0400000000000002E-2</v>
          </cell>
          <cell r="P270">
            <v>6.0400000000000002E-2</v>
          </cell>
        </row>
        <row r="472">
          <cell r="L472">
            <v>5.3199999999999997E-2</v>
          </cell>
          <cell r="M472">
            <v>5.3199999999999997E-2</v>
          </cell>
          <cell r="N472">
            <v>5.3199999999999997E-2</v>
          </cell>
          <cell r="O472">
            <v>5.3199999999999997E-2</v>
          </cell>
          <cell r="P472">
            <v>5.3199999999999997E-2</v>
          </cell>
        </row>
        <row r="473">
          <cell r="L473">
            <v>5.6500000000000002E-2</v>
          </cell>
          <cell r="M473">
            <v>5.6500000000000002E-2</v>
          </cell>
          <cell r="N473">
            <v>5.6500000000000002E-2</v>
          </cell>
          <cell r="O473">
            <v>5.6500000000000002E-2</v>
          </cell>
          <cell r="P473">
            <v>5.6500000000000002E-2</v>
          </cell>
        </row>
        <row r="474">
          <cell r="L474">
            <v>5.3199999999999997E-2</v>
          </cell>
          <cell r="M474">
            <v>5.3199999999999997E-2</v>
          </cell>
          <cell r="N474">
            <v>5.3199999999999997E-2</v>
          </cell>
          <cell r="O474">
            <v>5.3199999999999997E-2</v>
          </cell>
          <cell r="P474">
            <v>5.3199999999999997E-2</v>
          </cell>
        </row>
        <row r="675"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871"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</row>
        <row r="872"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</row>
        <row r="873"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</row>
      </sheetData>
      <sheetData sheetId="11"/>
      <sheetData sheetId="12"/>
      <sheetData sheetId="13">
        <row r="17">
          <cell r="L17">
            <v>18.383972209671409</v>
          </cell>
          <cell r="M17">
            <v>18.56761288936481</v>
          </cell>
          <cell r="N17">
            <v>18.895231821783671</v>
          </cell>
          <cell r="O17">
            <v>19.214703274168841</v>
          </cell>
          <cell r="P17">
            <v>19.394536962509477</v>
          </cell>
        </row>
        <row r="20">
          <cell r="L20">
            <v>91.049895138484345</v>
          </cell>
          <cell r="M20">
            <v>91.474308044061914</v>
          </cell>
          <cell r="N20">
            <v>91.767439396843969</v>
          </cell>
          <cell r="O20">
            <v>92.182990191158737</v>
          </cell>
          <cell r="P20">
            <v>92.710336029028028</v>
          </cell>
        </row>
        <row r="27"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-2.0419650430292591</v>
          </cell>
          <cell r="M218">
            <v>-2.0419650430292591</v>
          </cell>
          <cell r="N218">
            <v>-2.0419650430292591</v>
          </cell>
          <cell r="O218">
            <v>-2.0419650430292591</v>
          </cell>
          <cell r="P218">
            <v>-2.0419650430292591</v>
          </cell>
        </row>
        <row r="226">
          <cell r="L226">
            <v>-1.5249999999999999</v>
          </cell>
          <cell r="M226">
            <v>-1.5249999999999999</v>
          </cell>
          <cell r="N226">
            <v>-1.5249999999999999</v>
          </cell>
          <cell r="O226">
            <v>-1.5249999999999999</v>
          </cell>
          <cell r="P226">
            <v>-1.5249999999999999</v>
          </cell>
        </row>
        <row r="232">
          <cell r="L232">
            <v>3.34788</v>
          </cell>
          <cell r="M232">
            <v>3.2604800000000003</v>
          </cell>
          <cell r="N232">
            <v>3.3267199999999999</v>
          </cell>
          <cell r="O232">
            <v>3.3883599999999996</v>
          </cell>
          <cell r="P232">
            <v>3.4546000000000001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61"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3.5250592156862659E-2</v>
          </cell>
          <cell r="M862">
            <v>3.5250592156862659E-2</v>
          </cell>
          <cell r="N862">
            <v>3.5250592156862659E-2</v>
          </cell>
          <cell r="O862">
            <v>3.5250592156862659E-2</v>
          </cell>
          <cell r="P862">
            <v>3.5250592156862659E-2</v>
          </cell>
        </row>
        <row r="982">
          <cell r="L982">
            <v>2.5199615533980646E-2</v>
          </cell>
          <cell r="M982">
            <v>2.5199615533980646E-2</v>
          </cell>
          <cell r="N982">
            <v>2.5199615533980646E-2</v>
          </cell>
          <cell r="O982">
            <v>2.5199615533980646E-2</v>
          </cell>
          <cell r="P982">
            <v>2.5199615533980646E-2</v>
          </cell>
        </row>
        <row r="1115">
          <cell r="L1115">
            <v>3.5250592156862659E-2</v>
          </cell>
          <cell r="M1115">
            <v>3.5250592156862659E-2</v>
          </cell>
          <cell r="N1115">
            <v>3.5250592156862659E-2</v>
          </cell>
          <cell r="O1115">
            <v>3.5250592156862659E-2</v>
          </cell>
          <cell r="P1115">
            <v>3.5250592156862659E-2</v>
          </cell>
        </row>
      </sheetData>
      <sheetData sheetId="32">
        <row r="862">
          <cell r="L862">
            <v>3.5250592156862659E-2</v>
          </cell>
          <cell r="M862">
            <v>3.5250592156862659E-2</v>
          </cell>
          <cell r="N862">
            <v>3.5250592156862659E-2</v>
          </cell>
          <cell r="O862">
            <v>3.5250592156862659E-2</v>
          </cell>
          <cell r="P862">
            <v>3.5250592156862659E-2</v>
          </cell>
        </row>
        <row r="982">
          <cell r="L982">
            <v>2.5199615533980646E-2</v>
          </cell>
          <cell r="M982">
            <v>2.5199615533980646E-2</v>
          </cell>
          <cell r="N982">
            <v>2.5199615533980646E-2</v>
          </cell>
          <cell r="O982">
            <v>2.5199615533980646E-2</v>
          </cell>
          <cell r="P982">
            <v>2.5199615533980646E-2</v>
          </cell>
        </row>
        <row r="1115">
          <cell r="L1115">
            <v>3.5250592156862659E-2</v>
          </cell>
          <cell r="M1115">
            <v>3.5250592156862659E-2</v>
          </cell>
          <cell r="N1115">
            <v>3.5250592156862659E-2</v>
          </cell>
          <cell r="O1115">
            <v>3.5250592156862659E-2</v>
          </cell>
          <cell r="P1115">
            <v>3.5250592156862659E-2</v>
          </cell>
        </row>
      </sheetData>
      <sheetData sheetId="33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-1.9607843137254943E-2</v>
          </cell>
          <cell r="M862">
            <v>-1.9607843137254943E-2</v>
          </cell>
          <cell r="N862">
            <v>-1.9607843137254943E-2</v>
          </cell>
          <cell r="O862">
            <v>-1.9607843137254943E-2</v>
          </cell>
          <cell r="P862">
            <v>-1.9607843137254943E-2</v>
          </cell>
        </row>
        <row r="982">
          <cell r="L982">
            <v>-2.9126213592232997E-2</v>
          </cell>
          <cell r="M982">
            <v>-2.9126213592232997E-2</v>
          </cell>
          <cell r="N982">
            <v>-2.9126213592232997E-2</v>
          </cell>
          <cell r="O982">
            <v>-2.9126213592232997E-2</v>
          </cell>
          <cell r="P982">
            <v>-2.9126213592232997E-2</v>
          </cell>
        </row>
        <row r="1115">
          <cell r="L1115">
            <v>-1.9607843137254943E-2</v>
          </cell>
          <cell r="M1115">
            <v>-1.9607843137254943E-2</v>
          </cell>
          <cell r="N1115">
            <v>-1.9607843137254943E-2</v>
          </cell>
          <cell r="O1115">
            <v>-1.9607843137254943E-2</v>
          </cell>
          <cell r="P1115">
            <v>-1.9607843137254943E-2</v>
          </cell>
        </row>
      </sheetData>
      <sheetData sheetId="34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-1.9607843137254943E-2</v>
          </cell>
          <cell r="M862">
            <v>-1.9607843137254943E-2</v>
          </cell>
          <cell r="N862">
            <v>-1.9607843137254943E-2</v>
          </cell>
          <cell r="O862">
            <v>-1.9607843137254943E-2</v>
          </cell>
          <cell r="P862">
            <v>-1.9607843137254943E-2</v>
          </cell>
        </row>
        <row r="982">
          <cell r="L982">
            <v>-2.9126213592232997E-2</v>
          </cell>
          <cell r="M982">
            <v>-2.9126213592232997E-2</v>
          </cell>
          <cell r="N982">
            <v>-2.9126213592232997E-2</v>
          </cell>
          <cell r="O982">
            <v>-2.9126213592232997E-2</v>
          </cell>
          <cell r="P982">
            <v>-2.9126213592232997E-2</v>
          </cell>
        </row>
        <row r="1115">
          <cell r="L1115">
            <v>-1.9607843137254943E-2</v>
          </cell>
          <cell r="M1115">
            <v>-1.9607843137254943E-2</v>
          </cell>
          <cell r="N1115">
            <v>-1.9607843137254943E-2</v>
          </cell>
          <cell r="O1115">
            <v>-1.9607843137254943E-2</v>
          </cell>
          <cell r="P1115">
            <v>-1.9607843137254943E-2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6">
          <cell r="L56">
            <v>112.56685207980385</v>
          </cell>
          <cell r="M56">
            <v>115.58454868989267</v>
          </cell>
          <cell r="N56">
            <v>118.5192827745106</v>
          </cell>
          <cell r="O56">
            <v>121.65516321706416</v>
          </cell>
          <cell r="P56">
            <v>124.80967709870684</v>
          </cell>
        </row>
        <row r="58">
          <cell r="L58">
            <v>0.74426141816015268</v>
          </cell>
          <cell r="M58">
            <v>0.74550609329884099</v>
          </cell>
          <cell r="N58">
            <v>0.7465071945122983</v>
          </cell>
          <cell r="O58">
            <v>0.74759250208835704</v>
          </cell>
          <cell r="P58">
            <v>0.7487232270635098</v>
          </cell>
        </row>
        <row r="67">
          <cell r="L67">
            <v>9.5560960000000001</v>
          </cell>
          <cell r="M67">
            <v>9.8652373119999979</v>
          </cell>
          <cell r="N67">
            <v>10.084509157888002</v>
          </cell>
          <cell r="O67">
            <v>10.28761417075507</v>
          </cell>
          <cell r="P67">
            <v>10.276228379746467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L69">
            <v>93.335260966738943</v>
          </cell>
          <cell r="M69">
            <v>96.034222651511556</v>
          </cell>
          <cell r="N69">
            <v>98.560006437497677</v>
          </cell>
          <cell r="O69">
            <v>101.23610203216751</v>
          </cell>
          <cell r="P69">
            <v>103.7241325858449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8">
          <cell r="L98">
            <v>0.94278041380545119</v>
          </cell>
          <cell r="M98">
            <v>0.97004265304556725</v>
          </cell>
          <cell r="N98">
            <v>0.99555562058078806</v>
          </cell>
          <cell r="O98">
            <v>1.0225868892138124</v>
          </cell>
          <cell r="P98">
            <v>1.0477185109681244</v>
          </cell>
        </row>
        <row r="101">
          <cell r="L101">
            <v>10.498876413805451</v>
          </cell>
          <cell r="M101">
            <v>10.835279965045565</v>
          </cell>
          <cell r="N101">
            <v>11.08006477846879</v>
          </cell>
          <cell r="O101">
            <v>11.310201059968882</v>
          </cell>
          <cell r="P101">
            <v>11.323946890714591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2"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219">
          <cell r="L219">
            <v>15.443203510100473</v>
          </cell>
          <cell r="M219">
            <v>15.177645487836113</v>
          </cell>
          <cell r="N219">
            <v>18.442688636626862</v>
          </cell>
          <cell r="O219">
            <v>15.121015064211123</v>
          </cell>
          <cell r="P219">
            <v>15.1318698718978</v>
          </cell>
        </row>
        <row r="220">
          <cell r="L220">
            <v>0.79730621318796391</v>
          </cell>
          <cell r="M220">
            <v>0.81194810136981277</v>
          </cell>
          <cell r="N220">
            <v>0.66969763694503615</v>
          </cell>
          <cell r="O220">
            <v>0.81993912618892972</v>
          </cell>
          <cell r="P220">
            <v>0.82534817694081242</v>
          </cell>
        </row>
        <row r="230">
          <cell r="L230">
            <v>1.2185369922186615</v>
          </cell>
          <cell r="M230">
            <v>1.1929477153820698</v>
          </cell>
          <cell r="N230">
            <v>1.1678958133590462</v>
          </cell>
          <cell r="O230">
            <v>1.1433700012785062</v>
          </cell>
          <cell r="P230">
            <v>1.1193592312516576</v>
          </cell>
        </row>
        <row r="231">
          <cell r="L231">
            <v>1.2254265783417533</v>
          </cell>
          <cell r="M231">
            <v>1.2104107901044636</v>
          </cell>
          <cell r="N231">
            <v>1.1963010773197178</v>
          </cell>
          <cell r="O231">
            <v>1.1826312994068757</v>
          </cell>
          <cell r="P231">
            <v>1.1693381532237492</v>
          </cell>
        </row>
        <row r="232">
          <cell r="L232">
            <v>9.4533290279130017E-2</v>
          </cell>
          <cell r="M232">
            <v>0.26955315835724958</v>
          </cell>
          <cell r="N232">
            <v>0.52343677798481703</v>
          </cell>
          <cell r="O232">
            <v>0.75801507465327123</v>
          </cell>
          <cell r="P232">
            <v>0.8742694218569792</v>
          </cell>
        </row>
        <row r="234">
          <cell r="L234">
            <v>2.5384968608395448</v>
          </cell>
          <cell r="M234">
            <v>2.6729116638437831</v>
          </cell>
          <cell r="N234">
            <v>2.8876336686635815</v>
          </cell>
          <cell r="O234">
            <v>3.0840163753386536</v>
          </cell>
          <cell r="P234">
            <v>3.1629668063323861</v>
          </cell>
        </row>
        <row r="244">
          <cell r="L244">
            <v>2.0239586647653471</v>
          </cell>
          <cell r="M244">
            <v>1.9814555328052748</v>
          </cell>
          <cell r="N244">
            <v>1.9398449666163642</v>
          </cell>
          <cell r="O244">
            <v>1.8991082223174203</v>
          </cell>
          <cell r="P244">
            <v>1.8592269496487543</v>
          </cell>
        </row>
        <row r="245">
          <cell r="L245">
            <v>1.4550493196962184</v>
          </cell>
          <cell r="M245">
            <v>1.4372198447643654</v>
          </cell>
          <cell r="N245">
            <v>1.4204662274106965</v>
          </cell>
          <cell r="O245">
            <v>1.4042349807542105</v>
          </cell>
          <cell r="P245">
            <v>1.3884509397906508</v>
          </cell>
        </row>
        <row r="246">
          <cell r="L246">
            <v>5.3505254241017701E-2</v>
          </cell>
          <cell r="M246">
            <v>0.15256541083874636</v>
          </cell>
          <cell r="N246">
            <v>0.29626196023095314</v>
          </cell>
          <cell r="O246">
            <v>0.42903181691964409</v>
          </cell>
          <cell r="P246">
            <v>0.49483105426123458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3.5325132387025833</v>
          </cell>
          <cell r="M249">
            <v>3.5712407884083861</v>
          </cell>
          <cell r="N249">
            <v>3.6565731542580138</v>
          </cell>
          <cell r="O249">
            <v>3.7323750199912746</v>
          </cell>
          <cell r="P249">
            <v>3.7425089437006398</v>
          </cell>
        </row>
        <row r="284"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410">
          <cell r="L410">
            <v>75.943083639248243</v>
          </cell>
          <cell r="M410">
            <v>74.089504340837294</v>
          </cell>
          <cell r="N410">
            <v>71.032473336033931</v>
          </cell>
          <cell r="O410">
            <v>73.994205359650664</v>
          </cell>
          <cell r="P410">
            <v>74.420314284067857</v>
          </cell>
        </row>
        <row r="411">
          <cell r="L411">
            <v>0.70513252771967805</v>
          </cell>
          <cell r="M411">
            <v>0.72595277563814387</v>
          </cell>
          <cell r="N411">
            <v>0.76039417009923316</v>
          </cell>
          <cell r="O411">
            <v>0.73512359446860975</v>
          </cell>
          <cell r="P411">
            <v>0.73709582041817878</v>
          </cell>
        </row>
        <row r="421">
          <cell r="L421">
            <v>10.880601719395564</v>
          </cell>
          <cell r="M421">
            <v>10.301753707923721</v>
          </cell>
          <cell r="N421">
            <v>9.7537004106621801</v>
          </cell>
          <cell r="O421">
            <v>9.2348035488149502</v>
          </cell>
          <cell r="P421">
            <v>8.7435120000179953</v>
          </cell>
        </row>
        <row r="422">
          <cell r="L422">
            <v>11.620860998704492</v>
          </cell>
          <cell r="M422">
            <v>11.06223831132202</v>
          </cell>
          <cell r="N422">
            <v>10.536828954600498</v>
          </cell>
          <cell r="O422">
            <v>10.038712528712329</v>
          </cell>
          <cell r="P422">
            <v>9.5659472528017986</v>
          </cell>
        </row>
        <row r="423">
          <cell r="L423">
            <v>0.5956576599227601</v>
          </cell>
          <cell r="M423">
            <v>1.6997133446417567</v>
          </cell>
          <cell r="N423">
            <v>2.6021021466582903</v>
          </cell>
          <cell r="O423">
            <v>3.4377387413821174</v>
          </cell>
          <cell r="P423">
            <v>4.2966328800698603</v>
          </cell>
        </row>
        <row r="425">
          <cell r="L425">
            <v>23.097120378022819</v>
          </cell>
          <cell r="M425">
            <v>23.0637053638875</v>
          </cell>
          <cell r="N425">
            <v>22.892631511920968</v>
          </cell>
          <cell r="O425">
            <v>22.711254818909396</v>
          </cell>
          <cell r="P425">
            <v>22.606092132889653</v>
          </cell>
        </row>
        <row r="435">
          <cell r="L435">
            <v>7.0177685346817515</v>
          </cell>
          <cell r="M435">
            <v>6.6444232486366834</v>
          </cell>
          <cell r="N435">
            <v>6.2909399318092118</v>
          </cell>
          <cell r="O435">
            <v>5.9562619274369606</v>
          </cell>
          <cell r="P435">
            <v>5.6393887928973143</v>
          </cell>
        </row>
        <row r="436">
          <cell r="L436">
            <v>5.036609993137966</v>
          </cell>
          <cell r="M436">
            <v>4.794496727177914</v>
          </cell>
          <cell r="N436">
            <v>4.5667784869505494</v>
          </cell>
          <cell r="O436">
            <v>4.3508893055332507</v>
          </cell>
          <cell r="P436">
            <v>4.1459875935753283</v>
          </cell>
        </row>
        <row r="437">
          <cell r="L437">
            <v>0.38418717007135578</v>
          </cell>
          <cell r="M437">
            <v>1.0962808064872567</v>
          </cell>
          <cell r="N437">
            <v>1.678303373267928</v>
          </cell>
          <cell r="O437">
            <v>2.2172721134275712</v>
          </cell>
          <cell r="P437">
            <v>2.7712415000986126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40">
          <cell r="L440">
            <v>12.438565697891073</v>
          </cell>
          <cell r="M440">
            <v>12.535200782301853</v>
          </cell>
          <cell r="N440">
            <v>12.53602179202769</v>
          </cell>
          <cell r="O440">
            <v>12.524423346397782</v>
          </cell>
          <cell r="P440">
            <v>12.556617886571255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48"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62"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</row>
        <row r="812"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</row>
        <row r="822"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</row>
        <row r="823"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</row>
        <row r="824"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</row>
        <row r="826"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</row>
      </sheetData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log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8">
          <cell r="L268">
            <v>2.1000000000000001E-2</v>
          </cell>
          <cell r="M268">
            <v>2.1000000000000001E-2</v>
          </cell>
          <cell r="N268">
            <v>2.1000000000000001E-2</v>
          </cell>
          <cell r="O268">
            <v>2.1000000000000001E-2</v>
          </cell>
          <cell r="P268">
            <v>2.1000000000000001E-2</v>
          </cell>
        </row>
        <row r="269">
          <cell r="L269">
            <v>2.1000000000000001E-2</v>
          </cell>
          <cell r="M269">
            <v>2.1000000000000001E-2</v>
          </cell>
          <cell r="N269">
            <v>2.1000000000000001E-2</v>
          </cell>
          <cell r="O269">
            <v>2.1000000000000001E-2</v>
          </cell>
          <cell r="P269">
            <v>2.1000000000000001E-2</v>
          </cell>
        </row>
        <row r="270">
          <cell r="L270">
            <v>6.0400000000000002E-2</v>
          </cell>
          <cell r="M270">
            <v>6.0400000000000002E-2</v>
          </cell>
          <cell r="N270">
            <v>6.0400000000000002E-2</v>
          </cell>
          <cell r="O270">
            <v>6.0400000000000002E-2</v>
          </cell>
          <cell r="P270">
            <v>6.0400000000000002E-2</v>
          </cell>
        </row>
        <row r="472">
          <cell r="L472">
            <v>5.3199999999999997E-2</v>
          </cell>
          <cell r="M472">
            <v>5.3199999999999997E-2</v>
          </cell>
          <cell r="N472">
            <v>5.3199999999999997E-2</v>
          </cell>
          <cell r="O472">
            <v>5.3199999999999997E-2</v>
          </cell>
          <cell r="P472">
            <v>5.3199999999999997E-2</v>
          </cell>
        </row>
        <row r="473">
          <cell r="L473">
            <v>5.6500000000000002E-2</v>
          </cell>
          <cell r="M473">
            <v>5.6500000000000002E-2</v>
          </cell>
          <cell r="N473">
            <v>5.6500000000000002E-2</v>
          </cell>
          <cell r="O473">
            <v>5.6500000000000002E-2</v>
          </cell>
          <cell r="P473">
            <v>5.6500000000000002E-2</v>
          </cell>
        </row>
        <row r="474">
          <cell r="L474">
            <v>5.3199999999999997E-2</v>
          </cell>
          <cell r="M474">
            <v>5.3199999999999997E-2</v>
          </cell>
          <cell r="N474">
            <v>5.3199999999999997E-2</v>
          </cell>
          <cell r="O474">
            <v>5.3199999999999997E-2</v>
          </cell>
          <cell r="P474">
            <v>5.3199999999999997E-2</v>
          </cell>
        </row>
        <row r="675"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871"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</row>
        <row r="872"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</row>
        <row r="873"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</row>
      </sheetData>
      <sheetData sheetId="13"/>
      <sheetData sheetId="14"/>
      <sheetData sheetId="15">
        <row r="17">
          <cell r="L17">
            <v>16.210728438640214</v>
          </cell>
          <cell r="M17">
            <v>16.493001071514218</v>
          </cell>
          <cell r="N17">
            <v>16.902030075462338</v>
          </cell>
          <cell r="O17">
            <v>17.285849242033787</v>
          </cell>
          <cell r="P17">
            <v>17.555385107782406</v>
          </cell>
        </row>
        <row r="20">
          <cell r="L20">
            <v>76.711852937837691</v>
          </cell>
          <cell r="M20">
            <v>77.657595788870367</v>
          </cell>
          <cell r="N20">
            <v>78.436695491889196</v>
          </cell>
          <cell r="O20">
            <v>79.525672822452421</v>
          </cell>
          <cell r="P20">
            <v>80.457092040877612</v>
          </cell>
        </row>
        <row r="27"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8">
          <cell r="L198">
            <v>-0.24796893218572791</v>
          </cell>
          <cell r="M198">
            <v>-0.11884280499778654</v>
          </cell>
          <cell r="N198">
            <v>1.7273379051204074E-2</v>
          </cell>
          <cell r="O198">
            <v>0.13440643148429388</v>
          </cell>
          <cell r="P198">
            <v>0.25322492267027386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L214">
            <v>10.591507546688867</v>
          </cell>
          <cell r="M214">
            <v>10.641240743318164</v>
          </cell>
          <cell r="N214">
            <v>10.621487775066921</v>
          </cell>
          <cell r="O214">
            <v>10.590839898496684</v>
          </cell>
          <cell r="P214">
            <v>10.589827569623811</v>
          </cell>
        </row>
        <row r="216">
          <cell r="L216">
            <v>1.407326533794377</v>
          </cell>
          <cell r="M216">
            <v>1.7140806598830238</v>
          </cell>
          <cell r="N216">
            <v>2.0297372258469393</v>
          </cell>
          <cell r="O216">
            <v>2.3226179721613316</v>
          </cell>
          <cell r="P216">
            <v>2.5315740367887205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-2.0409999999999999</v>
          </cell>
          <cell r="M218">
            <v>-2.0409999999999999</v>
          </cell>
          <cell r="N218">
            <v>-2.0409999999999999</v>
          </cell>
          <cell r="O218">
            <v>-2.0409999999999999</v>
          </cell>
          <cell r="P218">
            <v>-2.0409999999999999</v>
          </cell>
        </row>
        <row r="222">
          <cell r="L222">
            <v>-1.1392234870355651</v>
          </cell>
          <cell r="M222">
            <v>-0.51826990856845612</v>
          </cell>
          <cell r="N222">
            <v>9.6985531754896215E-2</v>
          </cell>
          <cell r="O222">
            <v>0.60915999980814206</v>
          </cell>
          <cell r="P222">
            <v>1.122868440514651</v>
          </cell>
        </row>
        <row r="226">
          <cell r="L226">
            <v>-1.577030264905577</v>
          </cell>
          <cell r="M226">
            <v>-1.6257605000911632</v>
          </cell>
          <cell r="N226">
            <v>-1.6759964995439762</v>
          </cell>
          <cell r="O226">
            <v>-1.7279288530145662</v>
          </cell>
          <cell r="P226">
            <v>-1.7813218545727092</v>
          </cell>
        </row>
        <row r="232">
          <cell r="L232">
            <v>1.27690542811365</v>
          </cell>
          <cell r="M232">
            <v>1.1985083749157599</v>
          </cell>
          <cell r="N232">
            <v>1.14427479701859</v>
          </cell>
          <cell r="O232">
            <v>1.4143687542688701</v>
          </cell>
          <cell r="P232">
            <v>1.4460497552186999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61"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4"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5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6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6">
          <cell r="L56">
            <v>96.948303958866404</v>
          </cell>
          <cell r="M56">
            <v>100.27856368539493</v>
          </cell>
          <cell r="N56">
            <v>103.65080540593424</v>
          </cell>
          <cell r="O56">
            <v>107.07373469029206</v>
          </cell>
          <cell r="P56">
            <v>110.55385035612426</v>
          </cell>
        </row>
        <row r="58">
          <cell r="L58">
            <v>0.74429999999999996</v>
          </cell>
          <cell r="M58">
            <v>0.74550000000000005</v>
          </cell>
          <cell r="N58">
            <v>0.74649999999999994</v>
          </cell>
          <cell r="O58">
            <v>0.74760000000000004</v>
          </cell>
          <cell r="P58">
            <v>0.74870000000000003</v>
          </cell>
        </row>
        <row r="67">
          <cell r="L67">
            <v>10.062885453854621</v>
          </cell>
          <cell r="M67">
            <v>10.062885453854721</v>
          </cell>
          <cell r="N67">
            <v>10.06288545385469</v>
          </cell>
          <cell r="O67">
            <v>10.062885453854632</v>
          </cell>
          <cell r="P67">
            <v>10.062885453854681</v>
          </cell>
        </row>
        <row r="68">
          <cell r="L68">
            <v>9.8386631123151089E-2</v>
          </cell>
          <cell r="M68">
            <v>0.1034363877104045</v>
          </cell>
          <cell r="N68">
            <v>0.10876478236514767</v>
          </cell>
          <cell r="O68">
            <v>0.11437766261169692</v>
          </cell>
          <cell r="P68">
            <v>0.12027017131020087</v>
          </cell>
        </row>
        <row r="69">
          <cell r="L69">
            <v>82.319894721562022</v>
          </cell>
          <cell r="M69">
            <v>84.923991069027039</v>
          </cell>
          <cell r="N69">
            <v>87.54697647174973</v>
          </cell>
          <cell r="O69">
            <v>90.225587170928677</v>
          </cell>
          <cell r="P69">
            <v>92.954823386795113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5">
          <cell r="L95">
            <v>0.83151408809658278</v>
          </cell>
          <cell r="M95">
            <v>0.85781809160633316</v>
          </cell>
          <cell r="N95">
            <v>0.88431289365404098</v>
          </cell>
          <cell r="O95">
            <v>0.91136956738311881</v>
          </cell>
          <cell r="P95">
            <v>0.9389376099676241</v>
          </cell>
        </row>
        <row r="101">
          <cell r="L101">
            <v>10.992786173074355</v>
          </cell>
          <cell r="M101">
            <v>11.024139933171458</v>
          </cell>
          <cell r="N101">
            <v>11.055963129873879</v>
          </cell>
          <cell r="O101">
            <v>11.088632683849447</v>
          </cell>
          <cell r="P101">
            <v>11.122093235132507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2"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219">
          <cell r="L219">
            <v>13.698392943287121</v>
          </cell>
          <cell r="M219">
            <v>13.463345408323949</v>
          </cell>
          <cell r="N219">
            <v>16.35930843343608</v>
          </cell>
          <cell r="O219">
            <v>13.412788014011079</v>
          </cell>
          <cell r="P219">
            <v>13.422544704141641</v>
          </cell>
        </row>
        <row r="220">
          <cell r="L220">
            <v>0.79729999999999968</v>
          </cell>
          <cell r="M220">
            <v>0.81199999999999994</v>
          </cell>
          <cell r="N220">
            <v>0.66969999999999874</v>
          </cell>
          <cell r="O220">
            <v>0.81989999999999952</v>
          </cell>
          <cell r="P220">
            <v>0.82529999999999959</v>
          </cell>
        </row>
        <row r="230">
          <cell r="L230">
            <v>1.2185584007968246</v>
          </cell>
          <cell r="M230">
            <v>1.1929686743800914</v>
          </cell>
          <cell r="N230">
            <v>1.1679163322181092</v>
          </cell>
          <cell r="O230">
            <v>1.1433900892415292</v>
          </cell>
          <cell r="P230">
            <v>1.1193788973674568</v>
          </cell>
        </row>
        <row r="231">
          <cell r="L231">
            <v>1.2248444783281125</v>
          </cell>
          <cell r="M231">
            <v>1.2113934273393279</v>
          </cell>
          <cell r="N231">
            <v>1.1983555542246289</v>
          </cell>
          <cell r="O231">
            <v>1.1854684390053947</v>
          </cell>
          <cell r="P231">
            <v>1.1728001800980306</v>
          </cell>
        </row>
        <row r="232">
          <cell r="L232">
            <v>8.3855260338049978E-2</v>
          </cell>
          <cell r="M232">
            <v>0.23908515284198184</v>
          </cell>
          <cell r="N232">
            <v>0.4642689826826577</v>
          </cell>
          <cell r="O232">
            <v>0.67236464157462361</v>
          </cell>
          <cell r="P232">
            <v>0.77552277999385222</v>
          </cell>
        </row>
        <row r="234">
          <cell r="L234">
            <v>2.5272581394629872</v>
          </cell>
          <cell r="M234">
            <v>2.6434472545614014</v>
          </cell>
          <cell r="N234">
            <v>2.8305408691253957</v>
          </cell>
          <cell r="O234">
            <v>3.0012231698215475</v>
          </cell>
          <cell r="P234">
            <v>3.0677018574593395</v>
          </cell>
        </row>
        <row r="244">
          <cell r="L244">
            <v>1.768351863796046</v>
          </cell>
          <cell r="M244">
            <v>1.7312164746563292</v>
          </cell>
          <cell r="N244">
            <v>1.6948609286885461</v>
          </cell>
          <cell r="O244">
            <v>1.6592688491860867</v>
          </cell>
          <cell r="P244">
            <v>1.6244242033531791</v>
          </cell>
        </row>
        <row r="245">
          <cell r="L245">
            <v>1.1998917914573199</v>
          </cell>
          <cell r="M245">
            <v>1.1867147669832032</v>
          </cell>
          <cell r="N245">
            <v>1.1739425030711812</v>
          </cell>
          <cell r="O245">
            <v>1.1613179257956803</v>
          </cell>
          <cell r="P245">
            <v>1.1489077462635402</v>
          </cell>
        </row>
        <row r="246">
          <cell r="L246">
            <v>4.1466882426768575E-2</v>
          </cell>
          <cell r="M246">
            <v>0.11822890875202313</v>
          </cell>
          <cell r="N246">
            <v>0.22958353765388734</v>
          </cell>
          <cell r="O246">
            <v>0.33248797305850292</v>
          </cell>
          <cell r="P246">
            <v>0.38350023370798125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3.0097105376801347</v>
          </cell>
          <cell r="M249">
            <v>3.0361601503915558</v>
          </cell>
          <cell r="N249">
            <v>3.0983869694136148</v>
          </cell>
          <cell r="O249">
            <v>3.1530747480402703</v>
          </cell>
          <cell r="P249">
            <v>3.1568321833247004</v>
          </cell>
        </row>
        <row r="284"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410">
          <cell r="L410">
            <v>65.609514246933543</v>
          </cell>
          <cell r="M410">
            <v>64.050589242556029</v>
          </cell>
          <cell r="N410">
            <v>61.579247220051016</v>
          </cell>
          <cell r="O410">
            <v>63.859191686319832</v>
          </cell>
          <cell r="P410">
            <v>64.244222223980003</v>
          </cell>
        </row>
        <row r="411">
          <cell r="L411">
            <v>0.68820967911641984</v>
          </cell>
          <cell r="M411">
            <v>0.70817656852104061</v>
          </cell>
          <cell r="N411">
            <v>0.7397828349602199</v>
          </cell>
          <cell r="O411">
            <v>0.71854831178165712</v>
          </cell>
          <cell r="P411">
            <v>0.72053815401300658</v>
          </cell>
        </row>
        <row r="421">
          <cell r="L421">
            <v>10.880788107446367</v>
          </cell>
          <cell r="M421">
            <v>10.301930180130222</v>
          </cell>
          <cell r="N421">
            <v>9.7538674945472952</v>
          </cell>
          <cell r="O421">
            <v>9.2349617438373794</v>
          </cell>
          <cell r="P421">
            <v>8.7436617790652296</v>
          </cell>
        </row>
        <row r="422">
          <cell r="L422">
            <v>11.61533578096747</v>
          </cell>
          <cell r="M422">
            <v>11.071214014066282</v>
          </cell>
          <cell r="N422">
            <v>10.554919828107712</v>
          </cell>
          <cell r="O422">
            <v>10.062791045194354</v>
          </cell>
          <cell r="P422">
            <v>9.5942646765138253</v>
          </cell>
        </row>
        <row r="423">
          <cell r="L423">
            <v>0.5441405459017884</v>
          </cell>
          <cell r="M423">
            <v>1.5565257236725214</v>
          </cell>
          <cell r="N423">
            <v>2.3971492559252159</v>
          </cell>
          <cell r="O423">
            <v>3.1739478837538817</v>
          </cell>
          <cell r="P423">
            <v>3.9607543504574512</v>
          </cell>
        </row>
        <row r="425">
          <cell r="L425">
            <v>23.040264434315628</v>
          </cell>
          <cell r="M425">
            <v>22.929669917869028</v>
          </cell>
          <cell r="N425">
            <v>22.705936578580221</v>
          </cell>
          <cell r="O425">
            <v>22.471700672785616</v>
          </cell>
          <cell r="P425">
            <v>22.298680806036508</v>
          </cell>
        </row>
        <row r="435">
          <cell r="L435">
            <v>6.1314881765957914</v>
          </cell>
          <cell r="M435">
            <v>5.8052930056008964</v>
          </cell>
          <cell r="N435">
            <v>5.4964514177029278</v>
          </cell>
          <cell r="O435">
            <v>5.2040402022811332</v>
          </cell>
          <cell r="P435">
            <v>4.9271852635197755</v>
          </cell>
        </row>
        <row r="436">
          <cell r="L436">
            <v>4.1533879670497686</v>
          </cell>
          <cell r="M436">
            <v>3.9588220206257025</v>
          </cell>
          <cell r="N436">
            <v>3.7742066035723467</v>
          </cell>
          <cell r="O436">
            <v>3.598232201821479</v>
          </cell>
          <cell r="P436">
            <v>3.4306975029872167</v>
          </cell>
        </row>
        <row r="437">
          <cell r="L437">
            <v>0.30663140304330572</v>
          </cell>
          <cell r="M437">
            <v>0.87712571709156562</v>
          </cell>
          <cell r="N437">
            <v>1.3508297537916472</v>
          </cell>
          <cell r="O437">
            <v>1.7885674943940717</v>
          </cell>
          <cell r="P437">
            <v>2.2319448031168188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48"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62"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</row>
        <row r="812"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</row>
        <row r="822"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</row>
        <row r="823"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</row>
        <row r="824"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</row>
        <row r="826"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</row>
      </sheetData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log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al_Outputs"/>
      <sheetName val="BW_Ratios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8">
          <cell r="L268">
            <v>2.1000000000000001E-2</v>
          </cell>
          <cell r="M268">
            <v>2.1000000000000001E-2</v>
          </cell>
          <cell r="N268">
            <v>2.1000000000000001E-2</v>
          </cell>
          <cell r="O268">
            <v>2.1000000000000001E-2</v>
          </cell>
          <cell r="P268">
            <v>2.1000000000000001E-2</v>
          </cell>
        </row>
        <row r="269">
          <cell r="L269">
            <v>2.1000000000000001E-2</v>
          </cell>
          <cell r="M269">
            <v>2.1000000000000001E-2</v>
          </cell>
          <cell r="N269">
            <v>2.1000000000000001E-2</v>
          </cell>
          <cell r="O269">
            <v>2.1000000000000001E-2</v>
          </cell>
          <cell r="P269">
            <v>2.1000000000000001E-2</v>
          </cell>
        </row>
        <row r="270">
          <cell r="L270">
            <v>6.0400000000000002E-2</v>
          </cell>
          <cell r="M270">
            <v>6.0400000000000002E-2</v>
          </cell>
          <cell r="N270">
            <v>6.0400000000000002E-2</v>
          </cell>
          <cell r="O270">
            <v>6.0400000000000002E-2</v>
          </cell>
          <cell r="P270">
            <v>6.0400000000000002E-2</v>
          </cell>
        </row>
        <row r="472">
          <cell r="L472">
            <v>5.3199999999999997E-2</v>
          </cell>
          <cell r="M472">
            <v>5.3199999999999997E-2</v>
          </cell>
          <cell r="N472">
            <v>5.3199999999999997E-2</v>
          </cell>
          <cell r="O472">
            <v>5.3199999999999997E-2</v>
          </cell>
          <cell r="P472">
            <v>5.3199999999999997E-2</v>
          </cell>
        </row>
        <row r="473">
          <cell r="L473">
            <v>5.6500000000000002E-2</v>
          </cell>
          <cell r="M473">
            <v>5.6500000000000002E-2</v>
          </cell>
          <cell r="N473">
            <v>5.6500000000000002E-2</v>
          </cell>
          <cell r="O473">
            <v>5.6500000000000002E-2</v>
          </cell>
          <cell r="P473">
            <v>5.6500000000000002E-2</v>
          </cell>
        </row>
        <row r="474">
          <cell r="L474">
            <v>5.3199999999999997E-2</v>
          </cell>
          <cell r="M474">
            <v>5.3199999999999997E-2</v>
          </cell>
          <cell r="N474">
            <v>5.3199999999999997E-2</v>
          </cell>
          <cell r="O474">
            <v>5.3199999999999997E-2</v>
          </cell>
          <cell r="P474">
            <v>5.3199999999999997E-2</v>
          </cell>
        </row>
        <row r="675"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871"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</row>
        <row r="872"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</row>
        <row r="873"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</row>
      </sheetData>
      <sheetData sheetId="13"/>
      <sheetData sheetId="14"/>
      <sheetData sheetId="15">
        <row r="17">
          <cell r="L17">
            <v>18.083276344739428</v>
          </cell>
          <cell r="M17">
            <v>18.211536552702725</v>
          </cell>
          <cell r="N17">
            <v>18.487557750642747</v>
          </cell>
          <cell r="O17">
            <v>18.736775117397595</v>
          </cell>
          <cell r="P17">
            <v>18.83690768275132</v>
          </cell>
        </row>
        <row r="20">
          <cell r="L20">
            <v>90.175296920105879</v>
          </cell>
          <cell r="M20">
            <v>89.670150570085866</v>
          </cell>
          <cell r="N20">
            <v>89.331443067472676</v>
          </cell>
          <cell r="O20">
            <v>88.952878984387596</v>
          </cell>
          <cell r="P20">
            <v>88.547482591139087</v>
          </cell>
        </row>
        <row r="27"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L214">
            <v>12.006134626564929</v>
          </cell>
          <cell r="M214">
            <v>12.083276681557255</v>
          </cell>
          <cell r="N214">
            <v>12.079724476938544</v>
          </cell>
          <cell r="O214">
            <v>12.071070973873582</v>
          </cell>
          <cell r="P214">
            <v>12.118993867707406</v>
          </cell>
        </row>
        <row r="216">
          <cell r="L216">
            <v>2.3145478585627095</v>
          </cell>
          <cell r="M216">
            <v>2.422537410295067</v>
          </cell>
          <cell r="N216">
            <v>2.5221348493960254</v>
          </cell>
          <cell r="O216">
            <v>2.7083808780225098</v>
          </cell>
          <cell r="P216">
            <v>2.8486356141498974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-2.0435638255559034</v>
          </cell>
          <cell r="M218">
            <v>-2.0435638255559034</v>
          </cell>
          <cell r="N218">
            <v>-2.0435638255559034</v>
          </cell>
          <cell r="O218">
            <v>-2.0435638255559034</v>
          </cell>
          <cell r="P218">
            <v>-2.0435638255559034</v>
          </cell>
        </row>
        <row r="222"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6">
          <cell r="L226">
            <v>-1.3536913356732985</v>
          </cell>
          <cell r="M226">
            <v>-1.3955203979456035</v>
          </cell>
          <cell r="N226">
            <v>-1.4386419782421225</v>
          </cell>
          <cell r="O226">
            <v>-1.4832196750046274</v>
          </cell>
          <cell r="P226">
            <v>-1.5290511629622705</v>
          </cell>
        </row>
        <row r="232">
          <cell r="L232">
            <v>3.3479999999999999</v>
          </cell>
          <cell r="M232">
            <v>3.26</v>
          </cell>
          <cell r="N232">
            <v>3.327</v>
          </cell>
          <cell r="O232">
            <v>3.3879999999999999</v>
          </cell>
          <cell r="P232">
            <v>3.4550000000000001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61"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3.4176470588235253E-2</v>
          </cell>
          <cell r="M862">
            <v>3.4176470588235253E-2</v>
          </cell>
          <cell r="N862">
            <v>3.4176470588235253E-2</v>
          </cell>
          <cell r="O862">
            <v>3.4176470588235253E-2</v>
          </cell>
          <cell r="P862">
            <v>3.4176470588235253E-2</v>
          </cell>
        </row>
        <row r="982">
          <cell r="L982">
            <v>2.4135922330096982E-2</v>
          </cell>
          <cell r="M982">
            <v>2.4135922330096982E-2</v>
          </cell>
          <cell r="N982">
            <v>2.4135922330096982E-2</v>
          </cell>
          <cell r="O982">
            <v>2.4135922330096982E-2</v>
          </cell>
          <cell r="P982">
            <v>2.4135922330096982E-2</v>
          </cell>
        </row>
        <row r="1115">
          <cell r="L1115">
            <v>3.4176470588235253E-2</v>
          </cell>
          <cell r="M1115">
            <v>3.4176470588235253E-2</v>
          </cell>
          <cell r="N1115">
            <v>3.4176470588235253E-2</v>
          </cell>
          <cell r="O1115">
            <v>3.4176470588235253E-2</v>
          </cell>
          <cell r="P1115">
            <v>3.4176470588235253E-2</v>
          </cell>
        </row>
      </sheetData>
      <sheetData sheetId="36">
        <row r="862">
          <cell r="L862">
            <v>3.4176470588235253E-2</v>
          </cell>
          <cell r="M862">
            <v>3.4176470588235253E-2</v>
          </cell>
          <cell r="N862">
            <v>3.4176470588235253E-2</v>
          </cell>
          <cell r="O862">
            <v>3.4176470588235253E-2</v>
          </cell>
          <cell r="P862">
            <v>3.4176470588235253E-2</v>
          </cell>
        </row>
        <row r="982">
          <cell r="L982">
            <v>2.4135922330096982E-2</v>
          </cell>
          <cell r="M982">
            <v>2.4135922330096982E-2</v>
          </cell>
          <cell r="N982">
            <v>2.4135922330096982E-2</v>
          </cell>
          <cell r="O982">
            <v>2.4135922330096982E-2</v>
          </cell>
          <cell r="P982">
            <v>2.4135922330096982E-2</v>
          </cell>
        </row>
        <row r="1115">
          <cell r="L1115">
            <v>3.4176470588235253E-2</v>
          </cell>
          <cell r="M1115">
            <v>3.4176470588235253E-2</v>
          </cell>
          <cell r="N1115">
            <v>3.4176470588235253E-2</v>
          </cell>
          <cell r="O1115">
            <v>3.4176470588235253E-2</v>
          </cell>
          <cell r="P1115">
            <v>3.4176470588235253E-2</v>
          </cell>
        </row>
      </sheetData>
      <sheetData sheetId="37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8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6">
          <cell r="L56">
            <v>110.9826821504237</v>
          </cell>
          <cell r="M56">
            <v>112.86996515982682</v>
          </cell>
          <cell r="N56">
            <v>114.98418920149803</v>
          </cell>
          <cell r="O56">
            <v>117.0702243447338</v>
          </cell>
          <cell r="P56">
            <v>118.98543615099047</v>
          </cell>
        </row>
        <row r="58">
          <cell r="L58">
            <v>0.74426141816015268</v>
          </cell>
          <cell r="M58">
            <v>0.74550609329884088</v>
          </cell>
          <cell r="N58">
            <v>0.74650719451229819</v>
          </cell>
          <cell r="O58">
            <v>0.74759250208835704</v>
          </cell>
          <cell r="P58">
            <v>0.7487232270635098</v>
          </cell>
        </row>
        <row r="67">
          <cell r="L67">
            <v>10.063064312811624</v>
          </cell>
          <cell r="M67">
            <v>10.063067762409489</v>
          </cell>
          <cell r="N67">
            <v>10.063062607720413</v>
          </cell>
          <cell r="O67">
            <v>10.063065545760386</v>
          </cell>
          <cell r="P67">
            <v>10.063065656027927</v>
          </cell>
        </row>
        <row r="68">
          <cell r="L68">
            <v>0.17162878866630824</v>
          </cell>
          <cell r="M68">
            <v>0.18043774569874471</v>
          </cell>
          <cell r="N68">
            <v>0.18973276789525531</v>
          </cell>
          <cell r="O68">
            <v>0.19952405586443611</v>
          </cell>
          <cell r="P68">
            <v>0.20980313665605263</v>
          </cell>
        </row>
        <row r="69">
          <cell r="L69">
            <v>92.834821509969728</v>
          </cell>
          <cell r="M69">
            <v>94.388752285186996</v>
          </cell>
          <cell r="N69">
            <v>96.089319869697249</v>
          </cell>
          <cell r="O69">
            <v>97.783411539549647</v>
          </cell>
          <cell r="P69">
            <v>99.360028521212769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5">
          <cell r="L95">
            <v>0.93772546979766958</v>
          </cell>
          <cell r="M95">
            <v>0.95342174025441295</v>
          </cell>
          <cell r="N95">
            <v>0.97059919060299649</v>
          </cell>
          <cell r="O95">
            <v>0.98771122767222153</v>
          </cell>
          <cell r="P95">
            <v>1.0036366517294226</v>
          </cell>
        </row>
        <row r="101">
          <cell r="L101">
            <v>11.172418571275601</v>
          </cell>
          <cell r="M101">
            <v>11.196927248362647</v>
          </cell>
          <cell r="N101">
            <v>11.223394566218666</v>
          </cell>
          <cell r="O101">
            <v>11.250300829297045</v>
          </cell>
          <cell r="P101">
            <v>11.276505444413402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92"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219">
          <cell r="L219">
            <v>15.255914716216218</v>
          </cell>
          <cell r="M219">
            <v>14.960536774716216</v>
          </cell>
          <cell r="N219">
            <v>18.035172335159096</v>
          </cell>
          <cell r="O219">
            <v>14.720625285762857</v>
          </cell>
          <cell r="P219">
            <v>14.693976721286866</v>
          </cell>
        </row>
        <row r="220">
          <cell r="L220">
            <v>0.79481491117088576</v>
          </cell>
          <cell r="M220">
            <v>0.80726848423719677</v>
          </cell>
          <cell r="N220">
            <v>0.66855230558715306</v>
          </cell>
          <cell r="O220">
            <v>0.81805882999068691</v>
          </cell>
          <cell r="P220">
            <v>0.8203317224971477</v>
          </cell>
        </row>
        <row r="230">
          <cell r="L230">
            <v>1.2195111895032558</v>
          </cell>
          <cell r="M230">
            <v>1.1939014545236875</v>
          </cell>
          <cell r="N230">
            <v>1.1688295239786903</v>
          </cell>
          <cell r="O230">
            <v>1.1442841039751377</v>
          </cell>
          <cell r="P230">
            <v>1.1202541377916602</v>
          </cell>
        </row>
        <row r="231">
          <cell r="L231">
            <v>1.2295504195828648</v>
          </cell>
          <cell r="M231">
            <v>1.2160476886813343</v>
          </cell>
          <cell r="N231">
            <v>1.2029597231132256</v>
          </cell>
          <cell r="O231">
            <v>1.1900230946633417</v>
          </cell>
          <cell r="P231">
            <v>1.1773061633871402</v>
          </cell>
        </row>
        <row r="232">
          <cell r="L232">
            <v>9.4534643729729723E-2</v>
          </cell>
          <cell r="M232">
            <v>0.27043707624051355</v>
          </cell>
          <cell r="N232">
            <v>0.52170739002048694</v>
          </cell>
          <cell r="O232">
            <v>0.75160758677618356</v>
          </cell>
          <cell r="P232">
            <v>0.86682403263812002</v>
          </cell>
        </row>
        <row r="234">
          <cell r="L234">
            <v>2.5435962528158504</v>
          </cell>
          <cell r="M234">
            <v>2.6803862194455355</v>
          </cell>
          <cell r="N234">
            <v>2.8934966371124027</v>
          </cell>
          <cell r="O234">
            <v>3.0859147854146629</v>
          </cell>
          <cell r="P234">
            <v>3.1643843338169204</v>
          </cell>
        </row>
        <row r="244">
          <cell r="L244">
            <v>1.9638553868062356</v>
          </cell>
          <cell r="M244">
            <v>1.9226144236833047</v>
          </cell>
          <cell r="N244">
            <v>1.8822395207859557</v>
          </cell>
          <cell r="O244">
            <v>1.8427124908494508</v>
          </cell>
          <cell r="P244">
            <v>1.8040155285416124</v>
          </cell>
        </row>
        <row r="245">
          <cell r="L245">
            <v>1.3983205679522042</v>
          </cell>
          <cell r="M245">
            <v>1.3829644296089387</v>
          </cell>
          <cell r="N245">
            <v>1.3680799879829133</v>
          </cell>
          <cell r="O245">
            <v>1.3533676562612378</v>
          </cell>
          <cell r="P245">
            <v>1.3389051777149898</v>
          </cell>
        </row>
        <row r="246">
          <cell r="L246">
            <v>5.1875637165136657E-2</v>
          </cell>
          <cell r="M246">
            <v>0.14840163446494631</v>
          </cell>
          <cell r="N246">
            <v>0.28628555842922188</v>
          </cell>
          <cell r="O246">
            <v>0.41244268686976021</v>
          </cell>
          <cell r="P246">
            <v>0.47566740857155448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3.4140515919235765</v>
          </cell>
          <cell r="M249">
            <v>3.4539804877571898</v>
          </cell>
          <cell r="N249">
            <v>3.5366050671980909</v>
          </cell>
          <cell r="O249">
            <v>3.6085228339804485</v>
          </cell>
          <cell r="P249">
            <v>3.6185881148281567</v>
          </cell>
        </row>
        <row r="284"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410">
          <cell r="L410">
            <v>74.205046672972969</v>
          </cell>
          <cell r="M410">
            <v>72.051567969372968</v>
          </cell>
          <cell r="N410">
            <v>68.84965301736554</v>
          </cell>
          <cell r="O410">
            <v>71.144842107467767</v>
          </cell>
          <cell r="P410">
            <v>71.361958746490942</v>
          </cell>
        </row>
        <row r="411">
          <cell r="L411">
            <v>0.71133160164462472</v>
          </cell>
          <cell r="M411">
            <v>0.72564973883877859</v>
          </cell>
          <cell r="N411">
            <v>0.75534845047087451</v>
          </cell>
          <cell r="O411">
            <v>0.72546104081398544</v>
          </cell>
          <cell r="P411">
            <v>0.71578108522107176</v>
          </cell>
        </row>
        <row r="421">
          <cell r="L421">
            <v>10.889501996487093</v>
          </cell>
          <cell r="M421">
            <v>10.31018049027398</v>
          </cell>
          <cell r="N421">
            <v>9.7616788881914065</v>
          </cell>
          <cell r="O421">
            <v>9.2423575713396229</v>
          </cell>
          <cell r="P421">
            <v>8.7506641485443524</v>
          </cell>
        </row>
        <row r="422">
          <cell r="L422">
            <v>11.660183557239273</v>
          </cell>
          <cell r="M422">
            <v>11.113960890998905</v>
          </cell>
          <cell r="N422">
            <v>10.595673250302658</v>
          </cell>
          <cell r="O422">
            <v>10.101644317280062</v>
          </cell>
          <cell r="P422">
            <v>9.6313089293721745</v>
          </cell>
        </row>
        <row r="423">
          <cell r="L423">
            <v>0.56978934248108115</v>
          </cell>
          <cell r="M423">
            <v>1.63507784056215</v>
          </cell>
          <cell r="N423">
            <v>2.5219586843176387</v>
          </cell>
          <cell r="O423">
            <v>3.3553975406021124</v>
          </cell>
          <cell r="P423">
            <v>4.2359547448187778</v>
          </cell>
        </row>
        <row r="425">
          <cell r="L425">
            <v>23.119474896207446</v>
          </cell>
          <cell r="M425">
            <v>23.059219221835036</v>
          </cell>
          <cell r="N425">
            <v>22.879310822811703</v>
          </cell>
          <cell r="O425">
            <v>22.699399429221799</v>
          </cell>
          <cell r="P425">
            <v>22.617927822735304</v>
          </cell>
        </row>
        <row r="435">
          <cell r="L435">
            <v>6.8094955356082316</v>
          </cell>
          <cell r="M435">
            <v>6.4472303731138743</v>
          </cell>
          <cell r="N435">
            <v>6.1042377172642155</v>
          </cell>
          <cell r="O435">
            <v>5.7794922707057594</v>
          </cell>
          <cell r="P435">
            <v>5.4720232819042129</v>
          </cell>
        </row>
        <row r="436">
          <cell r="L436">
            <v>4.840334644241528</v>
          </cell>
          <cell r="M436">
            <v>4.613588600159594</v>
          </cell>
          <cell r="N436">
            <v>4.3984388462445523</v>
          </cell>
          <cell r="O436">
            <v>4.1933592822712775</v>
          </cell>
          <cell r="P436">
            <v>3.9981152999336333</v>
          </cell>
        </row>
        <row r="437">
          <cell r="L437">
            <v>0.35630444671516992</v>
          </cell>
          <cell r="M437">
            <v>1.0224577082837862</v>
          </cell>
          <cell r="N437">
            <v>1.5770479134297775</v>
          </cell>
          <cell r="O437">
            <v>2.0982194208965455</v>
          </cell>
          <cell r="P437">
            <v>2.6488552858695611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48"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62"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</row>
        <row r="812"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</row>
        <row r="822"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</row>
        <row r="823"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</row>
        <row r="824"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</row>
        <row r="826"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</row>
      </sheetData>
      <sheetData sheetId="63"/>
      <sheetData sheetId="64"/>
      <sheetData sheetId="65"/>
      <sheetData sheetId="66"/>
      <sheetData sheetId="6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04">
          <cell r="L504">
            <v>5.3199999999999997E-2</v>
          </cell>
          <cell r="M504">
            <v>5.3199999999999997E-2</v>
          </cell>
          <cell r="N504">
            <v>5.3199999999999997E-2</v>
          </cell>
          <cell r="O504">
            <v>5.3199999999999997E-2</v>
          </cell>
          <cell r="P504">
            <v>5.3199999999999997E-2</v>
          </cell>
        </row>
        <row r="505">
          <cell r="L505">
            <v>5.6500000000000002E-2</v>
          </cell>
          <cell r="M505">
            <v>5.6500000000000002E-2</v>
          </cell>
          <cell r="N505">
            <v>5.6500000000000002E-2</v>
          </cell>
          <cell r="O505">
            <v>5.6500000000000002E-2</v>
          </cell>
          <cell r="P505">
            <v>5.6500000000000002E-2</v>
          </cell>
        </row>
        <row r="506">
          <cell r="L506">
            <v>5.3199999999999997E-2</v>
          </cell>
          <cell r="M506">
            <v>5.3199999999999997E-2</v>
          </cell>
          <cell r="N506">
            <v>5.3199999999999997E-2</v>
          </cell>
          <cell r="O506">
            <v>5.3199999999999997E-2</v>
          </cell>
          <cell r="P506">
            <v>5.3199999999999997E-2</v>
          </cell>
        </row>
      </sheetData>
      <sheetData sheetId="12"/>
      <sheetData sheetId="13"/>
      <sheetData sheetId="14">
        <row r="17">
          <cell r="L17">
            <v>17.621294111078569</v>
          </cell>
          <cell r="M17">
            <v>17.716969292724979</v>
          </cell>
          <cell r="N17">
            <v>17.909980771721408</v>
          </cell>
          <cell r="O17">
            <v>18.068116469007347</v>
          </cell>
          <cell r="P17">
            <v>18.110275268298551</v>
          </cell>
        </row>
        <row r="20">
          <cell r="L20">
            <v>83.998527555098676</v>
          </cell>
          <cell r="M20">
            <v>83.349208610982217</v>
          </cell>
          <cell r="N20">
            <v>82.601987684441056</v>
          </cell>
          <cell r="O20">
            <v>81.816406550260368</v>
          </cell>
          <cell r="P20">
            <v>81.13250336957114</v>
          </cell>
        </row>
        <row r="27"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8">
          <cell r="L198">
            <v>0.10801586666522311</v>
          </cell>
          <cell r="M198">
            <v>8.1065990778032671E-2</v>
          </cell>
          <cell r="N198">
            <v>1.6490949879468531E-3</v>
          </cell>
          <cell r="O198">
            <v>-8.1987287092388783E-2</v>
          </cell>
          <cell r="P198">
            <v>-0.12693503626807967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6">
          <cell r="L216">
            <v>1.9494696303400838</v>
          </cell>
          <cell r="M216">
            <v>2.0380587632705152</v>
          </cell>
          <cell r="N216">
            <v>2.0631418116987561</v>
          </cell>
          <cell r="O216">
            <v>2.1828696844857478</v>
          </cell>
          <cell r="P216">
            <v>2.2791658004570139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-2.0409999999999999</v>
          </cell>
          <cell r="M218">
            <v>-2.0409999999999999</v>
          </cell>
          <cell r="N218">
            <v>-2.0409999999999999</v>
          </cell>
          <cell r="O218">
            <v>-2.0409999999999999</v>
          </cell>
          <cell r="P218">
            <v>-2.0409999999999999</v>
          </cell>
        </row>
        <row r="222">
          <cell r="L222">
            <v>0.47521128840746485</v>
          </cell>
          <cell r="M222">
            <v>0.34907891488040832</v>
          </cell>
          <cell r="N222">
            <v>-2.9713649449405466E-3</v>
          </cell>
          <cell r="O222">
            <v>-0.35821026781680132</v>
          </cell>
          <cell r="P222">
            <v>-0.54192520957643353</v>
          </cell>
        </row>
        <row r="232">
          <cell r="L232">
            <v>2.94701323054155</v>
          </cell>
          <cell r="M232">
            <v>2.8695529066802501</v>
          </cell>
          <cell r="N232">
            <v>2.9285283805292002</v>
          </cell>
          <cell r="O232">
            <v>2.9822224686603298</v>
          </cell>
          <cell r="P232">
            <v>3.0411979425092799</v>
          </cell>
        </row>
        <row r="237"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61"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2.1000000000000001E-2</v>
          </cell>
          <cell r="M778">
            <v>2.1000000000000001E-2</v>
          </cell>
          <cell r="N778">
            <v>2.1000000000000001E-2</v>
          </cell>
          <cell r="O778">
            <v>2.1000000000000001E-2</v>
          </cell>
          <cell r="P778">
            <v>2.1000000000000001E-2</v>
          </cell>
        </row>
        <row r="786">
          <cell r="L786">
            <v>2.1000000000000001E-2</v>
          </cell>
          <cell r="M786">
            <v>2.1000000000000001E-2</v>
          </cell>
          <cell r="N786">
            <v>2.1000000000000001E-2</v>
          </cell>
          <cell r="O786">
            <v>2.1000000000000001E-2</v>
          </cell>
          <cell r="P786">
            <v>2.1000000000000001E-2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6.0400000000000002E-2</v>
          </cell>
          <cell r="M1029">
            <v>6.0400000000000002E-2</v>
          </cell>
          <cell r="N1029">
            <v>6.0400000000000002E-2</v>
          </cell>
          <cell r="O1029">
            <v>6.0400000000000002E-2</v>
          </cell>
          <cell r="P1029">
            <v>6.0400000000000002E-2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3">
        <row r="106">
          <cell r="L106">
            <v>0.37824538589521001</v>
          </cell>
          <cell r="M106">
            <v>0.37824538589521001</v>
          </cell>
          <cell r="N106">
            <v>0.37824538589521001</v>
          </cell>
          <cell r="O106">
            <v>0.37824538589521001</v>
          </cell>
          <cell r="P106">
            <v>0.37824538589521001</v>
          </cell>
        </row>
        <row r="107">
          <cell r="L107">
            <v>-0.94080324127144466</v>
          </cell>
          <cell r="M107">
            <v>-0.97931946118471735</v>
          </cell>
          <cell r="N107">
            <v>-1.0189603547194495</v>
          </cell>
          <cell r="O107">
            <v>-1.0598721595555598</v>
          </cell>
          <cell r="P107">
            <v>-1.1018651918827174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4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</row>
        <row r="786"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5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</row>
        <row r="786"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6">
          <cell r="L56">
            <v>104.81634504296186</v>
          </cell>
          <cell r="M56">
            <v>106.40110316673876</v>
          </cell>
          <cell r="N56">
            <v>107.93085427555354</v>
          </cell>
          <cell r="O56">
            <v>109.42821631509048</v>
          </cell>
          <cell r="P56">
            <v>110.91829436596457</v>
          </cell>
        </row>
        <row r="58">
          <cell r="L58">
            <v>0.74429999999999996</v>
          </cell>
          <cell r="M58">
            <v>0.74550000000000005</v>
          </cell>
          <cell r="N58">
            <v>0.74649999999999994</v>
          </cell>
          <cell r="O58">
            <v>0.74760000000000004</v>
          </cell>
          <cell r="P58">
            <v>0.74869999999999992</v>
          </cell>
        </row>
        <row r="64">
          <cell r="L64">
            <v>0.17237263310223991</v>
          </cell>
          <cell r="M64">
            <v>0.18096148032027259</v>
          </cell>
          <cell r="N64">
            <v>0.19011038392731844</v>
          </cell>
          <cell r="O64">
            <v>0.19978625426211175</v>
          </cell>
          <cell r="P64">
            <v>0.20993803315718362</v>
          </cell>
        </row>
        <row r="67">
          <cell r="L67">
            <v>9.8575848091072551</v>
          </cell>
          <cell r="M67">
            <v>10.018137250732533</v>
          </cell>
          <cell r="N67">
            <v>10.164592962449255</v>
          </cell>
          <cell r="O67">
            <v>10.316315500863189</v>
          </cell>
          <cell r="P67">
            <v>10.459495907661845</v>
          </cell>
        </row>
        <row r="69">
          <cell r="L69">
            <v>88.044763057685998</v>
          </cell>
          <cell r="M69">
            <v>89.521121141856568</v>
          </cell>
          <cell r="N69">
            <v>90.925086063077273</v>
          </cell>
          <cell r="O69">
            <v>92.324636272286938</v>
          </cell>
          <cell r="P69">
            <v>93.7139609326167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8">
          <cell r="L98">
            <v>0.88934104098672151</v>
          </cell>
          <cell r="M98">
            <v>0.90425374890764942</v>
          </cell>
          <cell r="N98">
            <v>0.91843521275835371</v>
          </cell>
          <cell r="O98">
            <v>0.93257208355845478</v>
          </cell>
          <cell r="P98">
            <v>0.94660566598602713</v>
          </cell>
        </row>
        <row r="101">
          <cell r="L101">
            <v>10.919298483196217</v>
          </cell>
          <cell r="M101">
            <v>11.103352479960455</v>
          </cell>
          <cell r="N101">
            <v>11.273138559134928</v>
          </cell>
          <cell r="O101">
            <v>11.448673838683755</v>
          </cell>
          <cell r="P101">
            <v>11.616039606805055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92"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219">
          <cell r="L219">
            <v>15.151643651574938</v>
          </cell>
          <cell r="M219">
            <v>14.92546738078056</v>
          </cell>
          <cell r="N219">
            <v>18.088663715573201</v>
          </cell>
          <cell r="O219">
            <v>14.570229301428649</v>
          </cell>
          <cell r="P219">
            <v>14.520962578271412</v>
          </cell>
        </row>
        <row r="220">
          <cell r="L220">
            <v>0.80192649718271558</v>
          </cell>
          <cell r="M220">
            <v>0.81147797748567607</v>
          </cell>
          <cell r="N220">
            <v>0.66898468524591947</v>
          </cell>
          <cell r="O220">
            <v>0.8301090235100822</v>
          </cell>
          <cell r="P220">
            <v>0.83405078900659957</v>
          </cell>
        </row>
        <row r="230">
          <cell r="L230">
            <v>1.2193757371941498</v>
          </cell>
          <cell r="M230">
            <v>1.1937688467130725</v>
          </cell>
          <cell r="N230">
            <v>1.1686997009320981</v>
          </cell>
          <cell r="O230">
            <v>1.144157007212524</v>
          </cell>
          <cell r="P230">
            <v>1.1201297100610612</v>
          </cell>
        </row>
        <row r="231">
          <cell r="L231">
            <v>1.2246658824943055</v>
          </cell>
          <cell r="M231">
            <v>1.2101677858663995</v>
          </cell>
          <cell r="N231">
            <v>1.1972342757239336</v>
          </cell>
          <cell r="O231">
            <v>1.184720187388453</v>
          </cell>
          <cell r="P231">
            <v>1.1723369025306565</v>
          </cell>
        </row>
        <row r="232">
          <cell r="L232">
            <v>9.0634401771502893E-2</v>
          </cell>
          <cell r="M232">
            <v>0.26077062046341593</v>
          </cell>
          <cell r="N232">
            <v>0.51082247611622811</v>
          </cell>
          <cell r="O232">
            <v>0.73555064950799365</v>
          </cell>
          <cell r="P232">
            <v>0.83865319182391374</v>
          </cell>
        </row>
        <row r="234">
          <cell r="L234">
            <v>2.5346760214599584</v>
          </cell>
          <cell r="M234">
            <v>2.6647072530428879</v>
          </cell>
          <cell r="N234">
            <v>2.87675645277226</v>
          </cell>
          <cell r="O234">
            <v>3.0644278441089705</v>
          </cell>
          <cell r="P234">
            <v>3.1311198044156319</v>
          </cell>
        </row>
        <row r="244">
          <cell r="L244">
            <v>1.677466650848682</v>
          </cell>
          <cell r="M244">
            <v>1.64223985118086</v>
          </cell>
          <cell r="N244">
            <v>1.6077528143060618</v>
          </cell>
          <cell r="O244">
            <v>1.5739900052056346</v>
          </cell>
          <cell r="P244">
            <v>1.5409362150963164</v>
          </cell>
        </row>
        <row r="245">
          <cell r="L245">
            <v>1.1081438476930889</v>
          </cell>
          <cell r="M245">
            <v>1.0950251866679674</v>
          </cell>
          <cell r="N245">
            <v>1.0833222480148066</v>
          </cell>
          <cell r="O245">
            <v>1.0719988248700332</v>
          </cell>
          <cell r="P245">
            <v>1.0607937597779529</v>
          </cell>
        </row>
        <row r="246">
          <cell r="L246">
            <v>4.2487204343398616E-2</v>
          </cell>
          <cell r="M246">
            <v>0.12224292787098824</v>
          </cell>
          <cell r="N246">
            <v>0.23946115935831103</v>
          </cell>
          <cell r="O246">
            <v>0.34480826418817651</v>
          </cell>
          <cell r="P246">
            <v>0.3931402297341523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2.8280977028851693</v>
          </cell>
          <cell r="M249">
            <v>2.8595079657198159</v>
          </cell>
          <cell r="N249">
            <v>2.930536221679179</v>
          </cell>
          <cell r="O249">
            <v>2.9907970942638444</v>
          </cell>
          <cell r="P249">
            <v>2.9948702046084215</v>
          </cell>
        </row>
        <row r="284"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410">
          <cell r="L410">
            <v>67.971402257210855</v>
          </cell>
          <cell r="M410">
            <v>66.289111908417752</v>
          </cell>
          <cell r="N410">
            <v>63.574391472829397</v>
          </cell>
          <cell r="O410">
            <v>65.078192624373173</v>
          </cell>
          <cell r="P410">
            <v>65.21110596978022</v>
          </cell>
        </row>
        <row r="411">
          <cell r="L411">
            <v>0.71598232265628359</v>
          </cell>
          <cell r="M411">
            <v>0.72887284135079877</v>
          </cell>
          <cell r="N411">
            <v>0.75755947707827109</v>
          </cell>
          <cell r="O411">
            <v>0.736066881235932</v>
          </cell>
          <cell r="P411">
            <v>0.72818524131249085</v>
          </cell>
        </row>
        <row r="421">
          <cell r="L421">
            <v>10.888286280409512</v>
          </cell>
          <cell r="M421">
            <v>10.309029450291728</v>
          </cell>
          <cell r="N421">
            <v>9.7605890835362104</v>
          </cell>
          <cell r="O421">
            <v>9.2413257442920838</v>
          </cell>
          <cell r="P421">
            <v>8.7496872146957472</v>
          </cell>
        </row>
        <row r="422">
          <cell r="L422">
            <v>11.613855452013201</v>
          </cell>
          <cell r="M422">
            <v>11.06021573000338</v>
          </cell>
          <cell r="N422">
            <v>10.54523747785456</v>
          </cell>
          <cell r="O422">
            <v>10.05662426081015</v>
          </cell>
          <cell r="P422">
            <v>9.5906509204277661</v>
          </cell>
        </row>
        <row r="423">
          <cell r="L423">
            <v>0.5135151225440332</v>
          </cell>
          <cell r="M423">
            <v>1.477787150294203</v>
          </cell>
          <cell r="N423">
            <v>2.2872308153925824</v>
          </cell>
          <cell r="O423">
            <v>3.0324254909028463</v>
          </cell>
          <cell r="P423">
            <v>3.7994838493831202</v>
          </cell>
        </row>
        <row r="425">
          <cell r="L425">
            <v>23.015656854966746</v>
          </cell>
          <cell r="M425">
            <v>22.847032330589315</v>
          </cell>
          <cell r="N425">
            <v>22.593057376783353</v>
          </cell>
          <cell r="O425">
            <v>22.330375496005079</v>
          </cell>
          <cell r="P425">
            <v>22.139821984506632</v>
          </cell>
        </row>
        <row r="435">
          <cell r="L435">
            <v>5.8164645084101281</v>
          </cell>
          <cell r="M435">
            <v>5.5070285965627104</v>
          </cell>
          <cell r="N435">
            <v>5.2140546752255741</v>
          </cell>
          <cell r="O435">
            <v>4.9366669665035747</v>
          </cell>
          <cell r="P435">
            <v>4.6740362838855853</v>
          </cell>
        </row>
        <row r="436">
          <cell r="L436">
            <v>3.8358757793892746</v>
          </cell>
          <cell r="M436">
            <v>3.6530171921664456</v>
          </cell>
          <cell r="N436">
            <v>3.4829278869833451</v>
          </cell>
          <cell r="O436">
            <v>3.3215465427351498</v>
          </cell>
          <cell r="P436">
            <v>3.1676427975405201</v>
          </cell>
        </row>
        <row r="437">
          <cell r="L437">
            <v>0.27431704199248064</v>
          </cell>
          <cell r="M437">
            <v>0.78942602070777812</v>
          </cell>
          <cell r="N437">
            <v>1.221826513159292</v>
          </cell>
          <cell r="O437">
            <v>1.6199055377492511</v>
          </cell>
          <cell r="P437">
            <v>2.0296640252724178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40">
          <cell r="L440">
            <v>9.9266573297918832</v>
          </cell>
          <cell r="M440">
            <v>9.9494718094369343</v>
          </cell>
          <cell r="N440">
            <v>9.9188090753682125</v>
          </cell>
          <cell r="O440">
            <v>9.878119046987976</v>
          </cell>
          <cell r="P440">
            <v>9.8713431066985233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48"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2"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62"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</row>
        <row r="812"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</row>
        <row r="822"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</row>
        <row r="823"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</row>
        <row r="824"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</row>
        <row r="826"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</row>
        <row r="836"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</row>
      </sheetData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3"/>
  <sheetViews>
    <sheetView showGridLines="0" topLeftCell="A44" zoomScale="90" zoomScaleNormal="90" workbookViewId="0">
      <pane xSplit="4" topLeftCell="E1" activePane="topRight" state="frozen"/>
      <selection pane="topRight" activeCell="E162" sqref="E162"/>
    </sheetView>
  </sheetViews>
  <sheetFormatPr defaultColWidth="0" defaultRowHeight="13.15" zeroHeight="1"/>
  <cols>
    <col min="1" max="2" width="3" style="1" customWidth="1"/>
    <col min="3" max="3" width="55.5703125" style="1" customWidth="1"/>
    <col min="4" max="4" width="12.140625" style="1" customWidth="1"/>
    <col min="5" max="29" width="9.140625" style="1" customWidth="1"/>
    <col min="30" max="16384" width="9.140625" style="1" hidden="1"/>
  </cols>
  <sheetData>
    <row r="1" spans="2:28"/>
    <row r="2" spans="2:28" ht="22.9">
      <c r="B2" s="74" t="s">
        <v>0</v>
      </c>
      <c r="Q2" s="48"/>
    </row>
    <row r="3" spans="2:28" ht="13.9" thickBot="1">
      <c r="B3" s="48"/>
    </row>
    <row r="4" spans="2:28">
      <c r="C4" s="8"/>
      <c r="D4" s="12"/>
      <c r="E4" s="9" t="s">
        <v>1</v>
      </c>
      <c r="F4" s="10"/>
      <c r="G4" s="10"/>
      <c r="H4" s="10"/>
      <c r="I4" s="10"/>
      <c r="J4" s="11"/>
      <c r="K4" s="9" t="s">
        <v>2</v>
      </c>
      <c r="L4" s="10"/>
      <c r="M4" s="10"/>
      <c r="N4" s="10"/>
      <c r="O4" s="10"/>
      <c r="P4" s="11"/>
      <c r="Q4" s="9" t="s">
        <v>3</v>
      </c>
      <c r="R4" s="10"/>
      <c r="S4" s="10"/>
      <c r="T4" s="10"/>
      <c r="U4" s="10"/>
      <c r="V4" s="11"/>
      <c r="W4" s="9" t="s">
        <v>4</v>
      </c>
      <c r="X4" s="10"/>
      <c r="Y4" s="10"/>
      <c r="Z4" s="10"/>
      <c r="AA4" s="10"/>
      <c r="AB4" s="11"/>
    </row>
    <row r="5" spans="2:28" ht="15.75" customHeight="1" thickBot="1">
      <c r="C5" s="13"/>
      <c r="D5" s="14"/>
      <c r="E5" s="106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07" t="s">
        <v>10</v>
      </c>
      <c r="K5" s="42" t="s">
        <v>5</v>
      </c>
      <c r="L5" s="43" t="s">
        <v>6</v>
      </c>
      <c r="M5" s="43" t="s">
        <v>7</v>
      </c>
      <c r="N5" s="43" t="s">
        <v>8</v>
      </c>
      <c r="O5" s="43" t="s">
        <v>9</v>
      </c>
      <c r="P5" s="44" t="s">
        <v>10</v>
      </c>
      <c r="Q5" s="106" t="s">
        <v>5</v>
      </c>
      <c r="R5" s="15" t="s">
        <v>6</v>
      </c>
      <c r="S5" s="15" t="s">
        <v>7</v>
      </c>
      <c r="T5" s="15" t="s">
        <v>8</v>
      </c>
      <c r="U5" s="15" t="s">
        <v>9</v>
      </c>
      <c r="V5" s="107" t="s">
        <v>10</v>
      </c>
      <c r="W5" s="106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07" t="s">
        <v>10</v>
      </c>
    </row>
    <row r="6" spans="2:28">
      <c r="C6" s="34" t="s">
        <v>11</v>
      </c>
      <c r="D6" s="2"/>
      <c r="E6" s="17">
        <f>[1]Summary_Calc!L219</f>
        <v>15.443203510100473</v>
      </c>
      <c r="F6" s="18">
        <f>[1]Summary_Calc!M219</f>
        <v>15.177645487836113</v>
      </c>
      <c r="G6" s="18">
        <f>[1]Summary_Calc!N219</f>
        <v>18.442688636626862</v>
      </c>
      <c r="H6" s="18">
        <f>[1]Summary_Calc!O219</f>
        <v>15.121015064211123</v>
      </c>
      <c r="I6" s="18">
        <f>[1]Summary_Calc!P219</f>
        <v>15.1318698718978</v>
      </c>
      <c r="J6" s="19">
        <f>SUM(E6:I6)</f>
        <v>79.316422570672373</v>
      </c>
      <c r="K6" s="17">
        <f>[2]Summary_Calc!L219</f>
        <v>13.698392943287121</v>
      </c>
      <c r="L6" s="18">
        <f>[2]Summary_Calc!M219</f>
        <v>13.463345408323949</v>
      </c>
      <c r="M6" s="18">
        <f>[2]Summary_Calc!N219</f>
        <v>16.35930843343608</v>
      </c>
      <c r="N6" s="18">
        <f>[2]Summary_Calc!O219</f>
        <v>13.412788014011079</v>
      </c>
      <c r="O6" s="18">
        <f>[2]Summary_Calc!P219</f>
        <v>13.422544704141641</v>
      </c>
      <c r="P6" s="19">
        <f>SUM(K6:O6)</f>
        <v>70.356379503199861</v>
      </c>
      <c r="Q6" s="17">
        <f>[3]Summary_Calc!L219</f>
        <v>15.255914716216218</v>
      </c>
      <c r="R6" s="18">
        <f>[3]Summary_Calc!M219</f>
        <v>14.960536774716216</v>
      </c>
      <c r="S6" s="18">
        <f>[3]Summary_Calc!N219</f>
        <v>18.035172335159096</v>
      </c>
      <c r="T6" s="18">
        <f>[3]Summary_Calc!O219</f>
        <v>14.720625285762857</v>
      </c>
      <c r="U6" s="18">
        <f>[3]Summary_Calc!P219</f>
        <v>14.693976721286866</v>
      </c>
      <c r="V6" s="19">
        <f>SUM(Q6:U6)</f>
        <v>77.666225833141254</v>
      </c>
      <c r="W6" s="17">
        <f>[4]Summary_Calc!L219</f>
        <v>15.151643651574938</v>
      </c>
      <c r="X6" s="18">
        <f>[4]Summary_Calc!M219</f>
        <v>14.92546738078056</v>
      </c>
      <c r="Y6" s="18">
        <f>[4]Summary_Calc!N219</f>
        <v>18.088663715573201</v>
      </c>
      <c r="Z6" s="18">
        <f>[4]Summary_Calc!O219</f>
        <v>14.570229301428649</v>
      </c>
      <c r="AA6" s="18">
        <f>[4]Summary_Calc!P219</f>
        <v>14.520962578271412</v>
      </c>
      <c r="AB6" s="19">
        <f>SUM(W6:AA6)</f>
        <v>77.256966627628756</v>
      </c>
    </row>
    <row r="7" spans="2:28">
      <c r="C7" s="16" t="s">
        <v>12</v>
      </c>
      <c r="D7" s="3"/>
      <c r="E7" s="25">
        <f xml:space="preserve"> [1]Summary_Calc!L$220</f>
        <v>0.79730621318796391</v>
      </c>
      <c r="F7" s="26">
        <f xml:space="preserve"> [1]Summary_Calc!M$220</f>
        <v>0.81194810136981277</v>
      </c>
      <c r="G7" s="26">
        <f xml:space="preserve"> [1]Summary_Calc!N$220</f>
        <v>0.66969763694503615</v>
      </c>
      <c r="H7" s="26">
        <f xml:space="preserve"> [1]Summary_Calc!O$220</f>
        <v>0.81993912618892972</v>
      </c>
      <c r="I7" s="26">
        <f xml:space="preserve"> [1]Summary_Calc!P$220</f>
        <v>0.82534817694081242</v>
      </c>
      <c r="J7" s="27">
        <f>J8/J6</f>
        <v>0.7801010009281214</v>
      </c>
      <c r="K7" s="25">
        <f xml:space="preserve"> [2]Summary_Calc!L$220</f>
        <v>0.79729999999999968</v>
      </c>
      <c r="L7" s="26">
        <f xml:space="preserve"> [2]Summary_Calc!M$220</f>
        <v>0.81199999999999994</v>
      </c>
      <c r="M7" s="26">
        <f xml:space="preserve"> [2]Summary_Calc!N$220</f>
        <v>0.66969999999999874</v>
      </c>
      <c r="N7" s="26">
        <f xml:space="preserve"> [2]Summary_Calc!O$220</f>
        <v>0.81989999999999952</v>
      </c>
      <c r="O7" s="26">
        <f xml:space="preserve"> [2]Summary_Calc!P$220</f>
        <v>0.82529999999999959</v>
      </c>
      <c r="P7" s="27">
        <f>P8/P6</f>
        <v>0.78009365245455198</v>
      </c>
      <c r="Q7" s="25">
        <f xml:space="preserve"> [3]Summary_Calc!L$220</f>
        <v>0.79481491117088576</v>
      </c>
      <c r="R7" s="26">
        <f xml:space="preserve"> [3]Summary_Calc!M$220</f>
        <v>0.80726848423719677</v>
      </c>
      <c r="S7" s="26">
        <f xml:space="preserve"> [3]Summary_Calc!N$220</f>
        <v>0.66855230558715306</v>
      </c>
      <c r="T7" s="26">
        <f xml:space="preserve"> [3]Summary_Calc!O$220</f>
        <v>0.81805882999068691</v>
      </c>
      <c r="U7" s="26">
        <f xml:space="preserve"> [3]Summary_Calc!P$220</f>
        <v>0.8203317224971477</v>
      </c>
      <c r="V7" s="27">
        <f>V8/V6</f>
        <v>0.77712707778039103</v>
      </c>
      <c r="W7" s="25">
        <f xml:space="preserve"> [4]Summary_Calc!L$220</f>
        <v>0.80192649718271558</v>
      </c>
      <c r="X7" s="26">
        <f xml:space="preserve"> [4]Summary_Calc!M$220</f>
        <v>0.81147797748567607</v>
      </c>
      <c r="Y7" s="26">
        <f xml:space="preserve"> [4]Summary_Calc!N$220</f>
        <v>0.66898468524591947</v>
      </c>
      <c r="Z7" s="26">
        <f xml:space="preserve"> [4]Summary_Calc!O$220</f>
        <v>0.8301090235100822</v>
      </c>
      <c r="AA7" s="26">
        <f xml:space="preserve"> [4]Summary_Calc!P$220</f>
        <v>0.83405078900659957</v>
      </c>
      <c r="AB7" s="27">
        <f>AB8/AB6</f>
        <v>0.78399830284228478</v>
      </c>
    </row>
    <row r="8" spans="2:28">
      <c r="C8" s="16" t="s">
        <v>13</v>
      </c>
      <c r="D8" s="3"/>
      <c r="E8" s="23">
        <f>E6*E7</f>
        <v>12.312962110129281</v>
      </c>
      <c r="F8" s="24">
        <f>F6*F7</f>
        <v>12.323460437112638</v>
      </c>
      <c r="G8" s="24">
        <f>G6*G7</f>
        <v>12.35102499886208</v>
      </c>
      <c r="H8" s="24">
        <f>H6*H7</f>
        <v>12.398311878838912</v>
      </c>
      <c r="I8" s="24">
        <f>I6*I7</f>
        <v>12.489061212476454</v>
      </c>
      <c r="J8" s="20">
        <f>SUM(E8:I8)</f>
        <v>61.874820637419361</v>
      </c>
      <c r="K8" s="23">
        <f>K6*K7</f>
        <v>10.921728693682818</v>
      </c>
      <c r="L8" s="24">
        <f>L6*L7</f>
        <v>10.932236471559046</v>
      </c>
      <c r="M8" s="24">
        <f>M6*M7</f>
        <v>10.955828857872122</v>
      </c>
      <c r="N8" s="24">
        <f>N6*N7</f>
        <v>10.997144892687677</v>
      </c>
      <c r="O8" s="24">
        <f>O6*O7</f>
        <v>11.077626144328091</v>
      </c>
      <c r="P8" s="20">
        <f>SUM(K8:O8)</f>
        <v>54.884565060129759</v>
      </c>
      <c r="Q8" s="23">
        <f>Q6*Q7</f>
        <v>12.125628500000001</v>
      </c>
      <c r="R8" s="24">
        <f>R6*R7</f>
        <v>12.0771698455</v>
      </c>
      <c r="S8" s="24">
        <f>S6*S7</f>
        <v>12.057456046332254</v>
      </c>
      <c r="T8" s="24">
        <f>T6*T7</f>
        <v>12.042337498002484</v>
      </c>
      <c r="U8" s="24">
        <f>U6*U7</f>
        <v>12.053935234106245</v>
      </c>
      <c r="V8" s="20">
        <f>SUM(Q8:U8)</f>
        <v>60.356527123940978</v>
      </c>
      <c r="W8" s="23">
        <f>W6*W7</f>
        <v>12.150504520068219</v>
      </c>
      <c r="X8" s="24">
        <f>X6*X7</f>
        <v>12.111688083184241</v>
      </c>
      <c r="Y8" s="24">
        <f>Y6*Y7</f>
        <v>12.101039002282022</v>
      </c>
      <c r="Z8" s="24">
        <f>Z6*Z7</f>
        <v>12.094878817726922</v>
      </c>
      <c r="AA8" s="24">
        <f>AA6*AA7</f>
        <v>12.111220295542578</v>
      </c>
      <c r="AB8" s="20">
        <f>SUM(W8:AA8)</f>
        <v>60.569330718803982</v>
      </c>
    </row>
    <row r="9" spans="2:28">
      <c r="C9" s="16" t="s">
        <v>14</v>
      </c>
      <c r="D9" s="3"/>
      <c r="E9" s="23">
        <f xml:space="preserve"> '[1]Exec Summary'!L$189</f>
        <v>0</v>
      </c>
      <c r="F9" s="24">
        <f xml:space="preserve"> '[1]Exec Summary'!M$189</f>
        <v>0</v>
      </c>
      <c r="G9" s="24">
        <f xml:space="preserve"> '[1]Exec Summary'!N$189</f>
        <v>0</v>
      </c>
      <c r="H9" s="24">
        <f xml:space="preserve"> '[1]Exec Summary'!O$189</f>
        <v>0</v>
      </c>
      <c r="I9" s="24">
        <f xml:space="preserve"> '[1]Exec Summary'!P$189</f>
        <v>0</v>
      </c>
      <c r="J9" s="20">
        <f>SUM(E9:I9)</f>
        <v>0</v>
      </c>
      <c r="K9" s="23">
        <f xml:space="preserve"> '[2]Exec Summary'!L$189</f>
        <v>0</v>
      </c>
      <c r="L9" s="24">
        <f xml:space="preserve"> '[2]Exec Summary'!M$189</f>
        <v>0</v>
      </c>
      <c r="M9" s="24">
        <f xml:space="preserve"> '[2]Exec Summary'!N$189</f>
        <v>0</v>
      </c>
      <c r="N9" s="24">
        <f xml:space="preserve"> '[2]Exec Summary'!O$189</f>
        <v>0</v>
      </c>
      <c r="O9" s="24">
        <f xml:space="preserve"> '[2]Exec Summary'!P$189</f>
        <v>0</v>
      </c>
      <c r="P9" s="20">
        <f>SUM(K9:O9)</f>
        <v>0</v>
      </c>
      <c r="Q9" s="23">
        <f xml:space="preserve"> '[3]Exec Summary'!L$189</f>
        <v>0</v>
      </c>
      <c r="R9" s="24">
        <f xml:space="preserve"> '[3]Exec Summary'!M$189</f>
        <v>0</v>
      </c>
      <c r="S9" s="24">
        <f xml:space="preserve"> '[3]Exec Summary'!N$189</f>
        <v>0</v>
      </c>
      <c r="T9" s="24">
        <f xml:space="preserve"> '[3]Exec Summary'!O$189</f>
        <v>0</v>
      </c>
      <c r="U9" s="24">
        <f xml:space="preserve"> '[3]Exec Summary'!P$189</f>
        <v>0</v>
      </c>
      <c r="V9" s="20">
        <f>SUM(Q9:U9)</f>
        <v>0</v>
      </c>
      <c r="W9" s="23">
        <f xml:space="preserve"> '[4]Exec Summary'!L$189</f>
        <v>0</v>
      </c>
      <c r="X9" s="24">
        <f xml:space="preserve"> '[4]Exec Summary'!M$189</f>
        <v>0</v>
      </c>
      <c r="Y9" s="24">
        <f xml:space="preserve"> '[4]Exec Summary'!N$189</f>
        <v>0</v>
      </c>
      <c r="Z9" s="24">
        <f xml:space="preserve"> '[4]Exec Summary'!O$189</f>
        <v>0</v>
      </c>
      <c r="AA9" s="24">
        <f xml:space="preserve"> '[4]Exec Summary'!P$189</f>
        <v>0</v>
      </c>
      <c r="AB9" s="20">
        <f>SUM(W9:AA9)</f>
        <v>0</v>
      </c>
    </row>
    <row r="10" spans="2:28" s="48" customFormat="1" ht="13.9" thickBot="1">
      <c r="C10" s="50" t="s">
        <v>15</v>
      </c>
      <c r="D10" s="51"/>
      <c r="E10" s="52">
        <f>E8+E9</f>
        <v>12.312962110129281</v>
      </c>
      <c r="F10" s="53">
        <f>F8+F9</f>
        <v>12.323460437112638</v>
      </c>
      <c r="G10" s="53">
        <f>G8+G9</f>
        <v>12.35102499886208</v>
      </c>
      <c r="H10" s="53">
        <f>H8+H9</f>
        <v>12.398311878838912</v>
      </c>
      <c r="I10" s="53">
        <f>I8+I9</f>
        <v>12.489061212476454</v>
      </c>
      <c r="J10" s="54">
        <f>SUM(E10:I10)</f>
        <v>61.874820637419361</v>
      </c>
      <c r="K10" s="52">
        <f>K8+K9</f>
        <v>10.921728693682818</v>
      </c>
      <c r="L10" s="53">
        <f>L8+L9</f>
        <v>10.932236471559046</v>
      </c>
      <c r="M10" s="53">
        <f>M8+M9</f>
        <v>10.955828857872122</v>
      </c>
      <c r="N10" s="53">
        <f>N8+N9</f>
        <v>10.997144892687677</v>
      </c>
      <c r="O10" s="53">
        <f>O8+O9</f>
        <v>11.077626144328091</v>
      </c>
      <c r="P10" s="54">
        <f>SUM(K10:O10)</f>
        <v>54.884565060129759</v>
      </c>
      <c r="Q10" s="52">
        <f>Q8+Q9</f>
        <v>12.125628500000001</v>
      </c>
      <c r="R10" s="53">
        <f>R8+R9</f>
        <v>12.0771698455</v>
      </c>
      <c r="S10" s="53">
        <f>S8+S9</f>
        <v>12.057456046332254</v>
      </c>
      <c r="T10" s="53">
        <f>T8+T9</f>
        <v>12.042337498002484</v>
      </c>
      <c r="U10" s="53">
        <f>U8+U9</f>
        <v>12.053935234106245</v>
      </c>
      <c r="V10" s="54">
        <f>SUM(Q10:U10)</f>
        <v>60.356527123940978</v>
      </c>
      <c r="W10" s="52">
        <f>W8+W9</f>
        <v>12.150504520068219</v>
      </c>
      <c r="X10" s="53">
        <f>X8+X9</f>
        <v>12.111688083184241</v>
      </c>
      <c r="Y10" s="53">
        <f>Y8+Y9</f>
        <v>12.101039002282022</v>
      </c>
      <c r="Z10" s="53">
        <f>Z8+Z9</f>
        <v>12.094878817726922</v>
      </c>
      <c r="AA10" s="53">
        <f>AA8+AA9</f>
        <v>12.111220295542578</v>
      </c>
      <c r="AB10" s="54">
        <f>SUM(W10:AA10)</f>
        <v>60.569330718803982</v>
      </c>
    </row>
    <row r="11" spans="2:28">
      <c r="C11" s="5" t="s">
        <v>16</v>
      </c>
      <c r="D11" s="2"/>
      <c r="E11" s="39">
        <f>E13/E12</f>
        <v>58.353646587702535</v>
      </c>
      <c r="F11" s="40">
        <f>F13/F12</f>
        <v>57.638609052593502</v>
      </c>
      <c r="G11" s="40">
        <f>G13/G12</f>
        <v>56.966717967605604</v>
      </c>
      <c r="H11" s="40">
        <f>H13/H12</f>
        <v>56.315776162232176</v>
      </c>
      <c r="I11" s="40">
        <f>I13/I12</f>
        <v>55.68276920113091</v>
      </c>
      <c r="J11" s="45"/>
      <c r="K11" s="39">
        <f>K13/K12</f>
        <v>58.325927539433927</v>
      </c>
      <c r="L11" s="40">
        <f>L13/L12</f>
        <v>57.685401301872751</v>
      </c>
      <c r="M11" s="40">
        <f>M13/M12</f>
        <v>57.0645502011728</v>
      </c>
      <c r="N11" s="40">
        <f>N13/N12</f>
        <v>56.450878047875932</v>
      </c>
      <c r="O11" s="40">
        <f>O13/O12</f>
        <v>55.847627623715738</v>
      </c>
      <c r="P11" s="45"/>
      <c r="Q11" s="39">
        <f>Q13/Q12</f>
        <v>58.550019980136419</v>
      </c>
      <c r="R11" s="40">
        <f>R13/R12</f>
        <v>57.907032794349249</v>
      </c>
      <c r="S11" s="40">
        <f>S13/S12</f>
        <v>57.283796338725026</v>
      </c>
      <c r="T11" s="40">
        <f>T13/T12</f>
        <v>56.667766412540075</v>
      </c>
      <c r="U11" s="40">
        <f>U13/U12</f>
        <v>56.062198256530486</v>
      </c>
      <c r="V11" s="32"/>
      <c r="W11" s="28">
        <f>W13/W12</f>
        <v>58.317422975919307</v>
      </c>
      <c r="X11" s="29">
        <f>X13/X12</f>
        <v>57.627037422209497</v>
      </c>
      <c r="Y11" s="29">
        <f>Y13/Y12</f>
        <v>57.011155986853979</v>
      </c>
      <c r="Z11" s="29">
        <f>Z13/Z12</f>
        <v>56.415247018497759</v>
      </c>
      <c r="AA11" s="29">
        <f>AA13/AA12</f>
        <v>55.825566787174111</v>
      </c>
      <c r="AB11" s="32"/>
    </row>
    <row r="12" spans="2:28">
      <c r="C12" s="16" t="s">
        <v>17</v>
      </c>
      <c r="D12" s="3"/>
      <c r="E12" s="30">
        <f xml:space="preserve"> [1]InpActive!L$269</f>
        <v>2.1000000000000001E-2</v>
      </c>
      <c r="F12" s="31">
        <f xml:space="preserve"> [1]InpActive!M$269</f>
        <v>2.1000000000000001E-2</v>
      </c>
      <c r="G12" s="31">
        <f xml:space="preserve"> [1]InpActive!N$269</f>
        <v>2.1000000000000001E-2</v>
      </c>
      <c r="H12" s="31">
        <f xml:space="preserve"> [1]InpActive!O$269</f>
        <v>2.1000000000000001E-2</v>
      </c>
      <c r="I12" s="31">
        <f xml:space="preserve"> [1]InpActive!P$269</f>
        <v>2.1000000000000001E-2</v>
      </c>
      <c r="J12" s="32"/>
      <c r="K12" s="30">
        <f xml:space="preserve"> [2]InpActive!L$269</f>
        <v>2.1000000000000001E-2</v>
      </c>
      <c r="L12" s="31">
        <f xml:space="preserve"> [2]InpActive!M$269</f>
        <v>2.1000000000000001E-2</v>
      </c>
      <c r="M12" s="31">
        <f xml:space="preserve"> [2]InpActive!N$269</f>
        <v>2.1000000000000001E-2</v>
      </c>
      <c r="N12" s="31">
        <f xml:space="preserve"> [2]InpActive!O$269</f>
        <v>2.1000000000000001E-2</v>
      </c>
      <c r="O12" s="31">
        <f xml:space="preserve"> [2]InpActive!P$269</f>
        <v>2.1000000000000001E-2</v>
      </c>
      <c r="P12" s="32"/>
      <c r="Q12" s="30">
        <f xml:space="preserve"> [3]InpActive!L$269</f>
        <v>2.1000000000000001E-2</v>
      </c>
      <c r="R12" s="31">
        <f xml:space="preserve"> [3]InpActive!M$269</f>
        <v>2.1000000000000001E-2</v>
      </c>
      <c r="S12" s="31">
        <f xml:space="preserve"> [3]InpActive!N$269</f>
        <v>2.1000000000000001E-2</v>
      </c>
      <c r="T12" s="31">
        <f xml:space="preserve"> [3]InpActive!O$269</f>
        <v>2.1000000000000001E-2</v>
      </c>
      <c r="U12" s="31">
        <f xml:space="preserve"> [3]InpActive!P$269</f>
        <v>2.1000000000000001E-2</v>
      </c>
      <c r="V12" s="32"/>
      <c r="W12" s="30">
        <f xml:space="preserve"> '[4]Water Resources'!L$778</f>
        <v>2.1000000000000001E-2</v>
      </c>
      <c r="X12" s="31">
        <f xml:space="preserve"> '[4]Water Resources'!M$778</f>
        <v>2.1000000000000001E-2</v>
      </c>
      <c r="Y12" s="31">
        <f xml:space="preserve"> '[4]Water Resources'!N$778</f>
        <v>2.1000000000000001E-2</v>
      </c>
      <c r="Z12" s="31">
        <f xml:space="preserve"> '[4]Water Resources'!O$778</f>
        <v>2.1000000000000001E-2</v>
      </c>
      <c r="AA12" s="31">
        <f xml:space="preserve"> '[4]Water Resources'!P$778</f>
        <v>2.1000000000000001E-2</v>
      </c>
      <c r="AB12" s="32"/>
    </row>
    <row r="13" spans="2:28">
      <c r="C13" s="6" t="s">
        <v>18</v>
      </c>
      <c r="D13" s="3"/>
      <c r="E13" s="28">
        <f xml:space="preserve"> [1]Summary_Calc!L$231</f>
        <v>1.2254265783417533</v>
      </c>
      <c r="F13" s="29">
        <f xml:space="preserve"> [1]Summary_Calc!M$231</f>
        <v>1.2104107901044636</v>
      </c>
      <c r="G13" s="29">
        <f xml:space="preserve"> [1]Summary_Calc!N$231</f>
        <v>1.1963010773197178</v>
      </c>
      <c r="H13" s="29">
        <f xml:space="preserve"> [1]Summary_Calc!O$231</f>
        <v>1.1826312994068757</v>
      </c>
      <c r="I13" s="29">
        <f xml:space="preserve"> [1]Summary_Calc!P$231</f>
        <v>1.1693381532237492</v>
      </c>
      <c r="J13" s="20">
        <f>SUM(E13:I13)</f>
        <v>5.9841078983965597</v>
      </c>
      <c r="K13" s="28">
        <f xml:space="preserve"> [2]Summary_Calc!L$231</f>
        <v>1.2248444783281125</v>
      </c>
      <c r="L13" s="29">
        <f xml:space="preserve"> [2]Summary_Calc!M$231</f>
        <v>1.2113934273393279</v>
      </c>
      <c r="M13" s="29">
        <f xml:space="preserve"> [2]Summary_Calc!N$231</f>
        <v>1.1983555542246289</v>
      </c>
      <c r="N13" s="29">
        <f xml:space="preserve"> [2]Summary_Calc!O$231</f>
        <v>1.1854684390053947</v>
      </c>
      <c r="O13" s="29">
        <f xml:space="preserve"> [2]Summary_Calc!P$231</f>
        <v>1.1728001800980306</v>
      </c>
      <c r="P13" s="20">
        <f>SUM(K13:O13)</f>
        <v>5.9928620789954943</v>
      </c>
      <c r="Q13" s="28">
        <f xml:space="preserve"> [3]Summary_Calc!L$231</f>
        <v>1.2295504195828648</v>
      </c>
      <c r="R13" s="29">
        <f xml:space="preserve"> [3]Summary_Calc!M$231</f>
        <v>1.2160476886813343</v>
      </c>
      <c r="S13" s="29">
        <f xml:space="preserve"> [3]Summary_Calc!N$231</f>
        <v>1.2029597231132256</v>
      </c>
      <c r="T13" s="29">
        <f xml:space="preserve"> [3]Summary_Calc!O$231</f>
        <v>1.1900230946633417</v>
      </c>
      <c r="U13" s="29">
        <f xml:space="preserve"> [3]Summary_Calc!P$231</f>
        <v>1.1773061633871402</v>
      </c>
      <c r="V13" s="20">
        <f>SUM(Q13:U13)</f>
        <v>6.0158870894279062</v>
      </c>
      <c r="W13" s="28">
        <f xml:space="preserve"> [4]Summary_Calc!L$231</f>
        <v>1.2246658824943055</v>
      </c>
      <c r="X13" s="29">
        <f xml:space="preserve"> [4]Summary_Calc!M$231</f>
        <v>1.2101677858663995</v>
      </c>
      <c r="Y13" s="29">
        <f xml:space="preserve"> [4]Summary_Calc!N$231</f>
        <v>1.1972342757239336</v>
      </c>
      <c r="Z13" s="29">
        <f xml:space="preserve"> [4]Summary_Calc!O$231</f>
        <v>1.184720187388453</v>
      </c>
      <c r="AA13" s="29">
        <f xml:space="preserve"> [4]Summary_Calc!P$231</f>
        <v>1.1723369025306565</v>
      </c>
      <c r="AB13" s="20">
        <f>SUM(W13:AA13)</f>
        <v>5.989125034003747</v>
      </c>
    </row>
    <row r="14" spans="2:28">
      <c r="C14" s="6" t="s">
        <v>19</v>
      </c>
      <c r="D14" s="3"/>
      <c r="E14" s="28">
        <f>E16/E15</f>
        <v>58.025571058031495</v>
      </c>
      <c r="F14" s="29">
        <f>F16/F15</f>
        <v>56.807034065812843</v>
      </c>
      <c r="G14" s="29">
        <f>G16/G15</f>
        <v>55.614086350430767</v>
      </c>
      <c r="H14" s="29">
        <f>H16/H15</f>
        <v>54.446190537071722</v>
      </c>
      <c r="I14" s="29">
        <f>I16/I15</f>
        <v>53.302820535793217</v>
      </c>
      <c r="J14" s="32"/>
      <c r="K14" s="28">
        <f>K16/K15</f>
        <v>58.026590514134504</v>
      </c>
      <c r="L14" s="29">
        <f>L16/L15</f>
        <v>56.808032113337681</v>
      </c>
      <c r="M14" s="29">
        <f>M16/M15</f>
        <v>55.615063438957577</v>
      </c>
      <c r="N14" s="29">
        <f>N16/N15</f>
        <v>54.447147106739479</v>
      </c>
      <c r="O14" s="29">
        <f>O16/O15</f>
        <v>53.303757017497936</v>
      </c>
      <c r="P14" s="32"/>
      <c r="Q14" s="28">
        <f>Q16/Q15</f>
        <v>58.071961404916941</v>
      </c>
      <c r="R14" s="29">
        <f>R16/R15</f>
        <v>56.852450215413683</v>
      </c>
      <c r="S14" s="29">
        <f>S16/S15</f>
        <v>55.658548760890014</v>
      </c>
      <c r="T14" s="29">
        <f>T16/T15</f>
        <v>54.489719236911313</v>
      </c>
      <c r="U14" s="29">
        <f>U16/U15</f>
        <v>53.345435132936196</v>
      </c>
      <c r="V14" s="32"/>
      <c r="W14" s="28">
        <f>W16/W15</f>
        <v>58.065511294959514</v>
      </c>
      <c r="X14" s="29">
        <f>X16/X15</f>
        <v>56.846135557765351</v>
      </c>
      <c r="Y14" s="29">
        <f>Y16/Y15</f>
        <v>55.652366711052288</v>
      </c>
      <c r="Z14" s="29">
        <f>Z16/Z15</f>
        <v>54.483667010120186</v>
      </c>
      <c r="AA14" s="29">
        <f>AA16/AA15</f>
        <v>53.339510002907673</v>
      </c>
      <c r="AB14" s="32"/>
    </row>
    <row r="15" spans="2:28">
      <c r="C15" s="16" t="s">
        <v>17</v>
      </c>
      <c r="D15" s="3"/>
      <c r="E15" s="30">
        <f xml:space="preserve"> [1]InpActive!L$268</f>
        <v>2.1000000000000001E-2</v>
      </c>
      <c r="F15" s="31">
        <f xml:space="preserve"> [1]InpActive!M$268</f>
        <v>2.1000000000000001E-2</v>
      </c>
      <c r="G15" s="31">
        <f xml:space="preserve"> [1]InpActive!N$268</f>
        <v>2.1000000000000001E-2</v>
      </c>
      <c r="H15" s="31">
        <f xml:space="preserve"> [1]InpActive!O$268</f>
        <v>2.1000000000000001E-2</v>
      </c>
      <c r="I15" s="31">
        <f xml:space="preserve"> [1]InpActive!P$268</f>
        <v>2.1000000000000001E-2</v>
      </c>
      <c r="J15" s="32"/>
      <c r="K15" s="30">
        <f xml:space="preserve"> [2]InpActive!L$268</f>
        <v>2.1000000000000001E-2</v>
      </c>
      <c r="L15" s="31">
        <f xml:space="preserve"> [2]InpActive!M$268</f>
        <v>2.1000000000000001E-2</v>
      </c>
      <c r="M15" s="31">
        <f xml:space="preserve"> [2]InpActive!N$268</f>
        <v>2.1000000000000001E-2</v>
      </c>
      <c r="N15" s="31">
        <f xml:space="preserve"> [2]InpActive!O$268</f>
        <v>2.1000000000000001E-2</v>
      </c>
      <c r="O15" s="31">
        <f xml:space="preserve"> [2]InpActive!P$268</f>
        <v>2.1000000000000001E-2</v>
      </c>
      <c r="P15" s="32"/>
      <c r="Q15" s="31">
        <f xml:space="preserve"> [3]InpActive!L$268</f>
        <v>2.1000000000000001E-2</v>
      </c>
      <c r="R15" s="31">
        <f xml:space="preserve"> [3]InpActive!M$268</f>
        <v>2.1000000000000001E-2</v>
      </c>
      <c r="S15" s="31">
        <f xml:space="preserve"> [3]InpActive!N$268</f>
        <v>2.1000000000000001E-2</v>
      </c>
      <c r="T15" s="31">
        <f xml:space="preserve"> [3]InpActive!O$268</f>
        <v>2.1000000000000001E-2</v>
      </c>
      <c r="U15" s="31">
        <f xml:space="preserve"> [3]InpActive!P$268</f>
        <v>2.1000000000000001E-2</v>
      </c>
      <c r="V15" s="32"/>
      <c r="W15" s="31">
        <f xml:space="preserve"> '[4]Water Resources'!L$786</f>
        <v>2.1000000000000001E-2</v>
      </c>
      <c r="X15" s="31">
        <f xml:space="preserve"> '[4]Water Resources'!M$786</f>
        <v>2.1000000000000001E-2</v>
      </c>
      <c r="Y15" s="31">
        <f xml:space="preserve"> '[4]Water Resources'!N$786</f>
        <v>2.1000000000000001E-2</v>
      </c>
      <c r="Z15" s="31">
        <f xml:space="preserve"> '[4]Water Resources'!O$786</f>
        <v>2.1000000000000001E-2</v>
      </c>
      <c r="AA15" s="31">
        <f xml:space="preserve"> '[4]Water Resources'!P$786</f>
        <v>2.1000000000000001E-2</v>
      </c>
      <c r="AB15" s="32"/>
    </row>
    <row r="16" spans="2:28">
      <c r="C16" s="6" t="s">
        <v>20</v>
      </c>
      <c r="D16" s="3"/>
      <c r="E16" s="28">
        <f xml:space="preserve"> [1]Summary_Calc!L$230</f>
        <v>1.2185369922186615</v>
      </c>
      <c r="F16" s="29">
        <f xml:space="preserve"> [1]Summary_Calc!M$230</f>
        <v>1.1929477153820698</v>
      </c>
      <c r="G16" s="29">
        <f xml:space="preserve"> [1]Summary_Calc!N$230</f>
        <v>1.1678958133590462</v>
      </c>
      <c r="H16" s="29">
        <f xml:space="preserve"> [1]Summary_Calc!O$230</f>
        <v>1.1433700012785062</v>
      </c>
      <c r="I16" s="29">
        <f xml:space="preserve"> [1]Summary_Calc!P$230</f>
        <v>1.1193592312516576</v>
      </c>
      <c r="J16" s="20">
        <f>SUM(E16:I16)</f>
        <v>5.8421097534899413</v>
      </c>
      <c r="K16" s="28">
        <f xml:space="preserve"> [2]Summary_Calc!L$230</f>
        <v>1.2185584007968246</v>
      </c>
      <c r="L16" s="29">
        <f xml:space="preserve"> [2]Summary_Calc!M$230</f>
        <v>1.1929686743800914</v>
      </c>
      <c r="M16" s="29">
        <f xml:space="preserve"> [2]Summary_Calc!N$230</f>
        <v>1.1679163322181092</v>
      </c>
      <c r="N16" s="29">
        <f xml:space="preserve"> [2]Summary_Calc!O$230</f>
        <v>1.1433900892415292</v>
      </c>
      <c r="O16" s="29">
        <f xml:space="preserve"> [2]Summary_Calc!P$230</f>
        <v>1.1193788973674568</v>
      </c>
      <c r="P16" s="20">
        <f>SUM(K16:O16)</f>
        <v>5.8422123940040107</v>
      </c>
      <c r="Q16" s="28">
        <f xml:space="preserve"> [3]Summary_Calc!L$230</f>
        <v>1.2195111895032558</v>
      </c>
      <c r="R16" s="29">
        <f xml:space="preserve"> [3]Summary_Calc!M$230</f>
        <v>1.1939014545236875</v>
      </c>
      <c r="S16" s="29">
        <f xml:space="preserve"> [3]Summary_Calc!N$230</f>
        <v>1.1688295239786903</v>
      </c>
      <c r="T16" s="29">
        <f xml:space="preserve"> [3]Summary_Calc!O$230</f>
        <v>1.1442841039751377</v>
      </c>
      <c r="U16" s="29">
        <f xml:space="preserve"> [3]Summary_Calc!P$230</f>
        <v>1.1202541377916602</v>
      </c>
      <c r="V16" s="20">
        <f>SUM(Q16:U16)</f>
        <v>5.846780409772431</v>
      </c>
      <c r="W16" s="28">
        <f xml:space="preserve"> [4]Summary_Calc!L$230</f>
        <v>1.2193757371941498</v>
      </c>
      <c r="X16" s="29">
        <f xml:space="preserve"> [4]Summary_Calc!M$230</f>
        <v>1.1937688467130725</v>
      </c>
      <c r="Y16" s="29">
        <f xml:space="preserve"> [4]Summary_Calc!N$230</f>
        <v>1.1686997009320981</v>
      </c>
      <c r="Z16" s="29">
        <f xml:space="preserve"> [4]Summary_Calc!O$230</f>
        <v>1.144157007212524</v>
      </c>
      <c r="AA16" s="29">
        <f xml:space="preserve"> [4]Summary_Calc!P$230</f>
        <v>1.1201297100610612</v>
      </c>
      <c r="AB16" s="20">
        <f>SUM(W16:AA16)</f>
        <v>5.8461310021129052</v>
      </c>
    </row>
    <row r="17" spans="3:28">
      <c r="C17" s="6" t="s">
        <v>21</v>
      </c>
      <c r="D17" s="3"/>
      <c r="E17" s="28">
        <f>E19/E18</f>
        <v>1.5651206999855962</v>
      </c>
      <c r="F17" s="29">
        <f>F19/F18</f>
        <v>4.4628006350538012</v>
      </c>
      <c r="G17" s="29">
        <f>G19/G18</f>
        <v>8.6661718209406793</v>
      </c>
      <c r="H17" s="29">
        <f>H19/H18</f>
        <v>12.549918454524358</v>
      </c>
      <c r="I17" s="29">
        <f>I19/I18</f>
        <v>14.474659302267867</v>
      </c>
      <c r="J17" s="32"/>
      <c r="K17" s="28">
        <f>K19/K18</f>
        <v>1.3883321248021518</v>
      </c>
      <c r="L17" s="29">
        <f>L19/L18</f>
        <v>3.9583634576487059</v>
      </c>
      <c r="M17" s="29">
        <f>M19/M18</f>
        <v>7.6865725609711539</v>
      </c>
      <c r="N17" s="29">
        <f>N19/N18</f>
        <v>11.131864926732179</v>
      </c>
      <c r="O17" s="29">
        <f>O19/O18</f>
        <v>12.839781125726029</v>
      </c>
      <c r="P17" s="32"/>
      <c r="Q17" s="28">
        <f>Q19/Q18</f>
        <v>1.565143108108108</v>
      </c>
      <c r="R17" s="29">
        <f>R19/R18</f>
        <v>4.4774350370945948</v>
      </c>
      <c r="S17" s="29">
        <f>S19/S18</f>
        <v>8.6375395698756119</v>
      </c>
      <c r="T17" s="29">
        <f>T19/T18</f>
        <v>12.443834218148734</v>
      </c>
      <c r="U17" s="29">
        <f>U19/U18</f>
        <v>14.351391268843047</v>
      </c>
      <c r="V17" s="32"/>
      <c r="W17" s="28">
        <f>W19/W18</f>
        <v>1.5005695657533591</v>
      </c>
      <c r="X17" s="29">
        <f>X19/X18</f>
        <v>4.3173943785333764</v>
      </c>
      <c r="Y17" s="29">
        <f>Y19/Y18</f>
        <v>8.45732576351371</v>
      </c>
      <c r="Z17" s="29">
        <f>Z19/Z18</f>
        <v>12.177990885893934</v>
      </c>
      <c r="AA17" s="29">
        <f>AA19/AA18</f>
        <v>13.88498661960122</v>
      </c>
      <c r="AB17" s="32"/>
    </row>
    <row r="18" spans="3:28">
      <c r="C18" s="16" t="s">
        <v>17</v>
      </c>
      <c r="D18" s="3"/>
      <c r="E18" s="30">
        <f xml:space="preserve"> [1]InpActive!L$270</f>
        <v>6.0400000000000002E-2</v>
      </c>
      <c r="F18" s="31">
        <f xml:space="preserve"> [1]InpActive!M$270</f>
        <v>6.0400000000000002E-2</v>
      </c>
      <c r="G18" s="31">
        <f xml:space="preserve"> [1]InpActive!N$270</f>
        <v>6.0400000000000002E-2</v>
      </c>
      <c r="H18" s="31">
        <f xml:space="preserve"> [1]InpActive!O$270</f>
        <v>6.0400000000000002E-2</v>
      </c>
      <c r="I18" s="31">
        <f xml:space="preserve"> [1]InpActive!P$270</f>
        <v>6.0400000000000002E-2</v>
      </c>
      <c r="J18" s="32"/>
      <c r="K18" s="30">
        <f xml:space="preserve"> [2]InpActive!L$270</f>
        <v>6.0400000000000002E-2</v>
      </c>
      <c r="L18" s="31">
        <f xml:space="preserve"> [2]InpActive!M$270</f>
        <v>6.0400000000000002E-2</v>
      </c>
      <c r="M18" s="31">
        <f xml:space="preserve"> [2]InpActive!N$270</f>
        <v>6.0400000000000002E-2</v>
      </c>
      <c r="N18" s="31">
        <f xml:space="preserve"> [2]InpActive!O$270</f>
        <v>6.0400000000000002E-2</v>
      </c>
      <c r="O18" s="31">
        <f xml:space="preserve"> [2]InpActive!P$270</f>
        <v>6.0400000000000002E-2</v>
      </c>
      <c r="P18" s="32"/>
      <c r="Q18" s="30">
        <f xml:space="preserve"> [3]InpActive!L$270</f>
        <v>6.0400000000000002E-2</v>
      </c>
      <c r="R18" s="31">
        <f xml:space="preserve"> [3]InpActive!M$270</f>
        <v>6.0400000000000002E-2</v>
      </c>
      <c r="S18" s="31">
        <f xml:space="preserve"> [3]InpActive!N$270</f>
        <v>6.0400000000000002E-2</v>
      </c>
      <c r="T18" s="31">
        <f xml:space="preserve"> [3]InpActive!O$270</f>
        <v>6.0400000000000002E-2</v>
      </c>
      <c r="U18" s="31">
        <f xml:space="preserve"> [3]InpActive!P$270</f>
        <v>6.0400000000000002E-2</v>
      </c>
      <c r="V18" s="32"/>
      <c r="W18" s="30">
        <f xml:space="preserve"> '[4]Water Resources'!L$1029</f>
        <v>6.0400000000000002E-2</v>
      </c>
      <c r="X18" s="31">
        <f xml:space="preserve"> '[4]Water Resources'!M$1029</f>
        <v>6.0400000000000002E-2</v>
      </c>
      <c r="Y18" s="31">
        <f xml:space="preserve"> '[4]Water Resources'!N$1029</f>
        <v>6.0400000000000002E-2</v>
      </c>
      <c r="Z18" s="31">
        <f xml:space="preserve"> '[4]Water Resources'!O$1029</f>
        <v>6.0400000000000002E-2</v>
      </c>
      <c r="AA18" s="31">
        <f xml:space="preserve"> '[4]Water Resources'!P$1029</f>
        <v>6.0400000000000002E-2</v>
      </c>
      <c r="AB18" s="32"/>
    </row>
    <row r="19" spans="3:28">
      <c r="C19" s="6" t="s">
        <v>22</v>
      </c>
      <c r="D19" s="3"/>
      <c r="E19" s="28">
        <f xml:space="preserve"> [1]Summary_Calc!L$232</f>
        <v>9.4533290279130017E-2</v>
      </c>
      <c r="F19" s="29">
        <f xml:space="preserve"> [1]Summary_Calc!M$232</f>
        <v>0.26955315835724958</v>
      </c>
      <c r="G19" s="29">
        <f xml:space="preserve"> [1]Summary_Calc!N$232</f>
        <v>0.52343677798481703</v>
      </c>
      <c r="H19" s="29">
        <f xml:space="preserve"> [1]Summary_Calc!O$232</f>
        <v>0.75801507465327123</v>
      </c>
      <c r="I19" s="29">
        <f xml:space="preserve"> [1]Summary_Calc!P$232</f>
        <v>0.8742694218569792</v>
      </c>
      <c r="J19" s="20">
        <f>SUM(E19:I19)</f>
        <v>2.5198077231314469</v>
      </c>
      <c r="K19" s="28">
        <f xml:space="preserve"> [2]Summary_Calc!L$232</f>
        <v>8.3855260338049978E-2</v>
      </c>
      <c r="L19" s="29">
        <f xml:space="preserve"> [2]Summary_Calc!M$232</f>
        <v>0.23908515284198184</v>
      </c>
      <c r="M19" s="29">
        <f xml:space="preserve"> [2]Summary_Calc!N$232</f>
        <v>0.4642689826826577</v>
      </c>
      <c r="N19" s="29">
        <f xml:space="preserve"> [2]Summary_Calc!O$232</f>
        <v>0.67236464157462361</v>
      </c>
      <c r="O19" s="29">
        <f xml:space="preserve"> [2]Summary_Calc!P$232</f>
        <v>0.77552277999385222</v>
      </c>
      <c r="P19" s="20">
        <f>SUM(K19:O19)</f>
        <v>2.2350968174311654</v>
      </c>
      <c r="Q19" s="28">
        <f xml:space="preserve"> [3]Summary_Calc!L$232</f>
        <v>9.4534643729729723E-2</v>
      </c>
      <c r="R19" s="29">
        <f xml:space="preserve"> [3]Summary_Calc!M$232</f>
        <v>0.27043707624051355</v>
      </c>
      <c r="S19" s="29">
        <f xml:space="preserve"> [3]Summary_Calc!N$232</f>
        <v>0.52170739002048694</v>
      </c>
      <c r="T19" s="29">
        <f xml:space="preserve"> [3]Summary_Calc!O$232</f>
        <v>0.75160758677618356</v>
      </c>
      <c r="U19" s="29">
        <f xml:space="preserve"> [3]Summary_Calc!P$232</f>
        <v>0.86682403263812002</v>
      </c>
      <c r="V19" s="20">
        <f>SUM(Q19:U19)</f>
        <v>2.5051107294050339</v>
      </c>
      <c r="W19" s="28">
        <f xml:space="preserve"> [4]Summary_Calc!L$232</f>
        <v>9.0634401771502893E-2</v>
      </c>
      <c r="X19" s="29">
        <f xml:space="preserve"> [4]Summary_Calc!M$232</f>
        <v>0.26077062046341593</v>
      </c>
      <c r="Y19" s="29">
        <f xml:space="preserve"> [4]Summary_Calc!N$232</f>
        <v>0.51082247611622811</v>
      </c>
      <c r="Z19" s="29">
        <f xml:space="preserve"> [4]Summary_Calc!O$232</f>
        <v>0.73555064950799365</v>
      </c>
      <c r="AA19" s="29">
        <f xml:space="preserve"> [4]Summary_Calc!P$232</f>
        <v>0.83865319182391374</v>
      </c>
      <c r="AB19" s="20">
        <f>SUM(W19:AA19)</f>
        <v>2.4364313396830539</v>
      </c>
    </row>
    <row r="20" spans="3:28" s="48" customFormat="1" ht="13.9" thickBot="1">
      <c r="C20" s="55" t="s">
        <v>23</v>
      </c>
      <c r="D20" s="51"/>
      <c r="E20" s="56">
        <f xml:space="preserve"> [1]Summary_Calc!L$234</f>
        <v>2.5384968608395448</v>
      </c>
      <c r="F20" s="57">
        <f xml:space="preserve"> [1]Summary_Calc!M$234</f>
        <v>2.6729116638437831</v>
      </c>
      <c r="G20" s="57">
        <f xml:space="preserve"> [1]Summary_Calc!N$234</f>
        <v>2.8876336686635815</v>
      </c>
      <c r="H20" s="57">
        <f xml:space="preserve"> [1]Summary_Calc!O$234</f>
        <v>3.0840163753386536</v>
      </c>
      <c r="I20" s="57">
        <f xml:space="preserve"> [1]Summary_Calc!P$234</f>
        <v>3.1629668063323861</v>
      </c>
      <c r="J20" s="54">
        <f>SUM(E20:I20)</f>
        <v>14.34602537501795</v>
      </c>
      <c r="K20" s="56">
        <f xml:space="preserve"> [2]Summary_Calc!L$234</f>
        <v>2.5272581394629872</v>
      </c>
      <c r="L20" s="57">
        <f xml:space="preserve"> [2]Summary_Calc!M$234</f>
        <v>2.6434472545614014</v>
      </c>
      <c r="M20" s="57">
        <f xml:space="preserve"> [2]Summary_Calc!N$234</f>
        <v>2.8305408691253957</v>
      </c>
      <c r="N20" s="57">
        <f xml:space="preserve"> [2]Summary_Calc!O$234</f>
        <v>3.0012231698215475</v>
      </c>
      <c r="O20" s="57">
        <f xml:space="preserve"> [2]Summary_Calc!P$234</f>
        <v>3.0677018574593395</v>
      </c>
      <c r="P20" s="54">
        <f>SUM(K20:O20)</f>
        <v>14.070171290430672</v>
      </c>
      <c r="Q20" s="58">
        <f xml:space="preserve"> [3]Summary_Calc!L$234</f>
        <v>2.5435962528158504</v>
      </c>
      <c r="R20" s="59">
        <f xml:space="preserve"> [3]Summary_Calc!M$234</f>
        <v>2.6803862194455355</v>
      </c>
      <c r="S20" s="59">
        <f xml:space="preserve"> [3]Summary_Calc!N$234</f>
        <v>2.8934966371124027</v>
      </c>
      <c r="T20" s="59">
        <f xml:space="preserve"> [3]Summary_Calc!O$234</f>
        <v>3.0859147854146629</v>
      </c>
      <c r="U20" s="59">
        <f xml:space="preserve"> [3]Summary_Calc!P$234</f>
        <v>3.1643843338169204</v>
      </c>
      <c r="V20" s="60">
        <f>SUM(Q20:U20)</f>
        <v>14.367778228605372</v>
      </c>
      <c r="W20" s="56">
        <f xml:space="preserve"> [4]Summary_Calc!L$234</f>
        <v>2.5346760214599584</v>
      </c>
      <c r="X20" s="57">
        <f xml:space="preserve"> [4]Summary_Calc!M$234</f>
        <v>2.6647072530428879</v>
      </c>
      <c r="Y20" s="57">
        <f xml:space="preserve"> [4]Summary_Calc!N$234</f>
        <v>2.87675645277226</v>
      </c>
      <c r="Z20" s="57">
        <f xml:space="preserve"> [4]Summary_Calc!O$234</f>
        <v>3.0644278441089705</v>
      </c>
      <c r="AA20" s="57">
        <f xml:space="preserve"> [4]Summary_Calc!P$234</f>
        <v>3.1311198044156319</v>
      </c>
      <c r="AB20" s="54">
        <f>SUM(W20:AA20)</f>
        <v>14.271687375799708</v>
      </c>
    </row>
    <row r="21" spans="3:28">
      <c r="C21" s="5" t="s">
        <v>24</v>
      </c>
      <c r="D21" s="2"/>
      <c r="E21" s="39">
        <f>E23/E22</f>
        <v>57.740933298531644</v>
      </c>
      <c r="F21" s="40">
        <f>F23/F22</f>
        <v>57.033403657541264</v>
      </c>
      <c r="G21" s="40">
        <f>G23/G22</f>
        <v>56.368567428945738</v>
      </c>
      <c r="H21" s="40">
        <f>H23/H22</f>
        <v>55.724460512528744</v>
      </c>
      <c r="I21" s="40">
        <f>I23/I22</f>
        <v>55.098100124519036</v>
      </c>
      <c r="J21" s="45"/>
      <c r="K21" s="39">
        <f>K23/K22</f>
        <v>57.713505300269865</v>
      </c>
      <c r="L21" s="40">
        <f>L23/L22</f>
        <v>57.0797045882031</v>
      </c>
      <c r="M21" s="40">
        <f>M23/M22</f>
        <v>56.46537242406049</v>
      </c>
      <c r="N21" s="40">
        <f>N23/N22</f>
        <v>55.858143828373237</v>
      </c>
      <c r="O21" s="40">
        <f>O23/O22</f>
        <v>55.26122753366672</v>
      </c>
      <c r="P21" s="49"/>
      <c r="Q21" s="39">
        <f>Q23/Q22</f>
        <v>57.935244770344994</v>
      </c>
      <c r="R21" s="40">
        <f>R23/R22</f>
        <v>57.29900895000857</v>
      </c>
      <c r="S21" s="40">
        <f>S23/S22</f>
        <v>56.68231647716842</v>
      </c>
      <c r="T21" s="40">
        <f>T23/T22</f>
        <v>56.07275486520841</v>
      </c>
      <c r="U21" s="40">
        <f>U23/U22</f>
        <v>55.473545174836907</v>
      </c>
      <c r="V21" s="45"/>
      <c r="W21" s="29">
        <f>W23/W22</f>
        <v>57.70509003467216</v>
      </c>
      <c r="X21" s="29">
        <f>X23/X22</f>
        <v>57.021953529276296</v>
      </c>
      <c r="Y21" s="29">
        <f>Y23/Y22</f>
        <v>56.412538848992</v>
      </c>
      <c r="Z21" s="29">
        <f>Z23/Z22</f>
        <v>55.822886924803534</v>
      </c>
      <c r="AA21" s="29">
        <f>AA23/AA22</f>
        <v>55.239398335908774</v>
      </c>
      <c r="AB21" s="32"/>
    </row>
    <row r="22" spans="3:28">
      <c r="C22" s="16" t="s">
        <v>25</v>
      </c>
      <c r="D22" s="3"/>
      <c r="E22" s="46">
        <f xml:space="preserve"> '[1]Water Resources'!L$982</f>
        <v>2.5199615533980646E-2</v>
      </c>
      <c r="F22" s="47">
        <f xml:space="preserve"> '[1]Water Resources'!M$982</f>
        <v>2.5199615533980646E-2</v>
      </c>
      <c r="G22" s="47">
        <f xml:space="preserve"> '[1]Water Resources'!N$982</f>
        <v>2.5199615533980646E-2</v>
      </c>
      <c r="H22" s="47">
        <f xml:space="preserve"> '[1]Water Resources'!O$982</f>
        <v>2.5199615533980646E-2</v>
      </c>
      <c r="I22" s="47">
        <f xml:space="preserve"> '[1]Water Resources'!P$982</f>
        <v>2.5199615533980646E-2</v>
      </c>
      <c r="J22" s="32"/>
      <c r="K22" s="46">
        <f xml:space="preserve"> '[2]Water Resources'!L$982</f>
        <v>2.0790485436893213E-2</v>
      </c>
      <c r="L22" s="47">
        <f xml:space="preserve"> '[2]Water Resources'!M$982</f>
        <v>2.0790485436893213E-2</v>
      </c>
      <c r="M22" s="47">
        <f xml:space="preserve"> '[2]Water Resources'!N$982</f>
        <v>2.0790485436893213E-2</v>
      </c>
      <c r="N22" s="47">
        <f xml:space="preserve"> '[2]Water Resources'!O$982</f>
        <v>2.0790485436893213E-2</v>
      </c>
      <c r="O22" s="47">
        <f xml:space="preserve"> '[2]Water Resources'!P$982</f>
        <v>2.0790485436893213E-2</v>
      </c>
      <c r="P22" s="33"/>
      <c r="Q22" s="46">
        <f xml:space="preserve"> '[3]Water Resources'!L$982</f>
        <v>2.4135922330096982E-2</v>
      </c>
      <c r="R22" s="47">
        <f xml:space="preserve"> '[3]Water Resources'!M$982</f>
        <v>2.4135922330096982E-2</v>
      </c>
      <c r="S22" s="47">
        <f xml:space="preserve"> '[3]Water Resources'!N$982</f>
        <v>2.4135922330096982E-2</v>
      </c>
      <c r="T22" s="47">
        <f xml:space="preserve"> '[3]Water Resources'!O$982</f>
        <v>2.4135922330096982E-2</v>
      </c>
      <c r="U22" s="47">
        <f xml:space="preserve"> '[3]Water Resources'!P$982</f>
        <v>2.4135922330096982E-2</v>
      </c>
      <c r="V22" s="32"/>
      <c r="W22" s="47">
        <f xml:space="preserve"> '[4]Water Resources'!L$990</f>
        <v>1.920357193840716E-2</v>
      </c>
      <c r="X22" s="47">
        <f xml:space="preserve"> '[4]Water Resources'!M$990</f>
        <v>1.920357193840716E-2</v>
      </c>
      <c r="Y22" s="47">
        <f xml:space="preserve"> '[4]Water Resources'!N$990</f>
        <v>1.920357193840716E-2</v>
      </c>
      <c r="Z22" s="47">
        <f xml:space="preserve"> '[4]Water Resources'!O$990</f>
        <v>1.920357193840716E-2</v>
      </c>
      <c r="AA22" s="47">
        <f xml:space="preserve"> '[4]Water Resources'!P$990</f>
        <v>1.920357193840716E-2</v>
      </c>
      <c r="AB22" s="32"/>
    </row>
    <row r="23" spans="3:28">
      <c r="C23" s="6" t="s">
        <v>26</v>
      </c>
      <c r="D23" s="3"/>
      <c r="E23" s="21">
        <f xml:space="preserve"> [1]Summary_Calc!L$245</f>
        <v>1.4550493196962184</v>
      </c>
      <c r="F23" s="22">
        <f xml:space="preserve"> [1]Summary_Calc!M$245</f>
        <v>1.4372198447643654</v>
      </c>
      <c r="G23" s="22">
        <f xml:space="preserve"> [1]Summary_Calc!N$245</f>
        <v>1.4204662274106965</v>
      </c>
      <c r="H23" s="22">
        <f xml:space="preserve"> [1]Summary_Calc!O$245</f>
        <v>1.4042349807542105</v>
      </c>
      <c r="I23" s="22">
        <f xml:space="preserve"> [1]Summary_Calc!P$245</f>
        <v>1.3884509397906508</v>
      </c>
      <c r="J23" s="20">
        <f>SUM(E23:I23)</f>
        <v>7.1054213124161425</v>
      </c>
      <c r="K23" s="21">
        <f xml:space="preserve"> [2]Summary_Calc!L$245</f>
        <v>1.1998917914573199</v>
      </c>
      <c r="L23" s="22">
        <f xml:space="preserve"> [2]Summary_Calc!M$245</f>
        <v>1.1867147669832032</v>
      </c>
      <c r="M23" s="22">
        <f xml:space="preserve"> [2]Summary_Calc!N$245</f>
        <v>1.1739425030711812</v>
      </c>
      <c r="N23" s="22">
        <f xml:space="preserve"> [2]Summary_Calc!O$245</f>
        <v>1.1613179257956803</v>
      </c>
      <c r="O23" s="22">
        <f xml:space="preserve"> [2]Summary_Calc!P$245</f>
        <v>1.1489077462635402</v>
      </c>
      <c r="P23" s="29">
        <f>SUM(K23:O23)</f>
        <v>5.8707747335709248</v>
      </c>
      <c r="Q23" s="21">
        <f xml:space="preserve"> [3]Summary_Calc!L$245</f>
        <v>1.3983205679522042</v>
      </c>
      <c r="R23" s="22">
        <f xml:space="preserve"> [3]Summary_Calc!M$245</f>
        <v>1.3829644296089387</v>
      </c>
      <c r="S23" s="22">
        <f xml:space="preserve"> [3]Summary_Calc!N$245</f>
        <v>1.3680799879829133</v>
      </c>
      <c r="T23" s="22">
        <f xml:space="preserve"> [3]Summary_Calc!O$245</f>
        <v>1.3533676562612378</v>
      </c>
      <c r="U23" s="22">
        <f xml:space="preserve"> [3]Summary_Calc!P$245</f>
        <v>1.3389051777149898</v>
      </c>
      <c r="V23" s="20">
        <f>SUM(Q23:U23)</f>
        <v>6.841637819520284</v>
      </c>
      <c r="W23" s="22">
        <f xml:space="preserve"> [4]Summary_Calc!L$245</f>
        <v>1.1081438476930889</v>
      </c>
      <c r="X23" s="22">
        <f xml:space="preserve"> [4]Summary_Calc!M$245</f>
        <v>1.0950251866679674</v>
      </c>
      <c r="Y23" s="22">
        <f xml:space="preserve"> [4]Summary_Calc!N$245</f>
        <v>1.0833222480148066</v>
      </c>
      <c r="Z23" s="22">
        <f xml:space="preserve"> [4]Summary_Calc!O$245</f>
        <v>1.0719988248700332</v>
      </c>
      <c r="AA23" s="22">
        <f xml:space="preserve"> [4]Summary_Calc!P$245</f>
        <v>1.0607937597779529</v>
      </c>
      <c r="AB23" s="20">
        <f>SUM(W23:AA23)</f>
        <v>5.4192838670238492</v>
      </c>
    </row>
    <row r="24" spans="3:28">
      <c r="C24" s="6" t="s">
        <v>27</v>
      </c>
      <c r="D24" s="3"/>
      <c r="E24" s="28">
        <f>E26/E25</f>
        <v>57.416302561922173</v>
      </c>
      <c r="F24" s="29">
        <f>F26/F25</f>
        <v>56.210560208121805</v>
      </c>
      <c r="G24" s="29">
        <f>G26/G25</f>
        <v>55.030138443751255</v>
      </c>
      <c r="H24" s="29">
        <f>H26/H25</f>
        <v>53.874505536432466</v>
      </c>
      <c r="I24" s="29">
        <f>I26/I25</f>
        <v>52.743140920167384</v>
      </c>
      <c r="J24" s="32"/>
      <c r="K24" s="28">
        <f>K26/K25</f>
        <v>57.417311313736086</v>
      </c>
      <c r="L24" s="29">
        <f>L26/L25</f>
        <v>56.211547776147633</v>
      </c>
      <c r="M24" s="29">
        <f>M26/M25</f>
        <v>55.031105272848528</v>
      </c>
      <c r="N24" s="29">
        <f>N26/N25</f>
        <v>53.875452062118711</v>
      </c>
      <c r="O24" s="29">
        <f>O26/O25</f>
        <v>52.744067568814224</v>
      </c>
      <c r="P24" s="33"/>
      <c r="Q24" s="28">
        <f>Q26/Q25</f>
        <v>57.462205810165308</v>
      </c>
      <c r="R24" s="29">
        <f>R26/R25</f>
        <v>56.255499488151841</v>
      </c>
      <c r="S24" s="29">
        <f>S26/S25</f>
        <v>55.074133998900663</v>
      </c>
      <c r="T24" s="29">
        <f>T26/T25</f>
        <v>53.917577184923751</v>
      </c>
      <c r="U24" s="29">
        <f>U26/U25</f>
        <v>52.785308064040358</v>
      </c>
      <c r="V24" s="32"/>
      <c r="W24" s="29">
        <f>W26/W25</f>
        <v>57.455823426362429</v>
      </c>
      <c r="X24" s="29">
        <f>X26/X25</f>
        <v>56.24925113440883</v>
      </c>
      <c r="Y24" s="29">
        <f>Y26/Y25</f>
        <v>55.068016860586241</v>
      </c>
      <c r="Z24" s="29">
        <f>Z26/Z25</f>
        <v>53.91158850651393</v>
      </c>
      <c r="AA24" s="29">
        <f>AA26/AA25</f>
        <v>52.779445147877141</v>
      </c>
      <c r="AB24" s="32"/>
    </row>
    <row r="25" spans="3:28">
      <c r="C25" s="16" t="s">
        <v>25</v>
      </c>
      <c r="D25" s="3"/>
      <c r="E25" s="30">
        <f xml:space="preserve"> '[1]Water Resources'!L$862</f>
        <v>3.5250592156862659E-2</v>
      </c>
      <c r="F25" s="31">
        <f xml:space="preserve"> '[1]Water Resources'!M$862</f>
        <v>3.5250592156862659E-2</v>
      </c>
      <c r="G25" s="31">
        <f xml:space="preserve"> '[1]Water Resources'!N$862</f>
        <v>3.5250592156862659E-2</v>
      </c>
      <c r="H25" s="31">
        <f xml:space="preserve"> '[1]Water Resources'!O$862</f>
        <v>3.5250592156862659E-2</v>
      </c>
      <c r="I25" s="31">
        <f xml:space="preserve"> '[1]Water Resources'!P$862</f>
        <v>3.5250592156862659E-2</v>
      </c>
      <c r="J25" s="32"/>
      <c r="K25" s="30">
        <f xml:space="preserve"> '[2]Water Resources'!L$862</f>
        <v>3.0798235294117626E-2</v>
      </c>
      <c r="L25" s="31">
        <f xml:space="preserve"> '[2]Water Resources'!M$862</f>
        <v>3.0798235294117626E-2</v>
      </c>
      <c r="M25" s="31">
        <f xml:space="preserve"> '[2]Water Resources'!N$862</f>
        <v>3.0798235294117626E-2</v>
      </c>
      <c r="N25" s="31">
        <f xml:space="preserve"> '[2]Water Resources'!O$862</f>
        <v>3.0798235294117626E-2</v>
      </c>
      <c r="O25" s="31">
        <f xml:space="preserve"> '[2]Water Resources'!P$862</f>
        <v>3.0798235294117626E-2</v>
      </c>
      <c r="P25" s="33"/>
      <c r="Q25" s="30">
        <f xml:space="preserve"> '[3]Water Resources'!L$862</f>
        <v>3.4176470588235253E-2</v>
      </c>
      <c r="R25" s="31">
        <f xml:space="preserve"> '[3]Water Resources'!M$862</f>
        <v>3.4176470588235253E-2</v>
      </c>
      <c r="S25" s="31">
        <f xml:space="preserve"> '[3]Water Resources'!N$862</f>
        <v>3.4176470588235253E-2</v>
      </c>
      <c r="T25" s="31">
        <f xml:space="preserve"> '[3]Water Resources'!O$862</f>
        <v>3.4176470588235253E-2</v>
      </c>
      <c r="U25" s="31">
        <f xml:space="preserve"> '[3]Water Resources'!P$862</f>
        <v>3.4176470588235253E-2</v>
      </c>
      <c r="V25" s="32"/>
      <c r="W25" s="31">
        <f xml:space="preserve"> '[4]Water Resources'!L$870</f>
        <v>2.9195763820156317E-2</v>
      </c>
      <c r="X25" s="31">
        <f xml:space="preserve"> '[4]Water Resources'!M$870</f>
        <v>2.9195763820156317E-2</v>
      </c>
      <c r="Y25" s="31">
        <f xml:space="preserve"> '[4]Water Resources'!N$870</f>
        <v>2.9195763820156317E-2</v>
      </c>
      <c r="Z25" s="31">
        <f xml:space="preserve"> '[4]Water Resources'!O$870</f>
        <v>2.9195763820156317E-2</v>
      </c>
      <c r="AA25" s="31">
        <f xml:space="preserve"> '[4]Water Resources'!P$870</f>
        <v>2.9195763820156317E-2</v>
      </c>
      <c r="AB25" s="32"/>
    </row>
    <row r="26" spans="3:28">
      <c r="C26" s="6" t="s">
        <v>28</v>
      </c>
      <c r="D26" s="3"/>
      <c r="E26" s="28">
        <f xml:space="preserve"> [1]Summary_Calc!L$244</f>
        <v>2.0239586647653471</v>
      </c>
      <c r="F26" s="29">
        <f xml:space="preserve"> [1]Summary_Calc!M$244</f>
        <v>1.9814555328052748</v>
      </c>
      <c r="G26" s="29">
        <f xml:space="preserve"> [1]Summary_Calc!N$244</f>
        <v>1.9398449666163642</v>
      </c>
      <c r="H26" s="29">
        <f xml:space="preserve"> [1]Summary_Calc!O$244</f>
        <v>1.8991082223174203</v>
      </c>
      <c r="I26" s="29">
        <f xml:space="preserve"> [1]Summary_Calc!P$244</f>
        <v>1.8592269496487543</v>
      </c>
      <c r="J26" s="20">
        <f>SUM(E26:I26)</f>
        <v>9.7035943361531611</v>
      </c>
      <c r="K26" s="28">
        <f xml:space="preserve"> [2]Summary_Calc!L$244</f>
        <v>1.768351863796046</v>
      </c>
      <c r="L26" s="29">
        <f xml:space="preserve"> [2]Summary_Calc!M$244</f>
        <v>1.7312164746563292</v>
      </c>
      <c r="M26" s="29">
        <f xml:space="preserve"> [2]Summary_Calc!N$244</f>
        <v>1.6948609286885461</v>
      </c>
      <c r="N26" s="29">
        <f xml:space="preserve"> [2]Summary_Calc!O$244</f>
        <v>1.6592688491860867</v>
      </c>
      <c r="O26" s="29">
        <f xml:space="preserve"> [2]Summary_Calc!P$244</f>
        <v>1.6244242033531791</v>
      </c>
      <c r="P26" s="29">
        <f>SUM(K26:O26)</f>
        <v>8.4781223196801871</v>
      </c>
      <c r="Q26" s="28">
        <f xml:space="preserve"> [3]Summary_Calc!L$244</f>
        <v>1.9638553868062356</v>
      </c>
      <c r="R26" s="29">
        <f xml:space="preserve"> [3]Summary_Calc!M$244</f>
        <v>1.9226144236833047</v>
      </c>
      <c r="S26" s="29">
        <f xml:space="preserve"> [3]Summary_Calc!N$244</f>
        <v>1.8822395207859557</v>
      </c>
      <c r="T26" s="29">
        <f xml:space="preserve"> [3]Summary_Calc!O$244</f>
        <v>1.8427124908494508</v>
      </c>
      <c r="U26" s="29">
        <f xml:space="preserve"> [3]Summary_Calc!P$244</f>
        <v>1.8040155285416124</v>
      </c>
      <c r="V26" s="20">
        <f>SUM(Q26:U26)</f>
        <v>9.4154373506665596</v>
      </c>
      <c r="W26" s="29">
        <f xml:space="preserve"> [4]Summary_Calc!L$244</f>
        <v>1.677466650848682</v>
      </c>
      <c r="X26" s="29">
        <f xml:space="preserve"> [4]Summary_Calc!M$244</f>
        <v>1.64223985118086</v>
      </c>
      <c r="Y26" s="29">
        <f xml:space="preserve"> [4]Summary_Calc!N$244</f>
        <v>1.6077528143060618</v>
      </c>
      <c r="Z26" s="29">
        <f xml:space="preserve"> [4]Summary_Calc!O$244</f>
        <v>1.5739900052056346</v>
      </c>
      <c r="AA26" s="29">
        <f xml:space="preserve"> [4]Summary_Calc!P$244</f>
        <v>1.5409362150963164</v>
      </c>
      <c r="AB26" s="20">
        <f>SUM(W26:AA26)</f>
        <v>8.0423855366375552</v>
      </c>
    </row>
    <row r="27" spans="3:28">
      <c r="C27" s="6" t="s">
        <v>29</v>
      </c>
      <c r="D27" s="3"/>
      <c r="E27" s="28">
        <f>E29/E28</f>
        <v>1.5178540548460315</v>
      </c>
      <c r="F27" s="29">
        <f>F29/F28</f>
        <v>4.3280240558751748</v>
      </c>
      <c r="G27" s="29">
        <f>G29/G28</f>
        <v>8.4044534319482693</v>
      </c>
      <c r="H27" s="29">
        <f>H29/H28</f>
        <v>12.170910917197721</v>
      </c>
      <c r="I27" s="29">
        <f>I29/I28</f>
        <v>14.037524591339379</v>
      </c>
      <c r="J27" s="32"/>
      <c r="K27" s="28">
        <f>K29/K28</f>
        <v>1.3464044946331268</v>
      </c>
      <c r="L27" s="29">
        <f>L29/L28</f>
        <v>3.8388208812277149</v>
      </c>
      <c r="M27" s="29">
        <f>M29/M28</f>
        <v>7.4544380696298251</v>
      </c>
      <c r="N27" s="29">
        <f>N29/N28</f>
        <v>10.795682605944865</v>
      </c>
      <c r="O27" s="29">
        <f>O29/O28</f>
        <v>12.452019735729101</v>
      </c>
      <c r="P27" s="33"/>
      <c r="Q27" s="28">
        <f>Q29/Q28</f>
        <v>1.517875786243243</v>
      </c>
      <c r="R27" s="29">
        <f>R29/R28</f>
        <v>4.3422164989743379</v>
      </c>
      <c r="S27" s="29">
        <f>S29/S28</f>
        <v>8.3766858748653661</v>
      </c>
      <c r="T27" s="29">
        <f>T29/T28</f>
        <v>12.068030424760641</v>
      </c>
      <c r="U27" s="29">
        <f>U29/U28</f>
        <v>13.917979252523986</v>
      </c>
      <c r="V27" s="32"/>
      <c r="W27" s="29">
        <f>W29/W28</f>
        <v>1.4552523648676075</v>
      </c>
      <c r="X27" s="29">
        <f>X29/X28</f>
        <v>4.1870090683016681</v>
      </c>
      <c r="Y27" s="29">
        <f>Y29/Y28</f>
        <v>8.2019145254555941</v>
      </c>
      <c r="Z27" s="29">
        <f>Z29/Z28</f>
        <v>11.810215561139938</v>
      </c>
      <c r="AA27" s="29">
        <f>AA29/AA28</f>
        <v>13.465660023689265</v>
      </c>
      <c r="AB27" s="32"/>
    </row>
    <row r="28" spans="3:28">
      <c r="C28" s="16" t="s">
        <v>25</v>
      </c>
      <c r="D28" s="3"/>
      <c r="E28" s="46">
        <f xml:space="preserve"> '[1]Water Resources'!L$1115</f>
        <v>3.5250592156862659E-2</v>
      </c>
      <c r="F28" s="47">
        <f xml:space="preserve"> '[1]Water Resources'!M$1115</f>
        <v>3.5250592156862659E-2</v>
      </c>
      <c r="G28" s="47">
        <f xml:space="preserve"> '[1]Water Resources'!N$1115</f>
        <v>3.5250592156862659E-2</v>
      </c>
      <c r="H28" s="47">
        <f xml:space="preserve"> '[1]Water Resources'!O$1115</f>
        <v>3.5250592156862659E-2</v>
      </c>
      <c r="I28" s="47">
        <f xml:space="preserve"> '[1]Water Resources'!P$1115</f>
        <v>3.5250592156862659E-2</v>
      </c>
      <c r="J28" s="32"/>
      <c r="K28" s="46">
        <f xml:space="preserve"> '[2]Water Resources'!L$1115</f>
        <v>3.0798235294117626E-2</v>
      </c>
      <c r="L28" s="47">
        <f xml:space="preserve"> '[2]Water Resources'!M$1115</f>
        <v>3.0798235294117626E-2</v>
      </c>
      <c r="M28" s="47">
        <f xml:space="preserve"> '[2]Water Resources'!N$1115</f>
        <v>3.0798235294117626E-2</v>
      </c>
      <c r="N28" s="47">
        <f xml:space="preserve"> '[2]Water Resources'!O$1115</f>
        <v>3.0798235294117626E-2</v>
      </c>
      <c r="O28" s="47">
        <f xml:space="preserve"> '[2]Water Resources'!P$1115</f>
        <v>3.0798235294117626E-2</v>
      </c>
      <c r="P28" s="33"/>
      <c r="Q28" s="46">
        <f xml:space="preserve"> '[3]Water Resources'!L$1115</f>
        <v>3.4176470588235253E-2</v>
      </c>
      <c r="R28" s="47">
        <f xml:space="preserve"> '[3]Water Resources'!M$1115</f>
        <v>3.4176470588235253E-2</v>
      </c>
      <c r="S28" s="47">
        <f xml:space="preserve"> '[3]Water Resources'!N$1115</f>
        <v>3.4176470588235253E-2</v>
      </c>
      <c r="T28" s="47">
        <f xml:space="preserve"> '[3]Water Resources'!O$1115</f>
        <v>3.4176470588235253E-2</v>
      </c>
      <c r="U28" s="47">
        <f xml:space="preserve"> '[3]Water Resources'!P$1115</f>
        <v>3.4176470588235253E-2</v>
      </c>
      <c r="V28" s="32"/>
      <c r="W28" s="47">
        <f xml:space="preserve"> '[4]Water Resources'!L$1123</f>
        <v>2.9195763820156317E-2</v>
      </c>
      <c r="X28" s="47">
        <f xml:space="preserve"> '[4]Water Resources'!M$1123</f>
        <v>2.9195763820156317E-2</v>
      </c>
      <c r="Y28" s="47">
        <f xml:space="preserve"> '[4]Water Resources'!N$1123</f>
        <v>2.9195763820156317E-2</v>
      </c>
      <c r="Z28" s="47">
        <f xml:space="preserve"> '[4]Water Resources'!O$1123</f>
        <v>2.9195763820156317E-2</v>
      </c>
      <c r="AA28" s="47">
        <f xml:space="preserve"> '[4]Water Resources'!P$1123</f>
        <v>2.9195763820156317E-2</v>
      </c>
      <c r="AB28" s="32"/>
    </row>
    <row r="29" spans="3:28">
      <c r="C29" s="6" t="s">
        <v>30</v>
      </c>
      <c r="D29" s="3"/>
      <c r="E29" s="28">
        <f xml:space="preserve"> [1]Summary_Calc!L$246</f>
        <v>5.3505254241017701E-2</v>
      </c>
      <c r="F29" s="29">
        <f xml:space="preserve"> [1]Summary_Calc!M$246</f>
        <v>0.15256541083874636</v>
      </c>
      <c r="G29" s="29">
        <f xml:space="preserve"> [1]Summary_Calc!N$246</f>
        <v>0.29626196023095314</v>
      </c>
      <c r="H29" s="29">
        <f xml:space="preserve"> [1]Summary_Calc!O$246</f>
        <v>0.42903181691964409</v>
      </c>
      <c r="I29" s="29">
        <f xml:space="preserve"> [1]Summary_Calc!P$246</f>
        <v>0.49483105426123458</v>
      </c>
      <c r="J29" s="20">
        <f>SUM(E29:I29)</f>
        <v>1.4261954964915959</v>
      </c>
      <c r="K29" s="28">
        <f xml:space="preserve"> [2]Summary_Calc!L$246</f>
        <v>4.1466882426768575E-2</v>
      </c>
      <c r="L29" s="29">
        <f xml:space="preserve"> [2]Summary_Calc!M$246</f>
        <v>0.11822890875202313</v>
      </c>
      <c r="M29" s="29">
        <f xml:space="preserve"> [2]Summary_Calc!N$246</f>
        <v>0.22958353765388734</v>
      </c>
      <c r="N29" s="29">
        <f xml:space="preserve"> [2]Summary_Calc!O$246</f>
        <v>0.33248797305850292</v>
      </c>
      <c r="O29" s="29">
        <f xml:space="preserve"> [2]Summary_Calc!P$246</f>
        <v>0.38350023370798125</v>
      </c>
      <c r="P29" s="29">
        <f>SUM(K29:O29)</f>
        <v>1.1052675355991632</v>
      </c>
      <c r="Q29" s="28">
        <f xml:space="preserve"> [3]Summary_Calc!L$246</f>
        <v>5.1875637165136657E-2</v>
      </c>
      <c r="R29" s="29">
        <f xml:space="preserve"> [3]Summary_Calc!M$246</f>
        <v>0.14840163446494631</v>
      </c>
      <c r="S29" s="29">
        <f xml:space="preserve"> [3]Summary_Calc!N$246</f>
        <v>0.28628555842922188</v>
      </c>
      <c r="T29" s="29">
        <f xml:space="preserve"> [3]Summary_Calc!O$246</f>
        <v>0.41244268686976021</v>
      </c>
      <c r="U29" s="29">
        <f xml:space="preserve"> [3]Summary_Calc!P$246</f>
        <v>0.47566740857155448</v>
      </c>
      <c r="V29" s="20">
        <f>SUM(Q29:U29)</f>
        <v>1.3746729255006196</v>
      </c>
      <c r="W29" s="29">
        <f xml:space="preserve"> [4]Summary_Calc!L$246</f>
        <v>4.2487204343398616E-2</v>
      </c>
      <c r="X29" s="29">
        <f xml:space="preserve"> [4]Summary_Calc!M$246</f>
        <v>0.12224292787098824</v>
      </c>
      <c r="Y29" s="29">
        <f xml:space="preserve"> [4]Summary_Calc!N$246</f>
        <v>0.23946115935831103</v>
      </c>
      <c r="Z29" s="29">
        <f xml:space="preserve"> [4]Summary_Calc!O$246</f>
        <v>0.34480826418817651</v>
      </c>
      <c r="AA29" s="29">
        <f xml:space="preserve"> [4]Summary_Calc!P$246</f>
        <v>0.3931402297341523</v>
      </c>
      <c r="AB29" s="20">
        <f>SUM(W29:AA29)</f>
        <v>1.1421397854950266</v>
      </c>
    </row>
    <row r="30" spans="3:28">
      <c r="C30" s="6" t="s">
        <v>31</v>
      </c>
      <c r="D30" s="3"/>
      <c r="E30" s="21">
        <f xml:space="preserve"> [1]Summary_Calc!L$247</f>
        <v>0</v>
      </c>
      <c r="F30" s="22">
        <f xml:space="preserve"> [1]Summary_Calc!M$247</f>
        <v>0</v>
      </c>
      <c r="G30" s="22">
        <f xml:space="preserve"> [1]Summary_Calc!N$247</f>
        <v>0</v>
      </c>
      <c r="H30" s="22">
        <f xml:space="preserve"> [1]Summary_Calc!O$247</f>
        <v>0</v>
      </c>
      <c r="I30" s="22">
        <f xml:space="preserve"> [1]Summary_Calc!P$247</f>
        <v>0</v>
      </c>
      <c r="J30" s="20">
        <f>SUM(E30:I30)</f>
        <v>0</v>
      </c>
      <c r="K30" s="21">
        <f xml:space="preserve"> [2]Summary_Calc!L$247</f>
        <v>0</v>
      </c>
      <c r="L30" s="22">
        <f xml:space="preserve"> [2]Summary_Calc!M$247</f>
        <v>0</v>
      </c>
      <c r="M30" s="22">
        <f xml:space="preserve"> [2]Summary_Calc!N$247</f>
        <v>0</v>
      </c>
      <c r="N30" s="22">
        <f xml:space="preserve"> [2]Summary_Calc!O$247</f>
        <v>0</v>
      </c>
      <c r="O30" s="22">
        <f xml:space="preserve"> [2]Summary_Calc!P$247</f>
        <v>0</v>
      </c>
      <c r="P30" s="29">
        <f>SUM(K30:O30)</f>
        <v>0</v>
      </c>
      <c r="Q30" s="21">
        <f xml:space="preserve"> [3]Summary_Calc!L$247</f>
        <v>0</v>
      </c>
      <c r="R30" s="22">
        <f xml:space="preserve"> [3]Summary_Calc!M$247</f>
        <v>0</v>
      </c>
      <c r="S30" s="22">
        <f xml:space="preserve"> [3]Summary_Calc!N$247</f>
        <v>0</v>
      </c>
      <c r="T30" s="22">
        <f xml:space="preserve"> [3]Summary_Calc!O$247</f>
        <v>0</v>
      </c>
      <c r="U30" s="22">
        <f xml:space="preserve"> [3]Summary_Calc!P$247</f>
        <v>0</v>
      </c>
      <c r="V30" s="20">
        <f>SUM(Q30:U30)</f>
        <v>0</v>
      </c>
      <c r="W30" s="22">
        <f xml:space="preserve"> [4]Summary_Calc!L$247</f>
        <v>0</v>
      </c>
      <c r="X30" s="22">
        <f xml:space="preserve"> [4]Summary_Calc!M$247</f>
        <v>0</v>
      </c>
      <c r="Y30" s="22">
        <f xml:space="preserve"> [4]Summary_Calc!N$247</f>
        <v>0</v>
      </c>
      <c r="Z30" s="22">
        <f xml:space="preserve"> [4]Summary_Calc!O$247</f>
        <v>0</v>
      </c>
      <c r="AA30" s="22">
        <f xml:space="preserve"> [4]Summary_Calc!P$247</f>
        <v>0</v>
      </c>
      <c r="AB30" s="20">
        <f>SUM(W30:AA30)</f>
        <v>0</v>
      </c>
    </row>
    <row r="31" spans="3:28" s="48" customFormat="1" ht="13.9" thickBot="1">
      <c r="C31" s="55" t="s">
        <v>32</v>
      </c>
      <c r="D31" s="51"/>
      <c r="E31" s="61">
        <f xml:space="preserve"> [1]Summary_Calc!L$249</f>
        <v>3.5325132387025833</v>
      </c>
      <c r="F31" s="62">
        <f xml:space="preserve"> [1]Summary_Calc!M$249</f>
        <v>3.5712407884083861</v>
      </c>
      <c r="G31" s="62">
        <f xml:space="preserve"> [1]Summary_Calc!N$249</f>
        <v>3.6565731542580138</v>
      </c>
      <c r="H31" s="62">
        <f xml:space="preserve"> [1]Summary_Calc!O$249</f>
        <v>3.7323750199912746</v>
      </c>
      <c r="I31" s="62">
        <f xml:space="preserve"> [1]Summary_Calc!P$249</f>
        <v>3.7425089437006398</v>
      </c>
      <c r="J31" s="54">
        <f>SUM(E31:I31)</f>
        <v>18.235211145060898</v>
      </c>
      <c r="K31" s="61">
        <f xml:space="preserve"> [2]Summary_Calc!L$249</f>
        <v>3.0097105376801347</v>
      </c>
      <c r="L31" s="62">
        <f xml:space="preserve"> [2]Summary_Calc!M$249</f>
        <v>3.0361601503915558</v>
      </c>
      <c r="M31" s="62">
        <f xml:space="preserve"> [2]Summary_Calc!N$249</f>
        <v>3.0983869694136148</v>
      </c>
      <c r="N31" s="62">
        <f xml:space="preserve"> [2]Summary_Calc!O$249</f>
        <v>3.1530747480402703</v>
      </c>
      <c r="O31" s="62">
        <f xml:space="preserve"> [2]Summary_Calc!P$249</f>
        <v>3.1568321833247004</v>
      </c>
      <c r="P31" s="57">
        <f>SUM(K31:O31)</f>
        <v>15.454164588850276</v>
      </c>
      <c r="Q31" s="56">
        <f xml:space="preserve"> [3]Summary_Calc!L$249</f>
        <v>3.4140515919235765</v>
      </c>
      <c r="R31" s="57">
        <f xml:space="preserve"> [3]Summary_Calc!M$249</f>
        <v>3.4539804877571898</v>
      </c>
      <c r="S31" s="57">
        <f xml:space="preserve"> [3]Summary_Calc!N$249</f>
        <v>3.5366050671980909</v>
      </c>
      <c r="T31" s="57">
        <f xml:space="preserve"> [3]Summary_Calc!O$249</f>
        <v>3.6085228339804485</v>
      </c>
      <c r="U31" s="57">
        <f xml:space="preserve"> [3]Summary_Calc!P$249</f>
        <v>3.6185881148281567</v>
      </c>
      <c r="V31" s="54">
        <f>SUM(Q31:U31)</f>
        <v>17.631748095687463</v>
      </c>
      <c r="W31" s="63">
        <f xml:space="preserve"> [4]Summary_Calc!L$249</f>
        <v>2.8280977028851693</v>
      </c>
      <c r="X31" s="63">
        <f xml:space="preserve"> [4]Summary_Calc!M$249</f>
        <v>2.8595079657198159</v>
      </c>
      <c r="Y31" s="63">
        <f xml:space="preserve"> [4]Summary_Calc!N$249</f>
        <v>2.930536221679179</v>
      </c>
      <c r="Z31" s="63">
        <f xml:space="preserve"> [4]Summary_Calc!O$249</f>
        <v>2.9907970942638444</v>
      </c>
      <c r="AA31" s="63">
        <f xml:space="preserve"> [4]Summary_Calc!P$249</f>
        <v>2.9948702046084215</v>
      </c>
      <c r="AB31" s="60">
        <f>SUM(W31:AA31)</f>
        <v>14.603809189156429</v>
      </c>
    </row>
    <row r="32" spans="3:28">
      <c r="C32" s="6" t="s">
        <v>33</v>
      </c>
      <c r="D32" s="3"/>
      <c r="E32" s="39">
        <f>'[1]Water Resources'!L107-'[1]Water Resources'!L106</f>
        <v>0</v>
      </c>
      <c r="F32" s="40">
        <f>'[1]Water Resources'!M107-'[1]Water Resources'!M106</f>
        <v>0</v>
      </c>
      <c r="G32" s="40">
        <f>'[1]Water Resources'!N107-'[1]Water Resources'!N106</f>
        <v>0</v>
      </c>
      <c r="H32" s="40">
        <f>'[1]Water Resources'!O107-'[1]Water Resources'!O106</f>
        <v>0</v>
      </c>
      <c r="I32" s="40">
        <f>'[1]Water Resources'!P107-'[1]Water Resources'!P106</f>
        <v>0</v>
      </c>
      <c r="J32" s="41">
        <f>SUM(E32:I32)</f>
        <v>0</v>
      </c>
      <c r="K32" s="39">
        <f>'[2]Water Resources'!L107-'[2]Water Resources'!L106</f>
        <v>0</v>
      </c>
      <c r="L32" s="40">
        <f>'[2]Water Resources'!M107-'[2]Water Resources'!M106</f>
        <v>0</v>
      </c>
      <c r="M32" s="40">
        <f>'[2]Water Resources'!N107-'[2]Water Resources'!N106</f>
        <v>0</v>
      </c>
      <c r="N32" s="40">
        <f>'[2]Water Resources'!O107-'[2]Water Resources'!O106</f>
        <v>0</v>
      </c>
      <c r="O32" s="40">
        <f>'[2]Water Resources'!P107-'[2]Water Resources'!P106</f>
        <v>0</v>
      </c>
      <c r="P32" s="41">
        <f>SUM(K32:O32)</f>
        <v>0</v>
      </c>
      <c r="Q32" s="28">
        <f>'[3]Water Resources'!L107-'[3]Water Resources'!L106</f>
        <v>0</v>
      </c>
      <c r="R32" s="29">
        <f>'[3]Water Resources'!M107-'[3]Water Resources'!M106</f>
        <v>0</v>
      </c>
      <c r="S32" s="29">
        <f>'[3]Water Resources'!N107-'[3]Water Resources'!N106</f>
        <v>0</v>
      </c>
      <c r="T32" s="29">
        <f>'[3]Water Resources'!O107-'[3]Water Resources'!O106</f>
        <v>0</v>
      </c>
      <c r="U32" s="29">
        <f>'[3]Water Resources'!P107-'[3]Water Resources'!P106</f>
        <v>0</v>
      </c>
      <c r="V32" s="20">
        <f>SUM(Q32:U32)</f>
        <v>0</v>
      </c>
      <c r="W32" s="39">
        <f>'[4]Water Resources'!L107-'[4]Water Resources'!L106</f>
        <v>0</v>
      </c>
      <c r="X32" s="40">
        <f>'[4]Water Resources'!M107-'[4]Water Resources'!M106</f>
        <v>0</v>
      </c>
      <c r="Y32" s="40">
        <f>'[4]Water Resources'!N107-'[4]Water Resources'!N106</f>
        <v>0</v>
      </c>
      <c r="Z32" s="40">
        <f>'[4]Water Resources'!O107-'[4]Water Resources'!O106</f>
        <v>0</v>
      </c>
      <c r="AA32" s="40">
        <f>'[4]Water Resources'!P107-'[4]Water Resources'!P106</f>
        <v>0</v>
      </c>
      <c r="AB32" s="41">
        <f>SUM(W32:AA32)</f>
        <v>0</v>
      </c>
    </row>
    <row r="33" spans="2:28">
      <c r="C33" s="6" t="s">
        <v>34</v>
      </c>
      <c r="D33" s="3"/>
      <c r="E33" s="36"/>
      <c r="F33" s="37"/>
      <c r="G33" s="37"/>
      <c r="H33" s="37"/>
      <c r="I33" s="37"/>
      <c r="J33" s="38"/>
      <c r="K33" s="36"/>
      <c r="L33" s="37"/>
      <c r="M33" s="37"/>
      <c r="N33" s="37"/>
      <c r="O33" s="37"/>
      <c r="P33" s="38"/>
      <c r="Q33" s="36"/>
      <c r="R33" s="37"/>
      <c r="S33" s="37"/>
      <c r="T33" s="37"/>
      <c r="U33" s="37"/>
      <c r="V33" s="38"/>
      <c r="W33" s="36"/>
      <c r="X33" s="37"/>
      <c r="Y33" s="37"/>
      <c r="Z33" s="37"/>
      <c r="AA33" s="37"/>
      <c r="AB33" s="38"/>
    </row>
    <row r="34" spans="2:28">
      <c r="C34" s="6" t="s">
        <v>35</v>
      </c>
      <c r="D34" s="3"/>
      <c r="E34" s="28">
        <f xml:space="preserve"> '[1]Exec Summary'!L$192</f>
        <v>0</v>
      </c>
      <c r="F34" s="29">
        <f xml:space="preserve"> '[1]Exec Summary'!M$192</f>
        <v>0</v>
      </c>
      <c r="G34" s="29">
        <f xml:space="preserve"> '[1]Exec Summary'!N$192</f>
        <v>0</v>
      </c>
      <c r="H34" s="29">
        <f xml:space="preserve"> '[1]Exec Summary'!O$192</f>
        <v>0</v>
      </c>
      <c r="I34" s="29">
        <f xml:space="preserve"> '[1]Exec Summary'!P$192</f>
        <v>0</v>
      </c>
      <c r="J34" s="20">
        <f t="shared" ref="J34:J39" si="0">SUM(E34:I34)</f>
        <v>0</v>
      </c>
      <c r="K34" s="28">
        <f xml:space="preserve"> '[2]Exec Summary'!L$192</f>
        <v>0</v>
      </c>
      <c r="L34" s="29">
        <f xml:space="preserve"> '[2]Exec Summary'!M$192</f>
        <v>0</v>
      </c>
      <c r="M34" s="29">
        <f xml:space="preserve"> '[2]Exec Summary'!N$192</f>
        <v>0</v>
      </c>
      <c r="N34" s="29">
        <f xml:space="preserve"> '[2]Exec Summary'!O$192</f>
        <v>0</v>
      </c>
      <c r="O34" s="29">
        <f xml:space="preserve"> '[2]Exec Summary'!P$192</f>
        <v>0</v>
      </c>
      <c r="P34" s="20">
        <f t="shared" ref="P34:P39" si="1">SUM(K34:O34)</f>
        <v>0</v>
      </c>
      <c r="Q34" s="28">
        <f xml:space="preserve"> '[3]Exec Summary'!L$192</f>
        <v>0</v>
      </c>
      <c r="R34" s="29">
        <f xml:space="preserve"> '[3]Exec Summary'!M$192</f>
        <v>0</v>
      </c>
      <c r="S34" s="29">
        <f xml:space="preserve"> '[3]Exec Summary'!N$192</f>
        <v>0</v>
      </c>
      <c r="T34" s="29">
        <f xml:space="preserve"> '[3]Exec Summary'!O$192</f>
        <v>0</v>
      </c>
      <c r="U34" s="29">
        <f xml:space="preserve"> '[3]Exec Summary'!P$192</f>
        <v>0</v>
      </c>
      <c r="V34" s="20">
        <f>SUM(Q34:U34)</f>
        <v>0</v>
      </c>
      <c r="W34" s="28">
        <f xml:space="preserve"> '[4]Exec Summary'!L$192</f>
        <v>0</v>
      </c>
      <c r="X34" s="29">
        <f xml:space="preserve"> '[4]Exec Summary'!M$192</f>
        <v>0</v>
      </c>
      <c r="Y34" s="29">
        <f xml:space="preserve"> '[4]Exec Summary'!N$192</f>
        <v>0</v>
      </c>
      <c r="Z34" s="29">
        <f xml:space="preserve"> '[4]Exec Summary'!O$192</f>
        <v>0</v>
      </c>
      <c r="AA34" s="29">
        <f xml:space="preserve"> '[4]Exec Summary'!P$192</f>
        <v>0</v>
      </c>
      <c r="AB34" s="20">
        <f t="shared" ref="AB34:AB39" si="2">SUM(W34:AA34)</f>
        <v>0</v>
      </c>
    </row>
    <row r="35" spans="2:28">
      <c r="C35" s="6" t="s">
        <v>36</v>
      </c>
      <c r="D35" s="3"/>
      <c r="E35" s="28">
        <f xml:space="preserve"> '[1]Exec Summary'!L$208</f>
        <v>0</v>
      </c>
      <c r="F35" s="29">
        <f xml:space="preserve"> '[1]Exec Summary'!M$208</f>
        <v>0</v>
      </c>
      <c r="G35" s="29">
        <f xml:space="preserve"> '[1]Exec Summary'!N$208</f>
        <v>0</v>
      </c>
      <c r="H35" s="29">
        <f xml:space="preserve"> '[1]Exec Summary'!O$208</f>
        <v>0</v>
      </c>
      <c r="I35" s="29">
        <f xml:space="preserve"> '[1]Exec Summary'!P$208</f>
        <v>0</v>
      </c>
      <c r="J35" s="20">
        <f t="shared" si="0"/>
        <v>0</v>
      </c>
      <c r="K35" s="28">
        <f xml:space="preserve"> '[2]Exec Summary'!L$208</f>
        <v>0</v>
      </c>
      <c r="L35" s="29">
        <f xml:space="preserve"> '[2]Exec Summary'!M$208</f>
        <v>0</v>
      </c>
      <c r="M35" s="29">
        <f xml:space="preserve"> '[2]Exec Summary'!N$208</f>
        <v>0</v>
      </c>
      <c r="N35" s="29">
        <f xml:space="preserve"> '[2]Exec Summary'!O$208</f>
        <v>0</v>
      </c>
      <c r="O35" s="29">
        <f xml:space="preserve"> '[2]Exec Summary'!P$208</f>
        <v>0</v>
      </c>
      <c r="P35" s="20">
        <f t="shared" si="1"/>
        <v>0</v>
      </c>
      <c r="Q35" s="28">
        <f xml:space="preserve"> '[3]Exec Summary'!L$208</f>
        <v>0</v>
      </c>
      <c r="R35" s="29">
        <f xml:space="preserve"> '[3]Exec Summary'!M$208</f>
        <v>0</v>
      </c>
      <c r="S35" s="29">
        <f xml:space="preserve"> '[3]Exec Summary'!N$208</f>
        <v>0</v>
      </c>
      <c r="T35" s="29">
        <f xml:space="preserve"> '[3]Exec Summary'!O$208</f>
        <v>0</v>
      </c>
      <c r="U35" s="29">
        <f xml:space="preserve"> '[3]Exec Summary'!P$208</f>
        <v>0</v>
      </c>
      <c r="V35" s="20">
        <f>SUM(Q35:U35)</f>
        <v>0</v>
      </c>
      <c r="W35" s="28">
        <f xml:space="preserve"> '[4]Exec Summary'!L$208</f>
        <v>0</v>
      </c>
      <c r="X35" s="29">
        <f xml:space="preserve"> '[4]Exec Summary'!M$208</f>
        <v>0</v>
      </c>
      <c r="Y35" s="29">
        <f xml:space="preserve"> '[4]Exec Summary'!N$208</f>
        <v>0</v>
      </c>
      <c r="Z35" s="29">
        <f xml:space="preserve"> '[4]Exec Summary'!O$208</f>
        <v>0</v>
      </c>
      <c r="AA35" s="29">
        <f xml:space="preserve"> '[4]Exec Summary'!P$208</f>
        <v>0</v>
      </c>
      <c r="AB35" s="20">
        <f t="shared" si="2"/>
        <v>0</v>
      </c>
    </row>
    <row r="36" spans="2:28">
      <c r="C36" s="6" t="s">
        <v>37</v>
      </c>
      <c r="D36" s="3"/>
      <c r="E36" s="28">
        <f>'[1]Exec Summary'!L193+'[1]Exec Summary'!L194+[1]Summary_Calc!L92</f>
        <v>0</v>
      </c>
      <c r="F36" s="29">
        <f>'[1]Exec Summary'!M193+'[1]Exec Summary'!M194+[1]Summary_Calc!M92</f>
        <v>0</v>
      </c>
      <c r="G36" s="29">
        <f>'[1]Exec Summary'!N193+'[1]Exec Summary'!N194+[1]Summary_Calc!N92</f>
        <v>0</v>
      </c>
      <c r="H36" s="29">
        <f>'[1]Exec Summary'!O193+'[1]Exec Summary'!O194+[1]Summary_Calc!O92</f>
        <v>0</v>
      </c>
      <c r="I36" s="29">
        <f>'[1]Exec Summary'!P193+'[1]Exec Summary'!P194+[1]Summary_Calc!P92</f>
        <v>0</v>
      </c>
      <c r="J36" s="20">
        <f t="shared" si="0"/>
        <v>0</v>
      </c>
      <c r="K36" s="28">
        <f>'[2]Exec Summary'!L193+'[2]Exec Summary'!L194+[2]Summary_Calc!L92</f>
        <v>0</v>
      </c>
      <c r="L36" s="29">
        <f>'[2]Exec Summary'!M193+'[2]Exec Summary'!M194+[2]Summary_Calc!M92</f>
        <v>0</v>
      </c>
      <c r="M36" s="29">
        <f>'[2]Exec Summary'!N193+'[2]Exec Summary'!N194+[2]Summary_Calc!N92</f>
        <v>0</v>
      </c>
      <c r="N36" s="29">
        <f>'[2]Exec Summary'!O193+'[2]Exec Summary'!O194+[2]Summary_Calc!O92</f>
        <v>0</v>
      </c>
      <c r="O36" s="29">
        <f>'[2]Exec Summary'!P193+'[2]Exec Summary'!P194+[2]Summary_Calc!P92</f>
        <v>0</v>
      </c>
      <c r="P36" s="20">
        <f t="shared" si="1"/>
        <v>0</v>
      </c>
      <c r="Q36" s="28">
        <f>'[3]Exec Summary'!L193+'[3]Exec Summary'!L194+[3]Summary_Calc!L92</f>
        <v>0</v>
      </c>
      <c r="R36" s="29">
        <f>'[3]Exec Summary'!M193+'[3]Exec Summary'!M194+[3]Summary_Calc!M92</f>
        <v>0</v>
      </c>
      <c r="S36" s="29">
        <f>'[3]Exec Summary'!N193+'[3]Exec Summary'!N194+[3]Summary_Calc!N92</f>
        <v>0</v>
      </c>
      <c r="T36" s="29">
        <f>'[3]Exec Summary'!O193+'[3]Exec Summary'!O194+[3]Summary_Calc!O92</f>
        <v>0</v>
      </c>
      <c r="U36" s="29">
        <f>'[3]Exec Summary'!P193+'[3]Exec Summary'!P194+[3]Summary_Calc!P92</f>
        <v>0</v>
      </c>
      <c r="V36" s="20">
        <f>SUM(Q36:U36)</f>
        <v>0</v>
      </c>
      <c r="W36" s="23">
        <f>'[4]Exec Summary'!L193+'[4]Exec Summary'!L194+[4]Summary_Calc!L92</f>
        <v>0</v>
      </c>
      <c r="X36" s="29">
        <f>'[4]Exec Summary'!M193+'[4]Exec Summary'!M194+[4]Summary_Calc!M92</f>
        <v>0</v>
      </c>
      <c r="Y36" s="29">
        <f>'[4]Exec Summary'!N193+'[4]Exec Summary'!N194+[4]Summary_Calc!N92</f>
        <v>0</v>
      </c>
      <c r="Z36" s="29">
        <f>'[4]Exec Summary'!O193+'[4]Exec Summary'!O194+[4]Summary_Calc!O92</f>
        <v>0</v>
      </c>
      <c r="AA36" s="29">
        <f>'[4]Exec Summary'!P193+'[4]Exec Summary'!P194+[4]Summary_Calc!P92</f>
        <v>0</v>
      </c>
      <c r="AB36" s="20">
        <f t="shared" si="2"/>
        <v>0</v>
      </c>
    </row>
    <row r="37" spans="2:28">
      <c r="C37" s="6" t="s">
        <v>38</v>
      </c>
      <c r="D37" s="3"/>
      <c r="E37" s="36"/>
      <c r="F37" s="37"/>
      <c r="G37" s="37"/>
      <c r="H37" s="37"/>
      <c r="I37" s="37"/>
      <c r="J37" s="38"/>
      <c r="K37" s="36"/>
      <c r="L37" s="37"/>
      <c r="M37" s="37"/>
      <c r="N37" s="37"/>
      <c r="O37" s="37"/>
      <c r="P37" s="38"/>
      <c r="Q37" s="36"/>
      <c r="R37" s="37"/>
      <c r="S37" s="37"/>
      <c r="T37" s="37"/>
      <c r="U37" s="37"/>
      <c r="V37" s="38"/>
      <c r="W37" s="28">
        <f>'[4]Water Resources'!L$106</f>
        <v>0</v>
      </c>
      <c r="X37" s="29">
        <f>'[4]Water Resources'!M$106</f>
        <v>0</v>
      </c>
      <c r="Y37" s="29">
        <f>'[4]Water Resources'!N$106</f>
        <v>0</v>
      </c>
      <c r="Z37" s="29">
        <f>'[4]Water Resources'!O$106</f>
        <v>0</v>
      </c>
      <c r="AA37" s="29">
        <f>'[4]Water Resources'!P$106</f>
        <v>0</v>
      </c>
      <c r="AB37" s="20">
        <f t="shared" si="2"/>
        <v>0</v>
      </c>
    </row>
    <row r="38" spans="2:28">
      <c r="C38" s="6" t="s">
        <v>39</v>
      </c>
      <c r="D38" s="3"/>
      <c r="E38" s="28">
        <f xml:space="preserve"> '[1]Exec Summary'!L$198</f>
        <v>0</v>
      </c>
      <c r="F38" s="29">
        <f xml:space="preserve"> '[1]Exec Summary'!M$198</f>
        <v>0</v>
      </c>
      <c r="G38" s="29">
        <f xml:space="preserve"> '[1]Exec Summary'!N$198</f>
        <v>0</v>
      </c>
      <c r="H38" s="29">
        <f xml:space="preserve"> '[1]Exec Summary'!O$198</f>
        <v>0</v>
      </c>
      <c r="I38" s="29">
        <f xml:space="preserve"> '[1]Exec Summary'!P$198</f>
        <v>0</v>
      </c>
      <c r="J38" s="20">
        <f t="shared" si="0"/>
        <v>0</v>
      </c>
      <c r="K38" s="28">
        <f xml:space="preserve"> '[2]Exec Summary'!L$198</f>
        <v>-0.24796893218572791</v>
      </c>
      <c r="L38" s="29">
        <f xml:space="preserve"> '[2]Exec Summary'!M$198</f>
        <v>-0.11884280499778654</v>
      </c>
      <c r="M38" s="29">
        <f xml:space="preserve"> '[2]Exec Summary'!N$198</f>
        <v>1.7273379051204074E-2</v>
      </c>
      <c r="N38" s="29">
        <f xml:space="preserve"> '[2]Exec Summary'!O$198</f>
        <v>0.13440643148429388</v>
      </c>
      <c r="O38" s="29">
        <f xml:space="preserve"> '[2]Exec Summary'!P$198</f>
        <v>0.25322492267027386</v>
      </c>
      <c r="P38" s="20">
        <f t="shared" si="1"/>
        <v>3.8092996022257353E-2</v>
      </c>
      <c r="Q38" s="28">
        <f xml:space="preserve"> '[3]Exec Summary'!L$198</f>
        <v>0</v>
      </c>
      <c r="R38" s="29">
        <f xml:space="preserve"> '[3]Exec Summary'!M$198</f>
        <v>0</v>
      </c>
      <c r="S38" s="29">
        <f xml:space="preserve"> '[3]Exec Summary'!N$198</f>
        <v>0</v>
      </c>
      <c r="T38" s="29">
        <f xml:space="preserve"> '[3]Exec Summary'!O$198</f>
        <v>0</v>
      </c>
      <c r="U38" s="29">
        <f xml:space="preserve"> '[3]Exec Summary'!P$198</f>
        <v>0</v>
      </c>
      <c r="V38" s="20">
        <f>SUM(Q38:U38)</f>
        <v>0</v>
      </c>
      <c r="W38" s="28">
        <f xml:space="preserve"> '[4]Exec Summary'!L$198</f>
        <v>0.10801586666522311</v>
      </c>
      <c r="X38" s="29">
        <f xml:space="preserve"> '[4]Exec Summary'!M$198</f>
        <v>8.1065990778032671E-2</v>
      </c>
      <c r="Y38" s="29">
        <f xml:space="preserve"> '[4]Exec Summary'!N$198</f>
        <v>1.6490949879468531E-3</v>
      </c>
      <c r="Z38" s="29">
        <f xml:space="preserve"> '[4]Exec Summary'!O$198</f>
        <v>-8.1987287092388783E-2</v>
      </c>
      <c r="AA38" s="29">
        <f xml:space="preserve"> '[4]Exec Summary'!P$198</f>
        <v>-0.12693503626807967</v>
      </c>
      <c r="AB38" s="20">
        <f t="shared" si="2"/>
        <v>-1.8191370929265815E-2</v>
      </c>
    </row>
    <row r="39" spans="2:28" s="48" customFormat="1" ht="13.9" thickBot="1">
      <c r="C39" s="55" t="s">
        <v>40</v>
      </c>
      <c r="D39" s="51"/>
      <c r="E39" s="56">
        <f xml:space="preserve"> '[1]Exec Summary'!L$17</f>
        <v>18.383972209671409</v>
      </c>
      <c r="F39" s="57">
        <f xml:space="preserve"> '[1]Exec Summary'!M$17</f>
        <v>18.56761288936481</v>
      </c>
      <c r="G39" s="57">
        <f xml:space="preserve"> '[1]Exec Summary'!N$17</f>
        <v>18.895231821783671</v>
      </c>
      <c r="H39" s="57">
        <f xml:space="preserve"> '[1]Exec Summary'!O$17</f>
        <v>19.214703274168841</v>
      </c>
      <c r="I39" s="57">
        <f xml:space="preserve"> '[1]Exec Summary'!P$17</f>
        <v>19.394536962509477</v>
      </c>
      <c r="J39" s="54">
        <f t="shared" si="0"/>
        <v>94.456057157498208</v>
      </c>
      <c r="K39" s="56">
        <f xml:space="preserve"> '[2]Exec Summary'!L$17</f>
        <v>16.210728438640214</v>
      </c>
      <c r="L39" s="57">
        <f xml:space="preserve"> '[2]Exec Summary'!M$17</f>
        <v>16.493001071514218</v>
      </c>
      <c r="M39" s="57">
        <f xml:space="preserve"> '[2]Exec Summary'!N$17</f>
        <v>16.902030075462338</v>
      </c>
      <c r="N39" s="57">
        <f xml:space="preserve"> '[2]Exec Summary'!O$17</f>
        <v>17.285849242033787</v>
      </c>
      <c r="O39" s="57">
        <f xml:space="preserve"> '[2]Exec Summary'!P$17</f>
        <v>17.555385107782406</v>
      </c>
      <c r="P39" s="54">
        <f t="shared" si="1"/>
        <v>84.446993935432971</v>
      </c>
      <c r="Q39" s="56">
        <f xml:space="preserve"> '[3]Exec Summary'!L$17</f>
        <v>18.083276344739428</v>
      </c>
      <c r="R39" s="57">
        <f xml:space="preserve"> '[3]Exec Summary'!M$17</f>
        <v>18.211536552702725</v>
      </c>
      <c r="S39" s="57">
        <f xml:space="preserve"> '[3]Exec Summary'!N$17</f>
        <v>18.487557750642747</v>
      </c>
      <c r="T39" s="57">
        <f xml:space="preserve"> '[3]Exec Summary'!O$17</f>
        <v>18.736775117397595</v>
      </c>
      <c r="U39" s="57">
        <f xml:space="preserve"> '[3]Exec Summary'!P$17</f>
        <v>18.83690768275132</v>
      </c>
      <c r="V39" s="54">
        <f>SUM(Q39:U39)</f>
        <v>92.356053448233823</v>
      </c>
      <c r="W39" s="56">
        <f xml:space="preserve"> '[4]Exec Summary'!L$17</f>
        <v>17.621294111078569</v>
      </c>
      <c r="X39" s="57">
        <f xml:space="preserve"> '[4]Exec Summary'!M$17</f>
        <v>17.716969292724979</v>
      </c>
      <c r="Y39" s="57">
        <f xml:space="preserve"> '[4]Exec Summary'!N$17</f>
        <v>17.909980771721408</v>
      </c>
      <c r="Z39" s="57">
        <f xml:space="preserve"> '[4]Exec Summary'!O$17</f>
        <v>18.068116469007347</v>
      </c>
      <c r="AA39" s="57">
        <f xml:space="preserve"> '[4]Exec Summary'!P$17</f>
        <v>18.110275268298551</v>
      </c>
      <c r="AB39" s="54">
        <f t="shared" si="2"/>
        <v>89.426635912830861</v>
      </c>
    </row>
    <row r="40" spans="2:28">
      <c r="E40" s="1" t="b">
        <f t="shared" ref="E40:I40" si="3" xml:space="preserve"> SUM(E32:E38,E31,E20,E10)=E39</f>
        <v>1</v>
      </c>
      <c r="F40" s="1" t="b">
        <f t="shared" si="3"/>
        <v>1</v>
      </c>
      <c r="G40" s="1" t="b">
        <f t="shared" si="3"/>
        <v>1</v>
      </c>
      <c r="H40" s="1" t="b">
        <f t="shared" si="3"/>
        <v>1</v>
      </c>
      <c r="I40" s="1" t="b">
        <f t="shared" si="3"/>
        <v>1</v>
      </c>
      <c r="J40" s="1" t="b">
        <f xml:space="preserve"> SUM(J32:J38,J31,J20,J10)=J39</f>
        <v>1</v>
      </c>
      <c r="K40" s="1" t="b">
        <f t="shared" ref="K40:AB40" si="4" xml:space="preserve"> SUM(K32:K38,K31,K20,K10)=K39</f>
        <v>1</v>
      </c>
      <c r="L40" s="1" t="b">
        <f t="shared" si="4"/>
        <v>1</v>
      </c>
      <c r="M40" s="1" t="b">
        <f t="shared" si="4"/>
        <v>1</v>
      </c>
      <c r="N40" s="1" t="b">
        <f t="shared" si="4"/>
        <v>1</v>
      </c>
      <c r="O40" s="1" t="b">
        <f t="shared" si="4"/>
        <v>1</v>
      </c>
      <c r="P40" s="1" t="b">
        <f t="shared" si="4"/>
        <v>1</v>
      </c>
      <c r="Q40" s="1" t="b">
        <f t="shared" si="4"/>
        <v>1</v>
      </c>
      <c r="R40" s="1" t="b">
        <f t="shared" si="4"/>
        <v>1</v>
      </c>
      <c r="S40" s="1" t="b">
        <f t="shared" si="4"/>
        <v>1</v>
      </c>
      <c r="T40" s="1" t="b">
        <f t="shared" si="4"/>
        <v>1</v>
      </c>
      <c r="U40" s="1" t="b">
        <f t="shared" si="4"/>
        <v>1</v>
      </c>
      <c r="V40" s="1" t="b">
        <f t="shared" si="4"/>
        <v>1</v>
      </c>
      <c r="W40" s="1" t="b">
        <f t="shared" si="4"/>
        <v>1</v>
      </c>
      <c r="X40" s="1" t="b">
        <f t="shared" si="4"/>
        <v>1</v>
      </c>
      <c r="Y40" s="1" t="b">
        <f t="shared" si="4"/>
        <v>1</v>
      </c>
      <c r="Z40" s="1" t="b">
        <f t="shared" si="4"/>
        <v>0</v>
      </c>
      <c r="AA40" s="1" t="b">
        <f t="shared" si="4"/>
        <v>1</v>
      </c>
      <c r="AB40" s="1" t="b">
        <f t="shared" si="4"/>
        <v>0</v>
      </c>
    </row>
    <row r="41" spans="2:28" ht="22.9">
      <c r="B41" s="74" t="s">
        <v>41</v>
      </c>
    </row>
    <row r="42" spans="2:28" ht="13.9" thickBot="1">
      <c r="W42" s="35"/>
      <c r="X42" s="35"/>
      <c r="Y42" s="35"/>
      <c r="Z42" s="35"/>
      <c r="AA42" s="35"/>
    </row>
    <row r="43" spans="2:28">
      <c r="C43" s="8"/>
      <c r="D43" s="12"/>
      <c r="E43" s="9" t="s">
        <v>1</v>
      </c>
      <c r="F43" s="10"/>
      <c r="G43" s="10"/>
      <c r="H43" s="10"/>
      <c r="I43" s="10"/>
      <c r="J43" s="11"/>
      <c r="K43" s="9" t="s">
        <v>2</v>
      </c>
      <c r="L43" s="10"/>
      <c r="M43" s="10"/>
      <c r="N43" s="10"/>
      <c r="O43" s="10"/>
      <c r="P43" s="11"/>
      <c r="Q43" s="9" t="s">
        <v>3</v>
      </c>
      <c r="R43" s="10"/>
      <c r="S43" s="10"/>
      <c r="T43" s="10"/>
      <c r="U43" s="10"/>
      <c r="V43" s="11"/>
      <c r="W43" s="9" t="s">
        <v>4</v>
      </c>
      <c r="X43" s="10"/>
      <c r="Y43" s="10"/>
      <c r="Z43" s="10"/>
      <c r="AA43" s="10"/>
      <c r="AB43" s="11"/>
    </row>
    <row r="44" spans="2:28" ht="13.9" thickBot="1">
      <c r="C44" s="13"/>
      <c r="D44" s="14"/>
      <c r="E44" s="106" t="s">
        <v>5</v>
      </c>
      <c r="F44" s="15" t="s">
        <v>6</v>
      </c>
      <c r="G44" s="15" t="s">
        <v>7</v>
      </c>
      <c r="H44" s="15" t="s">
        <v>8</v>
      </c>
      <c r="I44" s="15" t="s">
        <v>9</v>
      </c>
      <c r="J44" s="107" t="s">
        <v>10</v>
      </c>
      <c r="K44" s="42" t="s">
        <v>5</v>
      </c>
      <c r="L44" s="43" t="s">
        <v>6</v>
      </c>
      <c r="M44" s="43" t="s">
        <v>7</v>
      </c>
      <c r="N44" s="43" t="s">
        <v>8</v>
      </c>
      <c r="O44" s="43" t="s">
        <v>9</v>
      </c>
      <c r="P44" s="44" t="s">
        <v>10</v>
      </c>
      <c r="Q44" s="106" t="s">
        <v>5</v>
      </c>
      <c r="R44" s="15" t="s">
        <v>6</v>
      </c>
      <c r="S44" s="15" t="s">
        <v>7</v>
      </c>
      <c r="T44" s="15" t="s">
        <v>8</v>
      </c>
      <c r="U44" s="15" t="s">
        <v>9</v>
      </c>
      <c r="V44" s="107" t="s">
        <v>10</v>
      </c>
      <c r="W44" s="106" t="s">
        <v>5</v>
      </c>
      <c r="X44" s="15" t="s">
        <v>6</v>
      </c>
      <c r="Y44" s="15" t="s">
        <v>7</v>
      </c>
      <c r="Z44" s="15" t="s">
        <v>8</v>
      </c>
      <c r="AA44" s="15" t="s">
        <v>9</v>
      </c>
      <c r="AB44" s="107" t="s">
        <v>10</v>
      </c>
    </row>
    <row r="45" spans="2:28">
      <c r="C45" s="34" t="s">
        <v>11</v>
      </c>
      <c r="D45" s="2"/>
      <c r="E45" s="17">
        <f xml:space="preserve"> [1]Summary_Calc!L$410</f>
        <v>75.943083639248243</v>
      </c>
      <c r="F45" s="18">
        <f xml:space="preserve"> [1]Summary_Calc!M$410</f>
        <v>74.089504340837294</v>
      </c>
      <c r="G45" s="18">
        <f xml:space="preserve"> [1]Summary_Calc!N$410</f>
        <v>71.032473336033931</v>
      </c>
      <c r="H45" s="18">
        <f xml:space="preserve"> [1]Summary_Calc!O$410</f>
        <v>73.994205359650664</v>
      </c>
      <c r="I45" s="18">
        <f xml:space="preserve"> [1]Summary_Calc!P$410</f>
        <v>74.420314284067857</v>
      </c>
      <c r="J45" s="19">
        <f>SUM(E45:I45)</f>
        <v>369.47958095983796</v>
      </c>
      <c r="K45" s="17">
        <f xml:space="preserve"> [2]Summary_Calc!L$410</f>
        <v>65.609514246933543</v>
      </c>
      <c r="L45" s="18">
        <f xml:space="preserve"> [2]Summary_Calc!M$410</f>
        <v>64.050589242556029</v>
      </c>
      <c r="M45" s="18">
        <f xml:space="preserve"> [2]Summary_Calc!N$410</f>
        <v>61.579247220051016</v>
      </c>
      <c r="N45" s="18">
        <f xml:space="preserve"> [2]Summary_Calc!O$410</f>
        <v>63.859191686319832</v>
      </c>
      <c r="O45" s="18">
        <f xml:space="preserve"> [2]Summary_Calc!P$410</f>
        <v>64.244222223980003</v>
      </c>
      <c r="P45" s="19">
        <f>SUM(K45:O45)</f>
        <v>319.34276461984041</v>
      </c>
      <c r="Q45" s="17">
        <f xml:space="preserve"> [3]Summary_Calc!L$410</f>
        <v>74.205046672972969</v>
      </c>
      <c r="R45" s="18">
        <f xml:space="preserve"> [3]Summary_Calc!M$410</f>
        <v>72.051567969372968</v>
      </c>
      <c r="S45" s="18">
        <f xml:space="preserve"> [3]Summary_Calc!N$410</f>
        <v>68.84965301736554</v>
      </c>
      <c r="T45" s="18">
        <f xml:space="preserve"> [3]Summary_Calc!O$410</f>
        <v>71.144842107467767</v>
      </c>
      <c r="U45" s="18">
        <f xml:space="preserve"> [3]Summary_Calc!P$410</f>
        <v>71.361958746490942</v>
      </c>
      <c r="V45" s="19">
        <f>SUM(Q45:U45)</f>
        <v>357.61306851367016</v>
      </c>
      <c r="W45" s="17">
        <f xml:space="preserve"> [4]Summary_Calc!L$410</f>
        <v>67.971402257210855</v>
      </c>
      <c r="X45" s="18">
        <f xml:space="preserve"> [4]Summary_Calc!M$410</f>
        <v>66.289111908417752</v>
      </c>
      <c r="Y45" s="18">
        <f xml:space="preserve"> [4]Summary_Calc!N$410</f>
        <v>63.574391472829397</v>
      </c>
      <c r="Z45" s="18">
        <f xml:space="preserve"> [4]Summary_Calc!O$410</f>
        <v>65.078192624373173</v>
      </c>
      <c r="AA45" s="18">
        <f xml:space="preserve"> [4]Summary_Calc!P$410</f>
        <v>65.21110596978022</v>
      </c>
      <c r="AB45" s="19">
        <f>SUM(W45:AA45)</f>
        <v>328.12420423261142</v>
      </c>
    </row>
    <row r="46" spans="2:28">
      <c r="C46" s="16" t="s">
        <v>12</v>
      </c>
      <c r="D46" s="3"/>
      <c r="E46" s="25">
        <f xml:space="preserve"> [1]Summary_Calc!L$411</f>
        <v>0.70513252771967805</v>
      </c>
      <c r="F46" s="26">
        <f xml:space="preserve"> [1]Summary_Calc!M$411</f>
        <v>0.72595277563814387</v>
      </c>
      <c r="G46" s="26">
        <f xml:space="preserve"> [1]Summary_Calc!N$411</f>
        <v>0.76039417009923316</v>
      </c>
      <c r="H46" s="26">
        <f xml:space="preserve"> [1]Summary_Calc!O$411</f>
        <v>0.73512359446860975</v>
      </c>
      <c r="I46" s="26">
        <f xml:space="preserve"> [1]Summary_Calc!P$411</f>
        <v>0.73709582041817878</v>
      </c>
      <c r="J46" s="27">
        <f>J47/J45</f>
        <v>0.73237575561705237</v>
      </c>
      <c r="K46" s="25">
        <f xml:space="preserve"> [2]Summary_Calc!L$411</f>
        <v>0.68820967911641984</v>
      </c>
      <c r="L46" s="26">
        <f xml:space="preserve"> [2]Summary_Calc!M$411</f>
        <v>0.70817656852104061</v>
      </c>
      <c r="M46" s="26">
        <f xml:space="preserve"> [2]Summary_Calc!N$411</f>
        <v>0.7397828349602199</v>
      </c>
      <c r="N46" s="26">
        <f xml:space="preserve"> [2]Summary_Calc!O$411</f>
        <v>0.71854831178165712</v>
      </c>
      <c r="O46" s="26">
        <f xml:space="preserve"> [2]Summary_Calc!P$411</f>
        <v>0.72053815401300658</v>
      </c>
      <c r="P46" s="27">
        <f>P47/P45</f>
        <v>0.71472991495048155</v>
      </c>
      <c r="Q46" s="25">
        <f xml:space="preserve"> [3]Summary_Calc!L$411</f>
        <v>0.71133160164462472</v>
      </c>
      <c r="R46" s="26">
        <f xml:space="preserve"> [3]Summary_Calc!M$411</f>
        <v>0.72564973883877859</v>
      </c>
      <c r="S46" s="26">
        <f xml:space="preserve"> [3]Summary_Calc!N$411</f>
        <v>0.75534845047087451</v>
      </c>
      <c r="T46" s="26">
        <f xml:space="preserve"> [3]Summary_Calc!O$411</f>
        <v>0.72546104081398544</v>
      </c>
      <c r="U46" s="26">
        <f xml:space="preserve"> [3]Summary_Calc!P$411</f>
        <v>0.71578108522107176</v>
      </c>
      <c r="V46" s="27">
        <f>V47/V45</f>
        <v>0.72638963520145927</v>
      </c>
      <c r="W46" s="25">
        <f xml:space="preserve"> [4]Summary_Calc!L$411</f>
        <v>0.71598232265628359</v>
      </c>
      <c r="X46" s="26">
        <f xml:space="preserve"> [4]Summary_Calc!M$411</f>
        <v>0.72887284135079877</v>
      </c>
      <c r="Y46" s="26">
        <f xml:space="preserve"> [4]Summary_Calc!N$411</f>
        <v>0.75755947707827109</v>
      </c>
      <c r="Z46" s="26">
        <f xml:space="preserve"> [4]Summary_Calc!O$411</f>
        <v>0.736066881235932</v>
      </c>
      <c r="AA46" s="26">
        <f xml:space="preserve"> [4]Summary_Calc!P$411</f>
        <v>0.72818524131249085</v>
      </c>
      <c r="AB46" s="27">
        <f>AB47/AB45</f>
        <v>0.73305078590665096</v>
      </c>
    </row>
    <row r="47" spans="2:28">
      <c r="C47" s="16" t="s">
        <v>13</v>
      </c>
      <c r="D47" s="3"/>
      <c r="E47" s="23">
        <f>E45*E46</f>
        <v>53.549938529370039</v>
      </c>
      <c r="F47" s="24">
        <f>F45*F46</f>
        <v>53.785481321885143</v>
      </c>
      <c r="G47" s="24">
        <f>G45*G46</f>
        <v>54.012678612449427</v>
      </c>
      <c r="H47" s="24">
        <f>H45*H46</f>
        <v>54.394886213834866</v>
      </c>
      <c r="I47" s="24">
        <f>I45*I46</f>
        <v>54.854902612993705</v>
      </c>
      <c r="J47" s="20">
        <f>SUM(E47:I47)</f>
        <v>270.59788729053321</v>
      </c>
      <c r="K47" s="23">
        <f>K45*K46</f>
        <v>45.15310274686631</v>
      </c>
      <c r="L47" s="24">
        <f>L45*L46</f>
        <v>45.359126501544004</v>
      </c>
      <c r="M47" s="24">
        <f>M45*M46</f>
        <v>45.555270083165581</v>
      </c>
      <c r="N47" s="24">
        <f>N45*N46</f>
        <v>45.885914377946349</v>
      </c>
      <c r="O47" s="24">
        <f>O45*O46</f>
        <v>46.290413287267924</v>
      </c>
      <c r="P47" s="20">
        <f>SUM(K47:O47)</f>
        <v>228.24382699679018</v>
      </c>
      <c r="Q47" s="23">
        <f>Q45*Q46</f>
        <v>52.784394699999993</v>
      </c>
      <c r="R47" s="24">
        <f>R45*R46</f>
        <v>52.284201479899998</v>
      </c>
      <c r="S47" s="24">
        <f>S45*S46</f>
        <v>52.00547872212443</v>
      </c>
      <c r="T47" s="24">
        <f>T45*T46</f>
        <v>51.612811203830226</v>
      </c>
      <c r="U47" s="24">
        <f>U45*U46</f>
        <v>51.079540275064637</v>
      </c>
      <c r="V47" s="20">
        <f>SUM(Q47:U47)</f>
        <v>259.76642638091931</v>
      </c>
      <c r="W47" s="23">
        <f>W45*W46</f>
        <v>48.666322462322384</v>
      </c>
      <c r="X47" s="24">
        <f>X45*X46</f>
        <v>48.316333347309516</v>
      </c>
      <c r="Y47" s="24">
        <f>Y45*Y46</f>
        <v>48.161382759725932</v>
      </c>
      <c r="Z47" s="24">
        <f>Z45*Z46</f>
        <v>47.901902281493598</v>
      </c>
      <c r="AA47" s="24">
        <f>AA45*AA46</f>
        <v>47.485764936858821</v>
      </c>
      <c r="AB47" s="20">
        <f>SUM(W47:AA47)</f>
        <v>240.53170578771025</v>
      </c>
    </row>
    <row r="48" spans="2:28">
      <c r="C48" s="16" t="s">
        <v>14</v>
      </c>
      <c r="D48" s="3"/>
      <c r="E48" s="23">
        <f xml:space="preserve"> '[1]Exec Summary'!L$213</f>
        <v>0</v>
      </c>
      <c r="F48" s="24">
        <f xml:space="preserve"> '[1]Exec Summary'!M$213</f>
        <v>0</v>
      </c>
      <c r="G48" s="24">
        <f xml:space="preserve"> '[1]Exec Summary'!N$213</f>
        <v>0</v>
      </c>
      <c r="H48" s="24">
        <f xml:space="preserve"> '[1]Exec Summary'!O$213</f>
        <v>0</v>
      </c>
      <c r="I48" s="24">
        <f xml:space="preserve"> '[1]Exec Summary'!P$213</f>
        <v>0</v>
      </c>
      <c r="J48" s="20">
        <f>SUM(E48:I48)</f>
        <v>0</v>
      </c>
      <c r="K48" s="23">
        <f xml:space="preserve"> '[2]Exec Summary'!L$213</f>
        <v>0</v>
      </c>
      <c r="L48" s="24">
        <f xml:space="preserve"> '[2]Exec Summary'!M$213</f>
        <v>0</v>
      </c>
      <c r="M48" s="24">
        <f xml:space="preserve"> '[2]Exec Summary'!N$213</f>
        <v>0</v>
      </c>
      <c r="N48" s="24">
        <f xml:space="preserve"> '[2]Exec Summary'!O$213</f>
        <v>0</v>
      </c>
      <c r="O48" s="24">
        <f xml:space="preserve"> '[2]Exec Summary'!P$213</f>
        <v>0</v>
      </c>
      <c r="P48" s="20">
        <f>SUM(K48:O48)</f>
        <v>0</v>
      </c>
      <c r="Q48" s="23">
        <f xml:space="preserve"> '[3]Exec Summary'!L$213</f>
        <v>0</v>
      </c>
      <c r="R48" s="24">
        <f xml:space="preserve"> '[3]Exec Summary'!M$213</f>
        <v>0</v>
      </c>
      <c r="S48" s="24">
        <f xml:space="preserve"> '[3]Exec Summary'!N$213</f>
        <v>0</v>
      </c>
      <c r="T48" s="24">
        <f xml:space="preserve"> '[3]Exec Summary'!O$213</f>
        <v>0</v>
      </c>
      <c r="U48" s="24">
        <f xml:space="preserve"> '[3]Exec Summary'!P$213</f>
        <v>0</v>
      </c>
      <c r="V48" s="20">
        <f>SUM(Q48:U48)</f>
        <v>0</v>
      </c>
      <c r="W48" s="23">
        <f xml:space="preserve"> '[4]Exec Summary'!L$213</f>
        <v>0</v>
      </c>
      <c r="X48" s="24">
        <f xml:space="preserve"> '[4]Exec Summary'!M$213</f>
        <v>0</v>
      </c>
      <c r="Y48" s="24">
        <f xml:space="preserve"> '[4]Exec Summary'!N$213</f>
        <v>0</v>
      </c>
      <c r="Z48" s="24">
        <f xml:space="preserve"> '[4]Exec Summary'!O$213</f>
        <v>0</v>
      </c>
      <c r="AA48" s="24">
        <f xml:space="preserve"> '[4]Exec Summary'!P$213</f>
        <v>0</v>
      </c>
      <c r="AB48" s="20">
        <f>SUM(W48:AA48)</f>
        <v>0</v>
      </c>
    </row>
    <row r="49" spans="3:28" ht="13.9" thickBot="1">
      <c r="C49" s="50" t="s">
        <v>15</v>
      </c>
      <c r="D49" s="51"/>
      <c r="E49" s="52">
        <f>E47+E48</f>
        <v>53.549938529370039</v>
      </c>
      <c r="F49" s="53">
        <f>F47+F48</f>
        <v>53.785481321885143</v>
      </c>
      <c r="G49" s="53">
        <f>G47+G48</f>
        <v>54.012678612449427</v>
      </c>
      <c r="H49" s="53">
        <f>H47+H48</f>
        <v>54.394886213834866</v>
      </c>
      <c r="I49" s="53">
        <f>I47+I48</f>
        <v>54.854902612993705</v>
      </c>
      <c r="J49" s="54">
        <f>SUM(E49:I49)</f>
        <v>270.59788729053321</v>
      </c>
      <c r="K49" s="52">
        <f>K47+K48</f>
        <v>45.15310274686631</v>
      </c>
      <c r="L49" s="53">
        <f>L47+L48</f>
        <v>45.359126501544004</v>
      </c>
      <c r="M49" s="53">
        <f>M47+M48</f>
        <v>45.555270083165581</v>
      </c>
      <c r="N49" s="53">
        <f>N47+N48</f>
        <v>45.885914377946349</v>
      </c>
      <c r="O49" s="53">
        <f>O47+O48</f>
        <v>46.290413287267924</v>
      </c>
      <c r="P49" s="54">
        <f>SUM(K49:O49)</f>
        <v>228.24382699679018</v>
      </c>
      <c r="Q49" s="52">
        <f>Q47+Q48</f>
        <v>52.784394699999993</v>
      </c>
      <c r="R49" s="53">
        <f>R47+R48</f>
        <v>52.284201479899998</v>
      </c>
      <c r="S49" s="53">
        <f>S47+S48</f>
        <v>52.00547872212443</v>
      </c>
      <c r="T49" s="53">
        <f>T47+T48</f>
        <v>51.612811203830226</v>
      </c>
      <c r="U49" s="53">
        <f>U47+U48</f>
        <v>51.079540275064637</v>
      </c>
      <c r="V49" s="54">
        <f>SUM(Q49:U49)</f>
        <v>259.76642638091931</v>
      </c>
      <c r="W49" s="52">
        <f>W47+W48</f>
        <v>48.666322462322384</v>
      </c>
      <c r="X49" s="53">
        <f>X47+X48</f>
        <v>48.316333347309516</v>
      </c>
      <c r="Y49" s="53">
        <f>Y47+Y48</f>
        <v>48.161382759725932</v>
      </c>
      <c r="Z49" s="53">
        <f>Z47+Z48</f>
        <v>47.901902281493598</v>
      </c>
      <c r="AA49" s="53">
        <f>AA47+AA48</f>
        <v>47.485764936858821</v>
      </c>
      <c r="AB49" s="54">
        <f>SUM(W49:AA49)</f>
        <v>240.53170578771025</v>
      </c>
    </row>
    <row r="50" spans="3:28">
      <c r="C50" s="5" t="s">
        <v>16</v>
      </c>
      <c r="D50" s="2"/>
      <c r="E50" s="39">
        <f>E52/E51</f>
        <v>205.67895572928305</v>
      </c>
      <c r="F50" s="40">
        <f>F52/F51</f>
        <v>195.7918285189738</v>
      </c>
      <c r="G50" s="40">
        <f>G52/G51</f>
        <v>186.49254786903535</v>
      </c>
      <c r="H50" s="40">
        <f>H52/H51</f>
        <v>177.67632794181114</v>
      </c>
      <c r="I50" s="40">
        <f>I52/I51</f>
        <v>169.3088009345451</v>
      </c>
      <c r="J50" s="45"/>
      <c r="K50" s="39">
        <f>K52/K51</f>
        <v>205.58116426491097</v>
      </c>
      <c r="L50" s="40">
        <f>L52/L51</f>
        <v>195.95069051444747</v>
      </c>
      <c r="M50" s="40">
        <f>M52/M51</f>
        <v>186.81274032049046</v>
      </c>
      <c r="N50" s="40">
        <f>N52/N51</f>
        <v>178.10249637512129</v>
      </c>
      <c r="O50" s="40">
        <f>O52/O51</f>
        <v>169.80999427458099</v>
      </c>
      <c r="P50" s="45"/>
      <c r="Q50" s="39">
        <f>Q52/Q51</f>
        <v>206.37493021662431</v>
      </c>
      <c r="R50" s="40">
        <f>R52/R51</f>
        <v>196.70727240706026</v>
      </c>
      <c r="S50" s="40">
        <f>S52/S51</f>
        <v>187.53403982836562</v>
      </c>
      <c r="T50" s="40">
        <f>T52/T51</f>
        <v>178.79016490761171</v>
      </c>
      <c r="U50" s="40">
        <f>U52/U51</f>
        <v>170.46564476764911</v>
      </c>
      <c r="V50" s="32"/>
      <c r="W50" s="28">
        <f>W52/W51</f>
        <v>205.55496375244604</v>
      </c>
      <c r="X50" s="29">
        <f>X52/X51</f>
        <v>195.75603061952884</v>
      </c>
      <c r="Y50" s="29">
        <f>Y52/Y51</f>
        <v>186.64137128946123</v>
      </c>
      <c r="Z50" s="29">
        <f>Z52/Z51</f>
        <v>177.99334974885221</v>
      </c>
      <c r="AA50" s="29">
        <f>AA52/AA51</f>
        <v>169.74603398987196</v>
      </c>
      <c r="AB50" s="32"/>
    </row>
    <row r="51" spans="3:28">
      <c r="C51" s="16" t="s">
        <v>17</v>
      </c>
      <c r="D51" s="3"/>
      <c r="E51" s="30">
        <f xml:space="preserve"> [1]InpActive!L$473</f>
        <v>5.6500000000000002E-2</v>
      </c>
      <c r="F51" s="31">
        <f xml:space="preserve"> [1]InpActive!M$473</f>
        <v>5.6500000000000002E-2</v>
      </c>
      <c r="G51" s="31">
        <f xml:space="preserve"> [1]InpActive!N$473</f>
        <v>5.6500000000000002E-2</v>
      </c>
      <c r="H51" s="31">
        <f xml:space="preserve"> [1]InpActive!O$473</f>
        <v>5.6500000000000002E-2</v>
      </c>
      <c r="I51" s="31">
        <f xml:space="preserve"> [1]InpActive!P$473</f>
        <v>5.6500000000000002E-2</v>
      </c>
      <c r="J51" s="32"/>
      <c r="K51" s="30">
        <f xml:space="preserve"> [2]InpActive!L$473</f>
        <v>5.6500000000000002E-2</v>
      </c>
      <c r="L51" s="31">
        <f xml:space="preserve"> [2]InpActive!M$473</f>
        <v>5.6500000000000002E-2</v>
      </c>
      <c r="M51" s="31">
        <f xml:space="preserve"> [2]InpActive!N$473</f>
        <v>5.6500000000000002E-2</v>
      </c>
      <c r="N51" s="31">
        <f xml:space="preserve"> [2]InpActive!O$473</f>
        <v>5.6500000000000002E-2</v>
      </c>
      <c r="O51" s="31">
        <f xml:space="preserve"> [2]InpActive!P$473</f>
        <v>5.6500000000000002E-2</v>
      </c>
      <c r="P51" s="32"/>
      <c r="Q51" s="30">
        <f xml:space="preserve"> [3]InpActive!L$473</f>
        <v>5.6500000000000002E-2</v>
      </c>
      <c r="R51" s="31">
        <f xml:space="preserve"> [3]InpActive!M$473</f>
        <v>5.6500000000000002E-2</v>
      </c>
      <c r="S51" s="31">
        <f xml:space="preserve"> [3]InpActive!N$473</f>
        <v>5.6500000000000002E-2</v>
      </c>
      <c r="T51" s="31">
        <f xml:space="preserve"> [3]InpActive!O$473</f>
        <v>5.6500000000000002E-2</v>
      </c>
      <c r="U51" s="31">
        <f xml:space="preserve"> [3]InpActive!P$473</f>
        <v>5.6500000000000002E-2</v>
      </c>
      <c r="V51" s="32"/>
      <c r="W51" s="30">
        <f xml:space="preserve"> [4]InpActive!L$505</f>
        <v>5.6500000000000002E-2</v>
      </c>
      <c r="X51" s="31">
        <f xml:space="preserve"> [4]InpActive!M$505</f>
        <v>5.6500000000000002E-2</v>
      </c>
      <c r="Y51" s="31">
        <f xml:space="preserve"> [4]InpActive!N$505</f>
        <v>5.6500000000000002E-2</v>
      </c>
      <c r="Z51" s="31">
        <f xml:space="preserve"> [4]InpActive!O$505</f>
        <v>5.6500000000000002E-2</v>
      </c>
      <c r="AA51" s="31">
        <f xml:space="preserve"> [4]InpActive!P$505</f>
        <v>5.6500000000000002E-2</v>
      </c>
      <c r="AB51" s="32"/>
    </row>
    <row r="52" spans="3:28">
      <c r="C52" s="6" t="s">
        <v>18</v>
      </c>
      <c r="D52" s="3"/>
      <c r="E52" s="28">
        <f xml:space="preserve"> [1]Summary_Calc!L$422</f>
        <v>11.620860998704492</v>
      </c>
      <c r="F52" s="29">
        <f xml:space="preserve"> [1]Summary_Calc!M$422</f>
        <v>11.06223831132202</v>
      </c>
      <c r="G52" s="29">
        <f xml:space="preserve"> [1]Summary_Calc!N$422</f>
        <v>10.536828954600498</v>
      </c>
      <c r="H52" s="29">
        <f xml:space="preserve"> [1]Summary_Calc!O$422</f>
        <v>10.038712528712329</v>
      </c>
      <c r="I52" s="29">
        <f xml:space="preserve"> [1]Summary_Calc!P$422</f>
        <v>9.5659472528017986</v>
      </c>
      <c r="J52" s="20">
        <f>SUM(E52:I52)</f>
        <v>52.824588046141145</v>
      </c>
      <c r="K52" s="28">
        <f xml:space="preserve"> [2]Summary_Calc!L$422</f>
        <v>11.61533578096747</v>
      </c>
      <c r="L52" s="29">
        <f xml:space="preserve"> [2]Summary_Calc!M$422</f>
        <v>11.071214014066282</v>
      </c>
      <c r="M52" s="29">
        <f xml:space="preserve"> [2]Summary_Calc!N$422</f>
        <v>10.554919828107712</v>
      </c>
      <c r="N52" s="29">
        <f xml:space="preserve"> [2]Summary_Calc!O$422</f>
        <v>10.062791045194354</v>
      </c>
      <c r="O52" s="29">
        <f xml:space="preserve"> [2]Summary_Calc!P$422</f>
        <v>9.5942646765138253</v>
      </c>
      <c r="P52" s="20">
        <f>SUM(K52:O52)</f>
        <v>52.898525344849638</v>
      </c>
      <c r="Q52" s="28">
        <f xml:space="preserve"> [3]Summary_Calc!L$422</f>
        <v>11.660183557239273</v>
      </c>
      <c r="R52" s="29">
        <f xml:space="preserve"> [3]Summary_Calc!M$422</f>
        <v>11.113960890998905</v>
      </c>
      <c r="S52" s="29">
        <f xml:space="preserve"> [3]Summary_Calc!N$422</f>
        <v>10.595673250302658</v>
      </c>
      <c r="T52" s="29">
        <f xml:space="preserve"> [3]Summary_Calc!O$422</f>
        <v>10.101644317280062</v>
      </c>
      <c r="U52" s="29">
        <f xml:space="preserve"> [3]Summary_Calc!P$422</f>
        <v>9.6313089293721745</v>
      </c>
      <c r="V52" s="20">
        <f>SUM(Q52:U52)</f>
        <v>53.102770945193072</v>
      </c>
      <c r="W52" s="28">
        <f xml:space="preserve"> [4]Summary_Calc!L$422</f>
        <v>11.613855452013201</v>
      </c>
      <c r="X52" s="29">
        <f xml:space="preserve"> [4]Summary_Calc!M$422</f>
        <v>11.06021573000338</v>
      </c>
      <c r="Y52" s="29">
        <f xml:space="preserve"> [4]Summary_Calc!N$422</f>
        <v>10.54523747785456</v>
      </c>
      <c r="Z52" s="29">
        <f xml:space="preserve"> [4]Summary_Calc!O$422</f>
        <v>10.05662426081015</v>
      </c>
      <c r="AA52" s="29">
        <f xml:space="preserve"> [4]Summary_Calc!P$422</f>
        <v>9.5906509204277661</v>
      </c>
      <c r="AB52" s="20">
        <f>SUM(W52:AA52)</f>
        <v>52.866583841109062</v>
      </c>
    </row>
    <row r="53" spans="3:28">
      <c r="C53" s="6" t="s">
        <v>19</v>
      </c>
      <c r="D53" s="3"/>
      <c r="E53" s="28">
        <f>E55/E54</f>
        <v>204.52258871044293</v>
      </c>
      <c r="F53" s="29">
        <f>F55/F54</f>
        <v>193.64198699104739</v>
      </c>
      <c r="G53" s="29">
        <f>G55/G54</f>
        <v>183.34023328312369</v>
      </c>
      <c r="H53" s="29">
        <f>H55/H54</f>
        <v>173.58653287246148</v>
      </c>
      <c r="I53" s="29">
        <f>I55/I54</f>
        <v>164.35172932364654</v>
      </c>
      <c r="J53" s="32"/>
      <c r="K53" s="28">
        <f>K55/K54</f>
        <v>204.52609224523249</v>
      </c>
      <c r="L53" s="29">
        <f>L55/L54</f>
        <v>193.64530413778616</v>
      </c>
      <c r="M53" s="29">
        <f>M55/M54</f>
        <v>183.34337395765593</v>
      </c>
      <c r="N53" s="29">
        <f>N55/N54</f>
        <v>173.58950646310865</v>
      </c>
      <c r="O53" s="29">
        <f>O55/O54</f>
        <v>164.35454471927125</v>
      </c>
      <c r="P53" s="32"/>
      <c r="Q53" s="28">
        <f>Q55/Q54</f>
        <v>204.68988715201303</v>
      </c>
      <c r="R53" s="29">
        <f>R55/R54</f>
        <v>193.80038515552596</v>
      </c>
      <c r="S53" s="29">
        <f>S55/S54</f>
        <v>183.49020466525201</v>
      </c>
      <c r="T53" s="29">
        <f>T55/T54</f>
        <v>173.72852577706058</v>
      </c>
      <c r="U53" s="29">
        <f>U55/U54</f>
        <v>164.48616820572093</v>
      </c>
      <c r="V53" s="32"/>
      <c r="W53" s="28">
        <f>W55/W54</f>
        <v>204.66703534604346</v>
      </c>
      <c r="X53" s="29">
        <f>X55/X54</f>
        <v>193.778749065634</v>
      </c>
      <c r="Y53" s="29">
        <f>Y55/Y54</f>
        <v>183.46971961534231</v>
      </c>
      <c r="Z53" s="29">
        <f>Z55/Z54</f>
        <v>173.7091305318061</v>
      </c>
      <c r="AA53" s="29">
        <f>AA55/AA54</f>
        <v>164.46780478751404</v>
      </c>
      <c r="AB53" s="32"/>
    </row>
    <row r="54" spans="3:28">
      <c r="C54" s="16" t="s">
        <v>17</v>
      </c>
      <c r="D54" s="3"/>
      <c r="E54" s="31">
        <f xml:space="preserve"> [1]InpActive!L$472</f>
        <v>5.3199999999999997E-2</v>
      </c>
      <c r="F54" s="31">
        <f xml:space="preserve"> [1]InpActive!M$472</f>
        <v>5.3199999999999997E-2</v>
      </c>
      <c r="G54" s="31">
        <f xml:space="preserve"> [1]InpActive!N$472</f>
        <v>5.3199999999999997E-2</v>
      </c>
      <c r="H54" s="31">
        <f xml:space="preserve"> [1]InpActive!O$472</f>
        <v>5.3199999999999997E-2</v>
      </c>
      <c r="I54" s="31">
        <f xml:space="preserve"> [1]InpActive!P$472</f>
        <v>5.3199999999999997E-2</v>
      </c>
      <c r="J54" s="32"/>
      <c r="K54" s="31">
        <f xml:space="preserve"> [2]InpActive!L$472</f>
        <v>5.3199999999999997E-2</v>
      </c>
      <c r="L54" s="31">
        <f xml:space="preserve"> [2]InpActive!M$472</f>
        <v>5.3199999999999997E-2</v>
      </c>
      <c r="M54" s="31">
        <f xml:space="preserve"> [2]InpActive!N$472</f>
        <v>5.3199999999999997E-2</v>
      </c>
      <c r="N54" s="31">
        <f xml:space="preserve"> [2]InpActive!O$472</f>
        <v>5.3199999999999997E-2</v>
      </c>
      <c r="O54" s="31">
        <f xml:space="preserve"> [2]InpActive!P$472</f>
        <v>5.3199999999999997E-2</v>
      </c>
      <c r="P54" s="32"/>
      <c r="Q54" s="31">
        <f xml:space="preserve"> [3]InpActive!L$472</f>
        <v>5.3199999999999997E-2</v>
      </c>
      <c r="R54" s="31">
        <f xml:space="preserve"> [3]InpActive!M$472</f>
        <v>5.3199999999999997E-2</v>
      </c>
      <c r="S54" s="31">
        <f xml:space="preserve"> [3]InpActive!N$472</f>
        <v>5.3199999999999997E-2</v>
      </c>
      <c r="T54" s="31">
        <f xml:space="preserve"> [3]InpActive!O$472</f>
        <v>5.3199999999999997E-2</v>
      </c>
      <c r="U54" s="31">
        <f xml:space="preserve"> [3]InpActive!P$472</f>
        <v>5.3199999999999997E-2</v>
      </c>
      <c r="V54" s="32"/>
      <c r="W54" s="31">
        <f xml:space="preserve"> [4]InpActive!L$504</f>
        <v>5.3199999999999997E-2</v>
      </c>
      <c r="X54" s="31">
        <f xml:space="preserve"> [4]InpActive!M$504</f>
        <v>5.3199999999999997E-2</v>
      </c>
      <c r="Y54" s="31">
        <f xml:space="preserve"> [4]InpActive!N$504</f>
        <v>5.3199999999999997E-2</v>
      </c>
      <c r="Z54" s="31">
        <f xml:space="preserve"> [4]InpActive!O$504</f>
        <v>5.3199999999999997E-2</v>
      </c>
      <c r="AA54" s="31">
        <f xml:space="preserve"> [4]InpActive!P$504</f>
        <v>5.3199999999999997E-2</v>
      </c>
      <c r="AB54" s="32"/>
    </row>
    <row r="55" spans="3:28">
      <c r="C55" s="6" t="s">
        <v>20</v>
      </c>
      <c r="D55" s="3"/>
      <c r="E55" s="28">
        <f xml:space="preserve"> [1]Summary_Calc!L$421</f>
        <v>10.880601719395564</v>
      </c>
      <c r="F55" s="29">
        <f xml:space="preserve"> [1]Summary_Calc!M$421</f>
        <v>10.301753707923721</v>
      </c>
      <c r="G55" s="29">
        <f xml:space="preserve"> [1]Summary_Calc!N$421</f>
        <v>9.7537004106621801</v>
      </c>
      <c r="H55" s="29">
        <f xml:space="preserve"> [1]Summary_Calc!O$421</f>
        <v>9.2348035488149502</v>
      </c>
      <c r="I55" s="29">
        <f xml:space="preserve"> [1]Summary_Calc!P$421</f>
        <v>8.7435120000179953</v>
      </c>
      <c r="J55" s="20">
        <f>SUM(E55:I55)</f>
        <v>48.914371386814409</v>
      </c>
      <c r="K55" s="28">
        <f xml:space="preserve"> [2]Summary_Calc!L$421</f>
        <v>10.880788107446367</v>
      </c>
      <c r="L55" s="29">
        <f xml:space="preserve"> [2]Summary_Calc!M$421</f>
        <v>10.301930180130222</v>
      </c>
      <c r="M55" s="29">
        <f xml:space="preserve"> [2]Summary_Calc!N$421</f>
        <v>9.7538674945472952</v>
      </c>
      <c r="N55" s="29">
        <f xml:space="preserve"> [2]Summary_Calc!O$421</f>
        <v>9.2349617438373794</v>
      </c>
      <c r="O55" s="29">
        <f xml:space="preserve"> [2]Summary_Calc!P$421</f>
        <v>8.7436617790652296</v>
      </c>
      <c r="P55" s="20">
        <f>SUM(K55:O55)</f>
        <v>48.915209305026494</v>
      </c>
      <c r="Q55" s="28">
        <f xml:space="preserve"> [3]Summary_Calc!L$421</f>
        <v>10.889501996487093</v>
      </c>
      <c r="R55" s="29">
        <f xml:space="preserve"> [3]Summary_Calc!M$421</f>
        <v>10.31018049027398</v>
      </c>
      <c r="S55" s="29">
        <f xml:space="preserve"> [3]Summary_Calc!N$421</f>
        <v>9.7616788881914065</v>
      </c>
      <c r="T55" s="29">
        <f xml:space="preserve"> [3]Summary_Calc!O$421</f>
        <v>9.2423575713396229</v>
      </c>
      <c r="U55" s="29">
        <f xml:space="preserve"> [3]Summary_Calc!P$421</f>
        <v>8.7506641485443524</v>
      </c>
      <c r="V55" s="20">
        <f>SUM(Q55:U55)</f>
        <v>48.954383094836459</v>
      </c>
      <c r="W55" s="28">
        <f xml:space="preserve"> [4]Summary_Calc!L$421</f>
        <v>10.888286280409512</v>
      </c>
      <c r="X55" s="29">
        <f xml:space="preserve"> [4]Summary_Calc!M$421</f>
        <v>10.309029450291728</v>
      </c>
      <c r="Y55" s="29">
        <f xml:space="preserve"> [4]Summary_Calc!N$421</f>
        <v>9.7605890835362104</v>
      </c>
      <c r="Z55" s="29">
        <f xml:space="preserve"> [4]Summary_Calc!O$421</f>
        <v>9.2413257442920838</v>
      </c>
      <c r="AA55" s="29">
        <f xml:space="preserve"> [4]Summary_Calc!P$421</f>
        <v>8.7496872146957472</v>
      </c>
      <c r="AB55" s="20">
        <f>SUM(W55:AA55)</f>
        <v>48.948917773225283</v>
      </c>
    </row>
    <row r="56" spans="3:28">
      <c r="C56" s="6" t="s">
        <v>21</v>
      </c>
      <c r="D56" s="3"/>
      <c r="E56" s="28">
        <f>E58/E57</f>
        <v>11.196572554939101</v>
      </c>
      <c r="F56" s="29">
        <f>F58/F57</f>
        <v>31.949498959431519</v>
      </c>
      <c r="G56" s="29">
        <f>G58/G57</f>
        <v>48.911694486058089</v>
      </c>
      <c r="H56" s="29">
        <f>H58/H57</f>
        <v>64.619149274099954</v>
      </c>
      <c r="I56" s="29">
        <f>I58/I57</f>
        <v>80.763775941162791</v>
      </c>
      <c r="J56" s="32"/>
      <c r="K56" s="28">
        <f>K58/K57</f>
        <v>10.228205750033617</v>
      </c>
      <c r="L56" s="29">
        <f>L58/L57</f>
        <v>29.258002324671455</v>
      </c>
      <c r="M56" s="29">
        <f>M58/M57</f>
        <v>45.059196539947671</v>
      </c>
      <c r="N56" s="29">
        <f>N58/N57</f>
        <v>59.660674506651915</v>
      </c>
      <c r="O56" s="29">
        <f>O58/O57</f>
        <v>74.450269745440821</v>
      </c>
      <c r="P56" s="32"/>
      <c r="Q56" s="28">
        <f>Q58/Q57</f>
        <v>10.710325986486488</v>
      </c>
      <c r="R56" s="29">
        <f>R58/R57</f>
        <v>30.734545875228385</v>
      </c>
      <c r="S56" s="29">
        <f>S58/S57</f>
        <v>47.405238427023285</v>
      </c>
      <c r="T56" s="29">
        <f>T58/T57</f>
        <v>63.071382342144972</v>
      </c>
      <c r="U56" s="29">
        <f>U58/U57</f>
        <v>79.623209489074767</v>
      </c>
      <c r="V56" s="32"/>
      <c r="W56" s="28">
        <f>W58/W57</f>
        <v>9.6525398974442336</v>
      </c>
      <c r="X56" s="29">
        <f>X58/X57</f>
        <v>27.777953952898557</v>
      </c>
      <c r="Y56" s="29">
        <f>Y58/Y57</f>
        <v>42.993060439710199</v>
      </c>
      <c r="Z56" s="29">
        <f>Z58/Z57</f>
        <v>57.000479152309147</v>
      </c>
      <c r="AA56" s="29">
        <f>AA58/AA57</f>
        <v>71.418869349306775</v>
      </c>
      <c r="AB56" s="32"/>
    </row>
    <row r="57" spans="3:28">
      <c r="C57" s="16" t="s">
        <v>17</v>
      </c>
      <c r="D57" s="3"/>
      <c r="E57" s="30">
        <f xml:space="preserve"> [1]InpActive!L$474</f>
        <v>5.3199999999999997E-2</v>
      </c>
      <c r="F57" s="31">
        <f xml:space="preserve"> [1]InpActive!M$474</f>
        <v>5.3199999999999997E-2</v>
      </c>
      <c r="G57" s="31">
        <f xml:space="preserve"> [1]InpActive!N$474</f>
        <v>5.3199999999999997E-2</v>
      </c>
      <c r="H57" s="31">
        <f xml:space="preserve"> [1]InpActive!O$474</f>
        <v>5.3199999999999997E-2</v>
      </c>
      <c r="I57" s="31">
        <f xml:space="preserve"> [1]InpActive!P$474</f>
        <v>5.3199999999999997E-2</v>
      </c>
      <c r="J57" s="32"/>
      <c r="K57" s="30">
        <f xml:space="preserve"> [2]InpActive!L$474</f>
        <v>5.3199999999999997E-2</v>
      </c>
      <c r="L57" s="31">
        <f xml:space="preserve"> [2]InpActive!M$474</f>
        <v>5.3199999999999997E-2</v>
      </c>
      <c r="M57" s="31">
        <f xml:space="preserve"> [2]InpActive!N$474</f>
        <v>5.3199999999999997E-2</v>
      </c>
      <c r="N57" s="31">
        <f xml:space="preserve"> [2]InpActive!O$474</f>
        <v>5.3199999999999997E-2</v>
      </c>
      <c r="O57" s="31">
        <f xml:space="preserve"> [2]InpActive!P$474</f>
        <v>5.3199999999999997E-2</v>
      </c>
      <c r="P57" s="32"/>
      <c r="Q57" s="30">
        <f xml:space="preserve"> [3]InpActive!L$474</f>
        <v>5.3199999999999997E-2</v>
      </c>
      <c r="R57" s="31">
        <f xml:space="preserve"> [3]InpActive!M$474</f>
        <v>5.3199999999999997E-2</v>
      </c>
      <c r="S57" s="31">
        <f xml:space="preserve"> [3]InpActive!N$474</f>
        <v>5.3199999999999997E-2</v>
      </c>
      <c r="T57" s="31">
        <f xml:space="preserve"> [3]InpActive!O$474</f>
        <v>5.3199999999999997E-2</v>
      </c>
      <c r="U57" s="31">
        <f xml:space="preserve"> [3]InpActive!P$474</f>
        <v>5.3199999999999997E-2</v>
      </c>
      <c r="V57" s="32"/>
      <c r="W57" s="30">
        <f xml:space="preserve"> [4]InpActive!L$506</f>
        <v>5.3199999999999997E-2</v>
      </c>
      <c r="X57" s="31">
        <f xml:space="preserve"> [4]InpActive!M$506</f>
        <v>5.3199999999999997E-2</v>
      </c>
      <c r="Y57" s="31">
        <f xml:space="preserve"> [4]InpActive!N$506</f>
        <v>5.3199999999999997E-2</v>
      </c>
      <c r="Z57" s="31">
        <f xml:space="preserve"> [4]InpActive!O$506</f>
        <v>5.3199999999999997E-2</v>
      </c>
      <c r="AA57" s="31">
        <f xml:space="preserve"> [4]InpActive!P$506</f>
        <v>5.3199999999999997E-2</v>
      </c>
      <c r="AB57" s="32"/>
    </row>
    <row r="58" spans="3:28">
      <c r="C58" s="6" t="s">
        <v>22</v>
      </c>
      <c r="D58" s="3"/>
      <c r="E58" s="28">
        <f xml:space="preserve"> [1]Summary_Calc!L$423</f>
        <v>0.5956576599227601</v>
      </c>
      <c r="F58" s="29">
        <f xml:space="preserve"> [1]Summary_Calc!M$423</f>
        <v>1.6997133446417567</v>
      </c>
      <c r="G58" s="29">
        <f xml:space="preserve"> [1]Summary_Calc!N$423</f>
        <v>2.6021021466582903</v>
      </c>
      <c r="H58" s="29">
        <f xml:space="preserve"> [1]Summary_Calc!O$423</f>
        <v>3.4377387413821174</v>
      </c>
      <c r="I58" s="99">
        <f xml:space="preserve"> [1]Summary_Calc!P$423</f>
        <v>4.2966328800698603</v>
      </c>
      <c r="J58" s="20">
        <f>SUM(E58:I58)</f>
        <v>12.631844772674786</v>
      </c>
      <c r="K58" s="28">
        <f xml:space="preserve"> [2]Summary_Calc!L$423</f>
        <v>0.5441405459017884</v>
      </c>
      <c r="L58" s="29">
        <f xml:space="preserve"> [2]Summary_Calc!M$423</f>
        <v>1.5565257236725214</v>
      </c>
      <c r="M58" s="29">
        <f xml:space="preserve"> [2]Summary_Calc!N$423</f>
        <v>2.3971492559252159</v>
      </c>
      <c r="N58" s="29">
        <f xml:space="preserve"> [2]Summary_Calc!O$423</f>
        <v>3.1739478837538817</v>
      </c>
      <c r="O58" s="29">
        <f xml:space="preserve"> [2]Summary_Calc!P$423</f>
        <v>3.9607543504574512</v>
      </c>
      <c r="P58" s="20">
        <f>SUM(K58:O58)</f>
        <v>11.632517759710858</v>
      </c>
      <c r="Q58" s="28">
        <f xml:space="preserve"> [3]Summary_Calc!L$423</f>
        <v>0.56978934248108115</v>
      </c>
      <c r="R58" s="29">
        <f xml:space="preserve"> [3]Summary_Calc!M$423</f>
        <v>1.63507784056215</v>
      </c>
      <c r="S58" s="29">
        <f xml:space="preserve"> [3]Summary_Calc!N$423</f>
        <v>2.5219586843176387</v>
      </c>
      <c r="T58" s="29">
        <f xml:space="preserve"> [3]Summary_Calc!O$423</f>
        <v>3.3553975406021124</v>
      </c>
      <c r="U58" s="29">
        <f xml:space="preserve"> [3]Summary_Calc!P$423</f>
        <v>4.2359547448187778</v>
      </c>
      <c r="V58" s="20">
        <f>SUM(Q58:U58)</f>
        <v>12.318178152781758</v>
      </c>
      <c r="W58" s="28">
        <f xml:space="preserve"> [4]Summary_Calc!L$423</f>
        <v>0.5135151225440332</v>
      </c>
      <c r="X58" s="29">
        <f xml:space="preserve"> [4]Summary_Calc!M$423</f>
        <v>1.477787150294203</v>
      </c>
      <c r="Y58" s="29">
        <f xml:space="preserve"> [4]Summary_Calc!N$423</f>
        <v>2.2872308153925824</v>
      </c>
      <c r="Z58" s="29">
        <f xml:space="preserve"> [4]Summary_Calc!O$423</f>
        <v>3.0324254909028463</v>
      </c>
      <c r="AA58" s="29">
        <f xml:space="preserve"> [4]Summary_Calc!P$423</f>
        <v>3.7994838493831202</v>
      </c>
      <c r="AB58" s="20">
        <f>SUM(W58:AA58)</f>
        <v>11.110442428516786</v>
      </c>
    </row>
    <row r="59" spans="3:28" ht="13.9" thickBot="1">
      <c r="C59" s="55" t="s">
        <v>23</v>
      </c>
      <c r="D59" s="51"/>
      <c r="E59" s="58">
        <f xml:space="preserve"> [1]Summary_Calc!L$425</f>
        <v>23.097120378022819</v>
      </c>
      <c r="F59" s="59">
        <f xml:space="preserve"> [1]Summary_Calc!M$425</f>
        <v>23.0637053638875</v>
      </c>
      <c r="G59" s="59">
        <f xml:space="preserve"> [1]Summary_Calc!N$425</f>
        <v>22.892631511920968</v>
      </c>
      <c r="H59" s="59">
        <f xml:space="preserve"> [1]Summary_Calc!O$425</f>
        <v>22.711254818909396</v>
      </c>
      <c r="I59" s="59">
        <f xml:space="preserve"> [1]Summary_Calc!P$425</f>
        <v>22.606092132889653</v>
      </c>
      <c r="J59" s="54">
        <f>SUM(E59:I59)</f>
        <v>114.37080420563034</v>
      </c>
      <c r="K59" s="58">
        <f xml:space="preserve"> [2]Summary_Calc!L$425</f>
        <v>23.040264434315628</v>
      </c>
      <c r="L59" s="59">
        <f xml:space="preserve"> [2]Summary_Calc!M$425</f>
        <v>22.929669917869028</v>
      </c>
      <c r="M59" s="59">
        <f xml:space="preserve"> [2]Summary_Calc!N$425</f>
        <v>22.705936578580221</v>
      </c>
      <c r="N59" s="59">
        <f xml:space="preserve"> [2]Summary_Calc!O$425</f>
        <v>22.471700672785616</v>
      </c>
      <c r="O59" s="59">
        <f xml:space="preserve"> [2]Summary_Calc!P$425</f>
        <v>22.298680806036508</v>
      </c>
      <c r="P59" s="54">
        <f>SUM(K59:O59)</f>
        <v>113.446252409587</v>
      </c>
      <c r="Q59" s="58">
        <f xml:space="preserve"> [3]Summary_Calc!L$425</f>
        <v>23.119474896207446</v>
      </c>
      <c r="R59" s="59">
        <f xml:space="preserve"> [3]Summary_Calc!M$425</f>
        <v>23.059219221835036</v>
      </c>
      <c r="S59" s="59">
        <f xml:space="preserve"> [3]Summary_Calc!N$425</f>
        <v>22.879310822811703</v>
      </c>
      <c r="T59" s="59">
        <f xml:space="preserve"> [3]Summary_Calc!O$425</f>
        <v>22.699399429221799</v>
      </c>
      <c r="U59" s="59">
        <f xml:space="preserve"> [3]Summary_Calc!P$425</f>
        <v>22.617927822735304</v>
      </c>
      <c r="V59" s="60">
        <f>SUM(Q59:U59)</f>
        <v>114.3753321928113</v>
      </c>
      <c r="W59" s="56">
        <f xml:space="preserve"> [4]Summary_Calc!L$425</f>
        <v>23.015656854966746</v>
      </c>
      <c r="X59" s="57">
        <f xml:space="preserve"> [4]Summary_Calc!M$425</f>
        <v>22.847032330589315</v>
      </c>
      <c r="Y59" s="57">
        <f xml:space="preserve"> [4]Summary_Calc!N$425</f>
        <v>22.593057376783353</v>
      </c>
      <c r="Z59" s="57">
        <f xml:space="preserve"> [4]Summary_Calc!O$425</f>
        <v>22.330375496005079</v>
      </c>
      <c r="AA59" s="57">
        <f xml:space="preserve"> [4]Summary_Calc!P$425</f>
        <v>22.139821984506632</v>
      </c>
      <c r="AB59" s="54">
        <f>SUM(W59:AA59)</f>
        <v>112.92594404285111</v>
      </c>
    </row>
    <row r="60" spans="3:28">
      <c r="C60" s="5" t="s">
        <v>24</v>
      </c>
      <c r="D60" s="2"/>
      <c r="E60" s="39">
        <f>E62/E61</f>
        <v>199.86852522993075</v>
      </c>
      <c r="F60" s="40">
        <f>F62/F61</f>
        <v>190.2607093633128</v>
      </c>
      <c r="G60" s="40">
        <f>G62/G61</f>
        <v>181.22413339173514</v>
      </c>
      <c r="H60" s="40">
        <f>H62/H61</f>
        <v>172.65697167745498</v>
      </c>
      <c r="I60" s="40">
        <f>I62/I61</f>
        <v>164.52582730814422</v>
      </c>
      <c r="J60" s="45"/>
      <c r="K60" s="39">
        <f>K62/K61</f>
        <v>199.77349637442722</v>
      </c>
      <c r="L60" s="40">
        <f>L62/L61</f>
        <v>190.41508350741432</v>
      </c>
      <c r="M60" s="40">
        <f>M62/M61</f>
        <v>181.53528040643664</v>
      </c>
      <c r="N60" s="40">
        <f>N62/N61</f>
        <v>173.0711008525241</v>
      </c>
      <c r="O60" s="40">
        <f>O62/O61</f>
        <v>165.0128619363241</v>
      </c>
      <c r="P60" s="49"/>
      <c r="Q60" s="39">
        <f>Q62/Q61</f>
        <v>200.54483843800466</v>
      </c>
      <c r="R60" s="40">
        <f>R62/R61</f>
        <v>191.15029196156084</v>
      </c>
      <c r="S60" s="40">
        <f>S62/S61</f>
        <v>182.23620320321436</v>
      </c>
      <c r="T60" s="40">
        <f>T62/T61</f>
        <v>173.73934274897164</v>
      </c>
      <c r="U60" s="40">
        <f>U62/U61</f>
        <v>165.649990302963</v>
      </c>
      <c r="V60" s="45"/>
      <c r="W60" s="29">
        <f>W62/W61</f>
        <v>199.74803602643942</v>
      </c>
      <c r="X60" s="29">
        <f>X62/X61</f>
        <v>190.22592275452715</v>
      </c>
      <c r="Y60" s="29">
        <f>Y62/Y61</f>
        <v>181.36875255053391</v>
      </c>
      <c r="Z60" s="29">
        <f>Z62/Z61</f>
        <v>172.96503761844713</v>
      </c>
      <c r="AA60" s="29">
        <f>AA62/AA61</f>
        <v>164.95070852965807</v>
      </c>
      <c r="AB60" s="32"/>
    </row>
    <row r="61" spans="3:28">
      <c r="C61" s="16" t="s">
        <v>25</v>
      </c>
      <c r="D61" s="3"/>
      <c r="E61" s="46">
        <f xml:space="preserve"> '[1]Water Network'!L$982</f>
        <v>2.5199615533980646E-2</v>
      </c>
      <c r="F61" s="47">
        <f xml:space="preserve"> '[1]Water Network'!M$982</f>
        <v>2.5199615533980646E-2</v>
      </c>
      <c r="G61" s="47">
        <f xml:space="preserve"> '[1]Water Network'!N$982</f>
        <v>2.5199615533980646E-2</v>
      </c>
      <c r="H61" s="47">
        <f xml:space="preserve"> '[1]Water Network'!O$982</f>
        <v>2.5199615533980646E-2</v>
      </c>
      <c r="I61" s="47">
        <f xml:space="preserve"> '[1]Water Network'!P$982</f>
        <v>2.5199615533980646E-2</v>
      </c>
      <c r="J61" s="32"/>
      <c r="K61" s="46">
        <f xml:space="preserve"> '[2]Water Network'!L$982</f>
        <v>2.0790485436893213E-2</v>
      </c>
      <c r="L61" s="47">
        <f xml:space="preserve"> '[2]Water Network'!M$982</f>
        <v>2.0790485436893213E-2</v>
      </c>
      <c r="M61" s="47">
        <f xml:space="preserve"> '[2]Water Network'!N$982</f>
        <v>2.0790485436893213E-2</v>
      </c>
      <c r="N61" s="47">
        <f xml:space="preserve"> '[2]Water Network'!O$982</f>
        <v>2.0790485436893213E-2</v>
      </c>
      <c r="O61" s="47">
        <f xml:space="preserve"> '[2]Water Network'!P$982</f>
        <v>2.0790485436893213E-2</v>
      </c>
      <c r="P61" s="33"/>
      <c r="Q61" s="46">
        <f xml:space="preserve"> '[3]Water Network'!L$982</f>
        <v>2.4135922330096982E-2</v>
      </c>
      <c r="R61" s="47">
        <f xml:space="preserve"> '[3]Water Network'!M$982</f>
        <v>2.4135922330096982E-2</v>
      </c>
      <c r="S61" s="47">
        <f xml:space="preserve"> '[3]Water Network'!N$982</f>
        <v>2.4135922330096982E-2</v>
      </c>
      <c r="T61" s="47">
        <f xml:space="preserve"> '[3]Water Network'!O$982</f>
        <v>2.4135922330096982E-2</v>
      </c>
      <c r="U61" s="47">
        <f xml:space="preserve"> '[3]Water Network'!P$982</f>
        <v>2.4135922330096982E-2</v>
      </c>
      <c r="V61" s="32"/>
      <c r="W61" s="47">
        <f xml:space="preserve"> '[4]Water Network'!L$990</f>
        <v>1.920357193840716E-2</v>
      </c>
      <c r="X61" s="47">
        <f xml:space="preserve"> '[4]Water Network'!M$990</f>
        <v>1.920357193840716E-2</v>
      </c>
      <c r="Y61" s="47">
        <f xml:space="preserve"> '[4]Water Network'!N$990</f>
        <v>1.920357193840716E-2</v>
      </c>
      <c r="Z61" s="47">
        <f xml:space="preserve"> '[4]Water Network'!O$990</f>
        <v>1.920357193840716E-2</v>
      </c>
      <c r="AA61" s="47">
        <f xml:space="preserve"> '[4]Water Network'!P$990</f>
        <v>1.920357193840716E-2</v>
      </c>
      <c r="AB61" s="32"/>
    </row>
    <row r="62" spans="3:28">
      <c r="C62" s="6" t="s">
        <v>26</v>
      </c>
      <c r="D62" s="3"/>
      <c r="E62" s="21">
        <f xml:space="preserve"> [1]Summary_Calc!L$436</f>
        <v>5.036609993137966</v>
      </c>
      <c r="F62" s="22">
        <f xml:space="preserve"> [1]Summary_Calc!M$436</f>
        <v>4.794496727177914</v>
      </c>
      <c r="G62" s="22">
        <f xml:space="preserve"> [1]Summary_Calc!N$436</f>
        <v>4.5667784869505494</v>
      </c>
      <c r="H62" s="22">
        <f xml:space="preserve"> [1]Summary_Calc!O$436</f>
        <v>4.3508893055332507</v>
      </c>
      <c r="I62" s="22">
        <f xml:space="preserve"> [1]Summary_Calc!P$436</f>
        <v>4.1459875935753283</v>
      </c>
      <c r="J62" s="20">
        <f>SUM(E62:I62)</f>
        <v>22.894762106375008</v>
      </c>
      <c r="K62" s="21">
        <f xml:space="preserve"> [2]Summary_Calc!L$436</f>
        <v>4.1533879670497686</v>
      </c>
      <c r="L62" s="22">
        <f xml:space="preserve"> [2]Summary_Calc!M$436</f>
        <v>3.9588220206257025</v>
      </c>
      <c r="M62" s="22">
        <f xml:space="preserve"> [2]Summary_Calc!N$436</f>
        <v>3.7742066035723467</v>
      </c>
      <c r="N62" s="22">
        <f xml:space="preserve"> [2]Summary_Calc!O$436</f>
        <v>3.598232201821479</v>
      </c>
      <c r="O62" s="22">
        <f xml:space="preserve"> [2]Summary_Calc!P$436</f>
        <v>3.4306975029872167</v>
      </c>
      <c r="P62" s="29">
        <f>SUM(K62:O62)</f>
        <v>18.915346296056512</v>
      </c>
      <c r="Q62" s="21">
        <f xml:space="preserve"> [3]Summary_Calc!L$436</f>
        <v>4.840334644241528</v>
      </c>
      <c r="R62" s="22">
        <f xml:space="preserve"> [3]Summary_Calc!M$436</f>
        <v>4.613588600159594</v>
      </c>
      <c r="S62" s="22">
        <f xml:space="preserve"> [3]Summary_Calc!N$436</f>
        <v>4.3984388462445523</v>
      </c>
      <c r="T62" s="22">
        <f xml:space="preserve"> [3]Summary_Calc!O$436</f>
        <v>4.1933592822712775</v>
      </c>
      <c r="U62" s="22">
        <f xml:space="preserve"> [3]Summary_Calc!P$436</f>
        <v>3.9981152999336333</v>
      </c>
      <c r="V62" s="20">
        <f>SUM(Q62:U62)</f>
        <v>22.043836672850585</v>
      </c>
      <c r="W62" s="22">
        <f xml:space="preserve"> [4]Summary_Calc!L$436</f>
        <v>3.8358757793892746</v>
      </c>
      <c r="X62" s="22">
        <f xml:space="preserve"> [4]Summary_Calc!M$436</f>
        <v>3.6530171921664456</v>
      </c>
      <c r="Y62" s="22">
        <f xml:space="preserve"> [4]Summary_Calc!N$436</f>
        <v>3.4829278869833451</v>
      </c>
      <c r="Z62" s="22">
        <f xml:space="preserve"> [4]Summary_Calc!O$436</f>
        <v>3.3215465427351498</v>
      </c>
      <c r="AA62" s="22">
        <f xml:space="preserve"> [4]Summary_Calc!P$436</f>
        <v>3.1676427975405201</v>
      </c>
      <c r="AB62" s="20">
        <f>SUM(W62:AA62)</f>
        <v>17.461010198814733</v>
      </c>
    </row>
    <row r="63" spans="3:28">
      <c r="C63" s="6" t="s">
        <v>27</v>
      </c>
      <c r="D63" s="3"/>
      <c r="E63" s="28">
        <f>E65/E64</f>
        <v>199.08228785074516</v>
      </c>
      <c r="F63" s="29">
        <f>F65/F64</f>
        <v>188.49111013708554</v>
      </c>
      <c r="G63" s="29">
        <f>G65/G64</f>
        <v>178.4633830777926</v>
      </c>
      <c r="H63" s="29">
        <f>H65/H64</f>
        <v>168.96913109805399</v>
      </c>
      <c r="I63" s="29">
        <f>I65/I64</f>
        <v>159.97997332363752</v>
      </c>
      <c r="J63" s="32"/>
      <c r="K63" s="28">
        <f>K65/K64</f>
        <v>199.08569819150929</v>
      </c>
      <c r="L63" s="29">
        <f>L65/L64</f>
        <v>188.49433904772104</v>
      </c>
      <c r="M63" s="29">
        <f>M65/M64</f>
        <v>178.46644021038225</v>
      </c>
      <c r="N63" s="29">
        <f>N65/N64</f>
        <v>168.97202559118995</v>
      </c>
      <c r="O63" s="29">
        <f>O65/O64</f>
        <v>159.9827138297386</v>
      </c>
      <c r="P63" s="33"/>
      <c r="Q63" s="28">
        <f>Q65/Q64</f>
        <v>199.24513615376949</v>
      </c>
      <c r="R63" s="29">
        <f>R65/R64</f>
        <v>188.64529491038897</v>
      </c>
      <c r="S63" s="29">
        <f>S65/S64</f>
        <v>178.60936522115625</v>
      </c>
      <c r="T63" s="29">
        <f>T65/T64</f>
        <v>169.10734699139076</v>
      </c>
      <c r="U63" s="29">
        <f>U65/U64</f>
        <v>160.11083613144876</v>
      </c>
      <c r="V63" s="32"/>
      <c r="W63" s="29">
        <f>W65/W64</f>
        <v>199.22289220583872</v>
      </c>
      <c r="X63" s="29">
        <f>X65/X64</f>
        <v>188.62423434048813</v>
      </c>
      <c r="Y63" s="29">
        <f>Y65/Y64</f>
        <v>178.58942507357418</v>
      </c>
      <c r="Z63" s="29">
        <f>Z65/Z64</f>
        <v>169.08846765966007</v>
      </c>
      <c r="AA63" s="29">
        <f>AA65/AA64</f>
        <v>160.09296118016618</v>
      </c>
      <c r="AB63" s="32"/>
    </row>
    <row r="64" spans="3:28">
      <c r="C64" s="16" t="s">
        <v>25</v>
      </c>
      <c r="D64" s="3"/>
      <c r="E64" s="30">
        <f xml:space="preserve"> '[1]Water Network'!L$862</f>
        <v>3.5250592156862659E-2</v>
      </c>
      <c r="F64" s="31">
        <f xml:space="preserve"> '[1]Water Network'!M$862</f>
        <v>3.5250592156862659E-2</v>
      </c>
      <c r="G64" s="31">
        <f xml:space="preserve"> '[1]Water Network'!N$862</f>
        <v>3.5250592156862659E-2</v>
      </c>
      <c r="H64" s="31">
        <f xml:space="preserve"> '[1]Water Network'!O$862</f>
        <v>3.5250592156862659E-2</v>
      </c>
      <c r="I64" s="31">
        <f xml:space="preserve"> '[1]Water Network'!P$862</f>
        <v>3.5250592156862659E-2</v>
      </c>
      <c r="J64" s="32"/>
      <c r="K64" s="30">
        <f xml:space="preserve"> '[2]Water Network'!L$862</f>
        <v>3.0798235294117626E-2</v>
      </c>
      <c r="L64" s="31">
        <f xml:space="preserve"> '[2]Water Network'!M$862</f>
        <v>3.0798235294117626E-2</v>
      </c>
      <c r="M64" s="31">
        <f xml:space="preserve"> '[2]Water Network'!N$862</f>
        <v>3.0798235294117626E-2</v>
      </c>
      <c r="N64" s="31">
        <f xml:space="preserve"> '[2]Water Network'!O$862</f>
        <v>3.0798235294117626E-2</v>
      </c>
      <c r="O64" s="31">
        <f xml:space="preserve"> '[2]Water Network'!P$862</f>
        <v>3.0798235294117626E-2</v>
      </c>
      <c r="P64" s="33"/>
      <c r="Q64" s="30">
        <f xml:space="preserve"> '[3]Water Network'!L$862</f>
        <v>3.4176470588235253E-2</v>
      </c>
      <c r="R64" s="31">
        <f xml:space="preserve"> '[3]Water Network'!M$862</f>
        <v>3.4176470588235253E-2</v>
      </c>
      <c r="S64" s="31">
        <f xml:space="preserve"> '[3]Water Network'!N$862</f>
        <v>3.4176470588235253E-2</v>
      </c>
      <c r="T64" s="31">
        <f xml:space="preserve"> '[3]Water Network'!O$862</f>
        <v>3.4176470588235253E-2</v>
      </c>
      <c r="U64" s="31">
        <f xml:space="preserve"> '[3]Water Network'!P$862</f>
        <v>3.4176470588235253E-2</v>
      </c>
      <c r="V64" s="32"/>
      <c r="W64" s="31">
        <f xml:space="preserve"> '[4]Water Network'!L$870</f>
        <v>2.9195763820156317E-2</v>
      </c>
      <c r="X64" s="31">
        <f xml:space="preserve"> '[4]Water Network'!M$870</f>
        <v>2.9195763820156317E-2</v>
      </c>
      <c r="Y64" s="31">
        <f xml:space="preserve"> '[4]Water Network'!N$870</f>
        <v>2.9195763820156317E-2</v>
      </c>
      <c r="Z64" s="31">
        <f xml:space="preserve"> '[4]Water Network'!O$870</f>
        <v>2.9195763820156317E-2</v>
      </c>
      <c r="AA64" s="31">
        <f xml:space="preserve"> '[4]Water Network'!P$870</f>
        <v>2.9195763820156317E-2</v>
      </c>
      <c r="AB64" s="32"/>
    </row>
    <row r="65" spans="2:28">
      <c r="C65" s="6" t="s">
        <v>28</v>
      </c>
      <c r="D65" s="3"/>
      <c r="E65" s="28">
        <f xml:space="preserve"> [1]Summary_Calc!L$435</f>
        <v>7.0177685346817515</v>
      </c>
      <c r="F65" s="29">
        <f xml:space="preserve"> [1]Summary_Calc!M$435</f>
        <v>6.6444232486366834</v>
      </c>
      <c r="G65" s="29">
        <f xml:space="preserve"> [1]Summary_Calc!N$435</f>
        <v>6.2909399318092118</v>
      </c>
      <c r="H65" s="29">
        <f xml:space="preserve"> [1]Summary_Calc!O$435</f>
        <v>5.9562619274369606</v>
      </c>
      <c r="I65" s="29">
        <f xml:space="preserve"> [1]Summary_Calc!P$435</f>
        <v>5.6393887928973143</v>
      </c>
      <c r="J65" s="20">
        <f>SUM(E65:I65)</f>
        <v>31.548782435461924</v>
      </c>
      <c r="K65" s="28">
        <f xml:space="preserve"> [2]Summary_Calc!L$435</f>
        <v>6.1314881765957914</v>
      </c>
      <c r="L65" s="29">
        <f xml:space="preserve"> [2]Summary_Calc!M$435</f>
        <v>5.8052930056008964</v>
      </c>
      <c r="M65" s="29">
        <f xml:space="preserve"> [2]Summary_Calc!N$435</f>
        <v>5.4964514177029278</v>
      </c>
      <c r="N65" s="29">
        <f xml:space="preserve"> [2]Summary_Calc!O$435</f>
        <v>5.2040402022811332</v>
      </c>
      <c r="O65" s="29">
        <f xml:space="preserve"> [2]Summary_Calc!P$435</f>
        <v>4.9271852635197755</v>
      </c>
      <c r="P65" s="29">
        <f>SUM(K65:O65)</f>
        <v>27.564458065700521</v>
      </c>
      <c r="Q65" s="28">
        <f xml:space="preserve"> [3]Summary_Calc!L$435</f>
        <v>6.8094955356082316</v>
      </c>
      <c r="R65" s="29">
        <f xml:space="preserve"> [3]Summary_Calc!M$435</f>
        <v>6.4472303731138743</v>
      </c>
      <c r="S65" s="29">
        <f xml:space="preserve"> [3]Summary_Calc!N$435</f>
        <v>6.1042377172642155</v>
      </c>
      <c r="T65" s="29">
        <f xml:space="preserve"> [3]Summary_Calc!O$435</f>
        <v>5.7794922707057594</v>
      </c>
      <c r="U65" s="29">
        <f xml:space="preserve"> [3]Summary_Calc!P$435</f>
        <v>5.4720232819042129</v>
      </c>
      <c r="V65" s="20">
        <f>SUM(Q65:U65)</f>
        <v>30.612479178596296</v>
      </c>
      <c r="W65" s="29">
        <f xml:space="preserve"> [4]Summary_Calc!L$435</f>
        <v>5.8164645084101281</v>
      </c>
      <c r="X65" s="29">
        <f xml:space="preserve"> [4]Summary_Calc!M$435</f>
        <v>5.5070285965627104</v>
      </c>
      <c r="Y65" s="29">
        <f xml:space="preserve"> [4]Summary_Calc!N$435</f>
        <v>5.2140546752255741</v>
      </c>
      <c r="Z65" s="29">
        <f xml:space="preserve"> [4]Summary_Calc!O$435</f>
        <v>4.9366669665035747</v>
      </c>
      <c r="AA65" s="29">
        <f xml:space="preserve"> [4]Summary_Calc!P$435</f>
        <v>4.6740362838855853</v>
      </c>
      <c r="AB65" s="20">
        <f>SUM(W65:AA65)</f>
        <v>26.148251030587573</v>
      </c>
    </row>
    <row r="66" spans="2:28">
      <c r="C66" s="6" t="s">
        <v>29</v>
      </c>
      <c r="D66" s="3"/>
      <c r="E66" s="28">
        <f>E68/E67</f>
        <v>10.898743724977722</v>
      </c>
      <c r="F66" s="29">
        <f>F68/F67</f>
        <v>31.09964228711064</v>
      </c>
      <c r="G66" s="29">
        <f>G68/G67</f>
        <v>47.610643412728955</v>
      </c>
      <c r="H66" s="29">
        <f>H68/H67</f>
        <v>62.900279903408887</v>
      </c>
      <c r="I66" s="29">
        <f>I68/I67</f>
        <v>78.615459501127887</v>
      </c>
      <c r="J66" s="32"/>
      <c r="K66" s="28">
        <f>K68/K67</f>
        <v>9.9561354770827215</v>
      </c>
      <c r="L66" s="29">
        <f>L68/L67</f>
        <v>28.479739462835198</v>
      </c>
      <c r="M66" s="29">
        <f>M68/M67</f>
        <v>43.860621911985056</v>
      </c>
      <c r="N66" s="29">
        <f>N68/N67</f>
        <v>58.073700564774988</v>
      </c>
      <c r="O66" s="29">
        <f>O68/O67</f>
        <v>72.469892570212096</v>
      </c>
      <c r="P66" s="33"/>
      <c r="Q66" s="28">
        <f>Q68/Q67</f>
        <v>10.425431315245948</v>
      </c>
      <c r="R66" s="29">
        <f>R68/R67</f>
        <v>29.917006954947311</v>
      </c>
      <c r="S66" s="29">
        <f>S68/S67</f>
        <v>46.144259084864458</v>
      </c>
      <c r="T66" s="29">
        <f>T68/T67</f>
        <v>61.393683571843916</v>
      </c>
      <c r="U66" s="29">
        <f>U68/U67</f>
        <v>77.505232116665397</v>
      </c>
      <c r="V66" s="32"/>
      <c r="W66" s="29">
        <f>W68/W67</f>
        <v>9.3957823361722177</v>
      </c>
      <c r="X66" s="29">
        <f>X68/X67</f>
        <v>27.039060377751454</v>
      </c>
      <c r="Y66" s="29">
        <f>Y68/Y67</f>
        <v>41.849445032013904</v>
      </c>
      <c r="Z66" s="29">
        <f>Z68/Z67</f>
        <v>55.484266406857714</v>
      </c>
      <c r="AA66" s="29">
        <f>AA68/AA67</f>
        <v>69.51912742461522</v>
      </c>
      <c r="AB66" s="32"/>
    </row>
    <row r="67" spans="2:28">
      <c r="C67" s="16" t="s">
        <v>25</v>
      </c>
      <c r="D67" s="3"/>
      <c r="E67" s="46">
        <f xml:space="preserve"> '[1]Water Network'!L$1115</f>
        <v>3.5250592156862659E-2</v>
      </c>
      <c r="F67" s="47">
        <f xml:space="preserve"> '[1]Water Network'!M$1115</f>
        <v>3.5250592156862659E-2</v>
      </c>
      <c r="G67" s="47">
        <f xml:space="preserve"> '[1]Water Network'!N$1115</f>
        <v>3.5250592156862659E-2</v>
      </c>
      <c r="H67" s="47">
        <f xml:space="preserve"> '[1]Water Network'!O$1115</f>
        <v>3.5250592156862659E-2</v>
      </c>
      <c r="I67" s="47">
        <f xml:space="preserve"> '[1]Water Network'!P$1115</f>
        <v>3.5250592156862659E-2</v>
      </c>
      <c r="J67" s="32"/>
      <c r="K67" s="46">
        <f xml:space="preserve"> '[2]Water Network'!L$1115</f>
        <v>3.0798235294117626E-2</v>
      </c>
      <c r="L67" s="47">
        <f xml:space="preserve"> '[2]Water Network'!M$1115</f>
        <v>3.0798235294117626E-2</v>
      </c>
      <c r="M67" s="47">
        <f xml:space="preserve"> '[2]Water Network'!N$1115</f>
        <v>3.0798235294117626E-2</v>
      </c>
      <c r="N67" s="47">
        <f xml:space="preserve"> '[2]Water Network'!O$1115</f>
        <v>3.0798235294117626E-2</v>
      </c>
      <c r="O67" s="47">
        <f xml:space="preserve"> '[2]Water Network'!P$1115</f>
        <v>3.0798235294117626E-2</v>
      </c>
      <c r="P67" s="33"/>
      <c r="Q67" s="46">
        <f xml:space="preserve"> '[3]Water Network'!L$1115</f>
        <v>3.4176470588235253E-2</v>
      </c>
      <c r="R67" s="47">
        <f xml:space="preserve"> '[3]Water Network'!M$1115</f>
        <v>3.4176470588235253E-2</v>
      </c>
      <c r="S67" s="47">
        <f xml:space="preserve"> '[3]Water Network'!N$1115</f>
        <v>3.4176470588235253E-2</v>
      </c>
      <c r="T67" s="47">
        <f xml:space="preserve"> '[3]Water Network'!O$1115</f>
        <v>3.4176470588235253E-2</v>
      </c>
      <c r="U67" s="47">
        <f xml:space="preserve"> '[3]Water Network'!P$1115</f>
        <v>3.4176470588235253E-2</v>
      </c>
      <c r="V67" s="32"/>
      <c r="W67" s="47">
        <f xml:space="preserve"> '[4]Water Network'!L$1123</f>
        <v>2.9195763820156317E-2</v>
      </c>
      <c r="X67" s="47">
        <f xml:space="preserve"> '[4]Water Network'!M$1123</f>
        <v>2.9195763820156317E-2</v>
      </c>
      <c r="Y67" s="47">
        <f xml:space="preserve"> '[4]Water Network'!N$1123</f>
        <v>2.9195763820156317E-2</v>
      </c>
      <c r="Z67" s="47">
        <f xml:space="preserve"> '[4]Water Network'!O$1123</f>
        <v>2.9195763820156317E-2</v>
      </c>
      <c r="AA67" s="47">
        <f xml:space="preserve"> '[4]Water Network'!P$1123</f>
        <v>2.9195763820156317E-2</v>
      </c>
      <c r="AB67" s="32"/>
    </row>
    <row r="68" spans="2:28">
      <c r="C68" s="6" t="s">
        <v>30</v>
      </c>
      <c r="D68" s="3"/>
      <c r="E68" s="28">
        <f xml:space="preserve"> [1]Summary_Calc!L$437</f>
        <v>0.38418717007135578</v>
      </c>
      <c r="F68" s="29">
        <f xml:space="preserve"> [1]Summary_Calc!M$437</f>
        <v>1.0962808064872567</v>
      </c>
      <c r="G68" s="29">
        <f xml:space="preserve"> [1]Summary_Calc!N$437</f>
        <v>1.678303373267928</v>
      </c>
      <c r="H68" s="29">
        <f xml:space="preserve"> [1]Summary_Calc!O$437</f>
        <v>2.2172721134275712</v>
      </c>
      <c r="I68" s="29">
        <f xml:space="preserve"> [1]Summary_Calc!P$437</f>
        <v>2.7712415000986126</v>
      </c>
      <c r="J68" s="20">
        <f>SUM(E68:I68)</f>
        <v>8.1472849633527247</v>
      </c>
      <c r="K68" s="28">
        <f xml:space="preserve"> [2]Summary_Calc!L$437</f>
        <v>0.30663140304330572</v>
      </c>
      <c r="L68" s="29">
        <f xml:space="preserve"> [2]Summary_Calc!M$437</f>
        <v>0.87712571709156562</v>
      </c>
      <c r="M68" s="29">
        <f xml:space="preserve"> [2]Summary_Calc!N$437</f>
        <v>1.3508297537916472</v>
      </c>
      <c r="N68" s="29">
        <f xml:space="preserve"> [2]Summary_Calc!O$437</f>
        <v>1.7885674943940717</v>
      </c>
      <c r="O68" s="29">
        <f xml:space="preserve"> [2]Summary_Calc!P$437</f>
        <v>2.2319448031168188</v>
      </c>
      <c r="P68" s="29">
        <f>SUM(K68:O68)</f>
        <v>6.5550991714374094</v>
      </c>
      <c r="Q68" s="28">
        <f xml:space="preserve"> [3]Summary_Calc!L$437</f>
        <v>0.35630444671516992</v>
      </c>
      <c r="R68" s="29">
        <f xml:space="preserve"> [3]Summary_Calc!M$437</f>
        <v>1.0224577082837862</v>
      </c>
      <c r="S68" s="29">
        <f xml:space="preserve"> [3]Summary_Calc!N$437</f>
        <v>1.5770479134297775</v>
      </c>
      <c r="T68" s="29">
        <f xml:space="preserve"> [3]Summary_Calc!O$437</f>
        <v>2.0982194208965455</v>
      </c>
      <c r="U68" s="29">
        <f xml:space="preserve"> [3]Summary_Calc!P$437</f>
        <v>2.6488552858695611</v>
      </c>
      <c r="V68" s="20">
        <f>SUM(Q68:U68)</f>
        <v>7.7028847751948399</v>
      </c>
      <c r="W68" s="29">
        <f xml:space="preserve"> [4]Summary_Calc!L$437</f>
        <v>0.27431704199248064</v>
      </c>
      <c r="X68" s="29">
        <f xml:space="preserve"> [4]Summary_Calc!M$437</f>
        <v>0.78942602070777812</v>
      </c>
      <c r="Y68" s="29">
        <f xml:space="preserve"> [4]Summary_Calc!N$437</f>
        <v>1.221826513159292</v>
      </c>
      <c r="Z68" s="29">
        <f xml:space="preserve"> [4]Summary_Calc!O$437</f>
        <v>1.6199055377492511</v>
      </c>
      <c r="AA68" s="29">
        <f xml:space="preserve"> [4]Summary_Calc!P$437</f>
        <v>2.0296640252724178</v>
      </c>
      <c r="AB68" s="20">
        <f>SUM(W68:AA68)</f>
        <v>5.9351391388812198</v>
      </c>
    </row>
    <row r="69" spans="2:28">
      <c r="C69" s="6" t="s">
        <v>31</v>
      </c>
      <c r="D69" s="3"/>
      <c r="E69" s="21">
        <f xml:space="preserve"> [1]Summary_Calc!L$438</f>
        <v>0</v>
      </c>
      <c r="F69" s="22">
        <f xml:space="preserve"> [1]Summary_Calc!M$438</f>
        <v>0</v>
      </c>
      <c r="G69" s="22">
        <f xml:space="preserve"> [1]Summary_Calc!N$438</f>
        <v>0</v>
      </c>
      <c r="H69" s="22">
        <f xml:space="preserve"> [1]Summary_Calc!O$438</f>
        <v>0</v>
      </c>
      <c r="I69" s="22">
        <f xml:space="preserve"> [1]Summary_Calc!P$438</f>
        <v>0</v>
      </c>
      <c r="J69" s="20">
        <f>SUM(E69:I69)</f>
        <v>0</v>
      </c>
      <c r="K69" s="21">
        <f xml:space="preserve"> [2]Summary_Calc!L$438</f>
        <v>0</v>
      </c>
      <c r="L69" s="22">
        <f xml:space="preserve"> [2]Summary_Calc!M$438</f>
        <v>0</v>
      </c>
      <c r="M69" s="22">
        <f xml:space="preserve"> [2]Summary_Calc!N$438</f>
        <v>0</v>
      </c>
      <c r="N69" s="22">
        <f xml:space="preserve"> [2]Summary_Calc!O$438</f>
        <v>0</v>
      </c>
      <c r="O69" s="22">
        <f xml:space="preserve"> [2]Summary_Calc!P$438</f>
        <v>0</v>
      </c>
      <c r="P69" s="29">
        <f>SUM(K69:O69)</f>
        <v>0</v>
      </c>
      <c r="Q69" s="21">
        <f xml:space="preserve"> [3]Summary_Calc!L$438</f>
        <v>0</v>
      </c>
      <c r="R69" s="22">
        <f xml:space="preserve"> [3]Summary_Calc!M$438</f>
        <v>0</v>
      </c>
      <c r="S69" s="22">
        <f xml:space="preserve"> [3]Summary_Calc!N$438</f>
        <v>0</v>
      </c>
      <c r="T69" s="22">
        <f xml:space="preserve"> [3]Summary_Calc!O$438</f>
        <v>0</v>
      </c>
      <c r="U69" s="22">
        <f xml:space="preserve"> [3]Summary_Calc!P$438</f>
        <v>0</v>
      </c>
      <c r="V69" s="20">
        <f>SUM(Q69:U69)</f>
        <v>0</v>
      </c>
      <c r="W69" s="22">
        <f xml:space="preserve"> [4]Summary_Calc!L$438</f>
        <v>0</v>
      </c>
      <c r="X69" s="22">
        <f xml:space="preserve"> [4]Summary_Calc!M$438</f>
        <v>0</v>
      </c>
      <c r="Y69" s="22">
        <f xml:space="preserve"> [4]Summary_Calc!N$438</f>
        <v>0</v>
      </c>
      <c r="Z69" s="22">
        <f xml:space="preserve"> [4]Summary_Calc!O$438</f>
        <v>0</v>
      </c>
      <c r="AA69" s="22">
        <f xml:space="preserve"> [4]Summary_Calc!P$438</f>
        <v>0</v>
      </c>
      <c r="AB69" s="20">
        <f>SUM(W69:AA69)</f>
        <v>0</v>
      </c>
    </row>
    <row r="70" spans="2:28" ht="13.9" thickBot="1">
      <c r="C70" s="55" t="s">
        <v>32</v>
      </c>
      <c r="D70" s="51"/>
      <c r="E70" s="56">
        <f xml:space="preserve"> [1]Summary_Calc!L$440</f>
        <v>12.438565697891073</v>
      </c>
      <c r="F70" s="57">
        <f xml:space="preserve"> [1]Summary_Calc!M$440</f>
        <v>12.535200782301853</v>
      </c>
      <c r="G70" s="57">
        <f xml:space="preserve"> [1]Summary_Calc!N$440</f>
        <v>12.53602179202769</v>
      </c>
      <c r="H70" s="57">
        <f xml:space="preserve"> [1]Summary_Calc!O$440</f>
        <v>12.524423346397782</v>
      </c>
      <c r="I70" s="57">
        <f xml:space="preserve"> [1]Summary_Calc!P$440</f>
        <v>12.556617886571255</v>
      </c>
      <c r="J70" s="54">
        <f>SUM(E70:I70)</f>
        <v>62.590829505189653</v>
      </c>
      <c r="K70" s="56">
        <f xml:space="preserve"> '[2]Exec Summary'!L$214</f>
        <v>10.591507546688867</v>
      </c>
      <c r="L70" s="57">
        <f xml:space="preserve"> '[2]Exec Summary'!M$214</f>
        <v>10.641240743318164</v>
      </c>
      <c r="M70" s="57">
        <f xml:space="preserve"> '[2]Exec Summary'!N$214</f>
        <v>10.621487775066921</v>
      </c>
      <c r="N70" s="57">
        <f xml:space="preserve"> '[2]Exec Summary'!O$214</f>
        <v>10.590839898496684</v>
      </c>
      <c r="O70" s="57">
        <f xml:space="preserve"> '[2]Exec Summary'!P$214</f>
        <v>10.589827569623811</v>
      </c>
      <c r="P70" s="57">
        <f>SUM(K70:O70)</f>
        <v>53.034903533194452</v>
      </c>
      <c r="Q70" s="56">
        <f xml:space="preserve"> '[3]Exec Summary'!L$214</f>
        <v>12.006134626564929</v>
      </c>
      <c r="R70" s="57">
        <f xml:space="preserve"> '[3]Exec Summary'!M$214</f>
        <v>12.083276681557255</v>
      </c>
      <c r="S70" s="57">
        <f xml:space="preserve"> '[3]Exec Summary'!N$214</f>
        <v>12.079724476938544</v>
      </c>
      <c r="T70" s="57">
        <f xml:space="preserve"> '[3]Exec Summary'!O$214</f>
        <v>12.071070973873582</v>
      </c>
      <c r="U70" s="57">
        <f xml:space="preserve"> '[3]Exec Summary'!P$214</f>
        <v>12.118993867707406</v>
      </c>
      <c r="V70" s="54">
        <f>SUM(Q70:U70)</f>
        <v>60.359200626641723</v>
      </c>
      <c r="W70" s="63">
        <f xml:space="preserve"> [4]Summary_Calc!L$440</f>
        <v>9.9266573297918832</v>
      </c>
      <c r="X70" s="63">
        <f xml:space="preserve"> [4]Summary_Calc!M$440</f>
        <v>9.9494718094369343</v>
      </c>
      <c r="Y70" s="63">
        <f xml:space="preserve"> [4]Summary_Calc!N$440</f>
        <v>9.9188090753682125</v>
      </c>
      <c r="Z70" s="63">
        <f xml:space="preserve"> [4]Summary_Calc!O$440</f>
        <v>9.878119046987976</v>
      </c>
      <c r="AA70" s="63">
        <f xml:space="preserve"> [4]Summary_Calc!P$440</f>
        <v>9.8713431066985233</v>
      </c>
      <c r="AB70" s="60">
        <f>SUM(W70:AA70)</f>
        <v>49.544400368283526</v>
      </c>
    </row>
    <row r="71" spans="2:28">
      <c r="C71" s="6" t="s">
        <v>33</v>
      </c>
      <c r="D71" s="3"/>
      <c r="E71" s="28">
        <f xml:space="preserve"> '[1]Exec Summary'!L$226</f>
        <v>-1.5249999999999999</v>
      </c>
      <c r="F71" s="29">
        <f xml:space="preserve"> '[1]Exec Summary'!M$226</f>
        <v>-1.5249999999999999</v>
      </c>
      <c r="G71" s="29">
        <f xml:space="preserve"> '[1]Exec Summary'!N$226</f>
        <v>-1.5249999999999999</v>
      </c>
      <c r="H71" s="29">
        <f xml:space="preserve"> '[1]Exec Summary'!O$226</f>
        <v>-1.5249999999999999</v>
      </c>
      <c r="I71" s="29">
        <f xml:space="preserve"> '[1]Exec Summary'!P$226</f>
        <v>-1.5249999999999999</v>
      </c>
      <c r="J71" s="41">
        <f>SUM(E71:I71)</f>
        <v>-7.625</v>
      </c>
      <c r="K71" s="28">
        <f xml:space="preserve"> '[2]Exec Summary'!L$226</f>
        <v>-1.577030264905577</v>
      </c>
      <c r="L71" s="29">
        <f xml:space="preserve"> '[2]Exec Summary'!M$226</f>
        <v>-1.6257605000911632</v>
      </c>
      <c r="M71" s="29">
        <f xml:space="preserve"> '[2]Exec Summary'!N$226</f>
        <v>-1.6759964995439762</v>
      </c>
      <c r="N71" s="29">
        <f xml:space="preserve"> '[2]Exec Summary'!O$226</f>
        <v>-1.7279288530145662</v>
      </c>
      <c r="O71" s="29">
        <f xml:space="preserve"> '[2]Exec Summary'!P$226</f>
        <v>-1.7813218545727092</v>
      </c>
      <c r="P71" s="41">
        <f>SUM(K71:O71)</f>
        <v>-8.3880379721279912</v>
      </c>
      <c r="Q71" s="28">
        <f xml:space="preserve"> '[3]Exec Summary'!L$226</f>
        <v>-1.3536913356732985</v>
      </c>
      <c r="R71" s="29">
        <f xml:space="preserve"> '[3]Exec Summary'!M$226</f>
        <v>-1.3955203979456035</v>
      </c>
      <c r="S71" s="29">
        <f xml:space="preserve"> '[3]Exec Summary'!N$226</f>
        <v>-1.4386419782421225</v>
      </c>
      <c r="T71" s="29">
        <f xml:space="preserve"> '[3]Exec Summary'!O$226</f>
        <v>-1.4832196750046274</v>
      </c>
      <c r="U71" s="29">
        <f xml:space="preserve"> '[3]Exec Summary'!P$226</f>
        <v>-1.5290511629622705</v>
      </c>
      <c r="V71" s="20">
        <f>SUM(Q71:U71)</f>
        <v>-7.2001245498279216</v>
      </c>
      <c r="W71" s="39">
        <f>'[4]Water Network'!L$107-'[4]Water Network'!L$106</f>
        <v>-1.3190486271666546</v>
      </c>
      <c r="X71" s="40">
        <f>'[4]Water Network'!M$107-'[4]Water Network'!M$106</f>
        <v>-1.3575648470799273</v>
      </c>
      <c r="Y71" s="40">
        <f>'[4]Water Network'!N$107-'[4]Water Network'!N$106</f>
        <v>-1.3972057406146594</v>
      </c>
      <c r="Z71" s="40">
        <f>'[4]Water Network'!O$107-'[4]Water Network'!O$106</f>
        <v>-1.4381175454507698</v>
      </c>
      <c r="AA71" s="40">
        <f>'[4]Water Network'!P$107-'[4]Water Network'!P$106</f>
        <v>-1.4801105777779273</v>
      </c>
      <c r="AB71" s="41">
        <f>SUM(W71:AA71)</f>
        <v>-6.9920473380899395</v>
      </c>
    </row>
    <row r="72" spans="2:28">
      <c r="C72" s="6" t="s">
        <v>34</v>
      </c>
      <c r="D72" s="3"/>
      <c r="E72" s="36"/>
      <c r="F72" s="37"/>
      <c r="G72" s="37"/>
      <c r="H72" s="37"/>
      <c r="I72" s="37"/>
      <c r="J72" s="38"/>
      <c r="K72" s="36"/>
      <c r="L72" s="37"/>
      <c r="M72" s="37"/>
      <c r="N72" s="37"/>
      <c r="O72" s="37"/>
      <c r="P72" s="38"/>
      <c r="Q72" s="36"/>
      <c r="R72" s="37"/>
      <c r="S72" s="37"/>
      <c r="T72" s="37"/>
      <c r="U72" s="37"/>
      <c r="V72" s="38"/>
      <c r="W72" s="36"/>
      <c r="X72" s="37"/>
      <c r="Y72" s="37"/>
      <c r="Z72" s="37"/>
      <c r="AA72" s="37"/>
      <c r="AB72" s="38"/>
    </row>
    <row r="73" spans="2:28">
      <c r="C73" s="6" t="s">
        <v>35</v>
      </c>
      <c r="D73" s="3"/>
      <c r="E73" s="28">
        <f xml:space="preserve"> '[1]Exec Summary'!L$240</f>
        <v>0</v>
      </c>
      <c r="F73" s="29">
        <f xml:space="preserve"> '[1]Exec Summary'!M$240</f>
        <v>0</v>
      </c>
      <c r="G73" s="29">
        <f xml:space="preserve"> '[1]Exec Summary'!N$240</f>
        <v>0</v>
      </c>
      <c r="H73" s="29">
        <f xml:space="preserve"> '[1]Exec Summary'!O$240</f>
        <v>0</v>
      </c>
      <c r="I73" s="29">
        <f xml:space="preserve"> '[1]Exec Summary'!P$240</f>
        <v>0</v>
      </c>
      <c r="J73" s="20">
        <f t="shared" ref="J73:J78" si="5">SUM(E73:I73)</f>
        <v>0</v>
      </c>
      <c r="K73" s="28">
        <f xml:space="preserve"> '[2]Exec Summary'!L$216</f>
        <v>1.407326533794377</v>
      </c>
      <c r="L73" s="29">
        <f xml:space="preserve"> '[2]Exec Summary'!M$216</f>
        <v>1.7140806598830238</v>
      </c>
      <c r="M73" s="29">
        <f xml:space="preserve"> '[2]Exec Summary'!N$216</f>
        <v>2.0297372258469393</v>
      </c>
      <c r="N73" s="29">
        <f xml:space="preserve"> '[2]Exec Summary'!O$216</f>
        <v>2.3226179721613316</v>
      </c>
      <c r="O73" s="29">
        <f xml:space="preserve"> '[2]Exec Summary'!P$216</f>
        <v>2.5315740367887205</v>
      </c>
      <c r="P73" s="20">
        <f t="shared" ref="P73:P78" si="6">SUM(K73:O73)</f>
        <v>10.005336428474392</v>
      </c>
      <c r="Q73" s="28">
        <f xml:space="preserve"> '[3]Exec Summary'!L$216</f>
        <v>2.3145478585627095</v>
      </c>
      <c r="R73" s="29">
        <f xml:space="preserve"> '[3]Exec Summary'!M$216</f>
        <v>2.422537410295067</v>
      </c>
      <c r="S73" s="29">
        <f xml:space="preserve"> '[3]Exec Summary'!N$216</f>
        <v>2.5221348493960254</v>
      </c>
      <c r="T73" s="29">
        <f xml:space="preserve"> '[3]Exec Summary'!O$216</f>
        <v>2.7083808780225098</v>
      </c>
      <c r="U73" s="29">
        <f xml:space="preserve"> '[3]Exec Summary'!P$216</f>
        <v>2.8486356141498974</v>
      </c>
      <c r="V73" s="20">
        <f>SUM(Q73:U73)</f>
        <v>12.816236610426209</v>
      </c>
      <c r="W73" s="28">
        <f>'[4]Exec Summary'!L216</f>
        <v>1.9494696303400838</v>
      </c>
      <c r="X73" s="29">
        <f>'[4]Exec Summary'!M216</f>
        <v>2.0380587632705152</v>
      </c>
      <c r="Y73" s="29">
        <f>'[4]Exec Summary'!N216</f>
        <v>2.0631418116987561</v>
      </c>
      <c r="Z73" s="29">
        <f>'[4]Exec Summary'!O216</f>
        <v>2.1828696844857478</v>
      </c>
      <c r="AA73" s="29">
        <f>'[4]Exec Summary'!P216</f>
        <v>2.2791658004570139</v>
      </c>
      <c r="AB73" s="20">
        <f t="shared" ref="AB73:AB78" si="7">SUM(W73:AA73)</f>
        <v>10.512705690252117</v>
      </c>
    </row>
    <row r="74" spans="2:28">
      <c r="C74" s="6" t="s">
        <v>36</v>
      </c>
      <c r="D74" s="3"/>
      <c r="E74" s="28">
        <f xml:space="preserve"> '[1]Exec Summary'!L$232</f>
        <v>3.34788</v>
      </c>
      <c r="F74" s="29">
        <f xml:space="preserve"> '[1]Exec Summary'!M$232</f>
        <v>3.2604800000000003</v>
      </c>
      <c r="G74" s="29">
        <f xml:space="preserve"> '[1]Exec Summary'!N$232</f>
        <v>3.3267199999999999</v>
      </c>
      <c r="H74" s="29">
        <f xml:space="preserve"> '[1]Exec Summary'!O$232</f>
        <v>3.3883599999999996</v>
      </c>
      <c r="I74" s="29">
        <f xml:space="preserve"> '[1]Exec Summary'!P$232</f>
        <v>3.4546000000000001</v>
      </c>
      <c r="J74" s="20">
        <f t="shared" si="5"/>
        <v>16.778039999999997</v>
      </c>
      <c r="K74" s="28">
        <f xml:space="preserve"> '[2]Exec Summary'!L$232</f>
        <v>1.27690542811365</v>
      </c>
      <c r="L74" s="29">
        <f xml:space="preserve"> '[2]Exec Summary'!M$232</f>
        <v>1.1985083749157599</v>
      </c>
      <c r="M74" s="29">
        <f xml:space="preserve"> '[2]Exec Summary'!N$232</f>
        <v>1.14427479701859</v>
      </c>
      <c r="N74" s="29">
        <f xml:space="preserve"> '[2]Exec Summary'!O$232</f>
        <v>1.4143687542688701</v>
      </c>
      <c r="O74" s="29">
        <f xml:space="preserve"> '[2]Exec Summary'!P$232</f>
        <v>1.4460497552186999</v>
      </c>
      <c r="P74" s="20">
        <f t="shared" si="6"/>
        <v>6.4801071095355702</v>
      </c>
      <c r="Q74" s="28">
        <f xml:space="preserve"> '[3]Exec Summary'!L$232</f>
        <v>3.3479999999999999</v>
      </c>
      <c r="R74" s="29">
        <f xml:space="preserve"> '[3]Exec Summary'!M$232</f>
        <v>3.26</v>
      </c>
      <c r="S74" s="29">
        <f xml:space="preserve"> '[3]Exec Summary'!N$232</f>
        <v>3.327</v>
      </c>
      <c r="T74" s="29">
        <f xml:space="preserve"> '[3]Exec Summary'!O$232</f>
        <v>3.3879999999999999</v>
      </c>
      <c r="U74" s="29">
        <f xml:space="preserve"> '[3]Exec Summary'!P$232</f>
        <v>3.4550000000000001</v>
      </c>
      <c r="V74" s="20">
        <f>SUM(Q74:U74)</f>
        <v>16.777999999999999</v>
      </c>
      <c r="W74" s="28">
        <f xml:space="preserve"> '[4]Exec Summary'!L$232</f>
        <v>2.94701323054155</v>
      </c>
      <c r="X74" s="29">
        <f xml:space="preserve"> '[4]Exec Summary'!M$232</f>
        <v>2.8695529066802501</v>
      </c>
      <c r="Y74" s="29">
        <f xml:space="preserve"> '[4]Exec Summary'!N$232</f>
        <v>2.9285283805292002</v>
      </c>
      <c r="Z74" s="29">
        <f xml:space="preserve"> '[4]Exec Summary'!O$232</f>
        <v>2.9822224686603298</v>
      </c>
      <c r="AA74" s="29">
        <f xml:space="preserve"> '[4]Exec Summary'!P$232</f>
        <v>3.0411979425092799</v>
      </c>
      <c r="AB74" s="20">
        <f t="shared" si="7"/>
        <v>14.768514928920609</v>
      </c>
    </row>
    <row r="75" spans="2:28">
      <c r="C75" s="6" t="s">
        <v>37</v>
      </c>
      <c r="D75" s="3"/>
      <c r="E75" s="28">
        <f>'[1]Exec Summary'!L218+'[1]Exec Summary'!L217+[1]Summary_Calc!L284</f>
        <v>-2.0419650430292591</v>
      </c>
      <c r="F75" s="29">
        <f>'[1]Exec Summary'!M218+'[1]Exec Summary'!M217+[1]Summary_Calc!M284</f>
        <v>-2.0419650430292591</v>
      </c>
      <c r="G75" s="29">
        <f>'[1]Exec Summary'!N218+'[1]Exec Summary'!N217+[1]Summary_Calc!N284</f>
        <v>-2.0419650430292591</v>
      </c>
      <c r="H75" s="29">
        <f>'[1]Exec Summary'!O218+'[1]Exec Summary'!O217+[1]Summary_Calc!O284</f>
        <v>-2.0419650430292591</v>
      </c>
      <c r="I75" s="29">
        <f>'[1]Exec Summary'!P218+'[1]Exec Summary'!P217+[1]Summary_Calc!P284</f>
        <v>-2.0419650430292591</v>
      </c>
      <c r="J75" s="20">
        <f t="shared" si="5"/>
        <v>-10.209825215146296</v>
      </c>
      <c r="K75" s="28">
        <f>'[2]Exec Summary'!L217+'[2]Exec Summary'!L218+[2]Summary_Calc!L284</f>
        <v>-2.0409999999999999</v>
      </c>
      <c r="L75" s="29">
        <f>'[2]Exec Summary'!M217+'[2]Exec Summary'!M218+[2]Summary_Calc!M284</f>
        <v>-2.0409999999999999</v>
      </c>
      <c r="M75" s="29">
        <f>'[2]Exec Summary'!N217+'[2]Exec Summary'!N218+[2]Summary_Calc!N284</f>
        <v>-2.0409999999999999</v>
      </c>
      <c r="N75" s="29">
        <f>'[2]Exec Summary'!O217+'[2]Exec Summary'!O218+[2]Summary_Calc!O284</f>
        <v>-2.0409999999999999</v>
      </c>
      <c r="O75" s="29">
        <f>'[2]Exec Summary'!P217+'[2]Exec Summary'!P218+[2]Summary_Calc!P284</f>
        <v>-2.0409999999999999</v>
      </c>
      <c r="P75" s="20">
        <f t="shared" si="6"/>
        <v>-10.205</v>
      </c>
      <c r="Q75" s="28">
        <f>'[3]Exec Summary'!L217+'[3]Exec Summary'!L218+[3]Summary_Calc!L284</f>
        <v>-2.0435638255559034</v>
      </c>
      <c r="R75" s="29">
        <f>'[3]Exec Summary'!M217+'[3]Exec Summary'!M218+[3]Summary_Calc!M284</f>
        <v>-2.0435638255559034</v>
      </c>
      <c r="S75" s="29">
        <f>'[3]Exec Summary'!N217+'[3]Exec Summary'!N218+[3]Summary_Calc!N284</f>
        <v>-2.0435638255559034</v>
      </c>
      <c r="T75" s="29">
        <f>'[3]Exec Summary'!O217+'[3]Exec Summary'!O218+[3]Summary_Calc!O284</f>
        <v>-2.0435638255559034</v>
      </c>
      <c r="U75" s="29">
        <f>'[3]Exec Summary'!P217+'[3]Exec Summary'!P218+[3]Summary_Calc!P284</f>
        <v>-2.0435638255559034</v>
      </c>
      <c r="V75" s="20">
        <f>SUM(Q75:U75)</f>
        <v>-10.217819127779517</v>
      </c>
      <c r="W75" s="23">
        <f>'[4]Exec Summary'!L217+'[4]Exec Summary'!L218+[4]Summary_Calc!L284</f>
        <v>-2.0409999999999999</v>
      </c>
      <c r="X75" s="29">
        <f>'[4]Exec Summary'!M217+'[4]Exec Summary'!M218+[4]Summary_Calc!M284</f>
        <v>-2.0409999999999999</v>
      </c>
      <c r="Y75" s="29">
        <f>'[4]Exec Summary'!N217+'[4]Exec Summary'!N218+[4]Summary_Calc!N284</f>
        <v>-2.0409999999999999</v>
      </c>
      <c r="Z75" s="29">
        <f>'[4]Exec Summary'!O217+'[4]Exec Summary'!O218+[4]Summary_Calc!O284</f>
        <v>-2.0409999999999999</v>
      </c>
      <c r="AA75" s="29">
        <f>'[4]Exec Summary'!P217+'[4]Exec Summary'!P218+[4]Summary_Calc!P284</f>
        <v>-2.0409999999999999</v>
      </c>
      <c r="AB75" s="20">
        <f t="shared" si="7"/>
        <v>-10.205</v>
      </c>
    </row>
    <row r="76" spans="2:28">
      <c r="C76" s="6" t="s">
        <v>38</v>
      </c>
      <c r="D76" s="3"/>
      <c r="E76" s="36"/>
      <c r="F76" s="37"/>
      <c r="G76" s="37"/>
      <c r="H76" s="37"/>
      <c r="I76" s="37"/>
      <c r="J76" s="38"/>
      <c r="K76" s="36"/>
      <c r="L76" s="37"/>
      <c r="M76" s="37"/>
      <c r="N76" s="37"/>
      <c r="O76" s="37"/>
      <c r="P76" s="38"/>
      <c r="Q76" s="36"/>
      <c r="R76" s="37"/>
      <c r="S76" s="37"/>
      <c r="T76" s="37"/>
      <c r="U76" s="37"/>
      <c r="V76" s="38"/>
      <c r="W76" s="28">
        <f>'[4]Water Network'!L106</f>
        <v>0.37824538589521001</v>
      </c>
      <c r="X76" s="29">
        <f>'[4]Water Network'!M106</f>
        <v>0.37824538589521001</v>
      </c>
      <c r="Y76" s="29">
        <f>'[4]Water Network'!N106</f>
        <v>0.37824538589521001</v>
      </c>
      <c r="Z76" s="29">
        <f>'[4]Water Network'!O106</f>
        <v>0.37824538589521001</v>
      </c>
      <c r="AA76" s="29">
        <f>'[4]Water Network'!P106</f>
        <v>0.37824538589521001</v>
      </c>
      <c r="AB76" s="20">
        <f t="shared" si="7"/>
        <v>1.89122692947605</v>
      </c>
    </row>
    <row r="77" spans="2:28">
      <c r="C77" s="6" t="s">
        <v>39</v>
      </c>
      <c r="D77" s="3"/>
      <c r="E77" s="28">
        <f xml:space="preserve"> '[1]Exec Summary'!L$246</f>
        <v>0</v>
      </c>
      <c r="F77" s="29">
        <f xml:space="preserve"> '[1]Exec Summary'!M$246</f>
        <v>0</v>
      </c>
      <c r="G77" s="29">
        <f xml:space="preserve"> '[1]Exec Summary'!N$246</f>
        <v>0</v>
      </c>
      <c r="H77" s="29">
        <f xml:space="preserve"> '[1]Exec Summary'!O$246</f>
        <v>0</v>
      </c>
      <c r="I77" s="29">
        <f xml:space="preserve"> '[1]Exec Summary'!P$246</f>
        <v>0</v>
      </c>
      <c r="J77" s="20">
        <f t="shared" si="5"/>
        <v>0</v>
      </c>
      <c r="K77" s="28">
        <f xml:space="preserve"> '[2]Exec Summary'!L$222</f>
        <v>-1.1392234870355651</v>
      </c>
      <c r="L77" s="29">
        <f xml:space="preserve"> '[2]Exec Summary'!M$222</f>
        <v>-0.51826990856845612</v>
      </c>
      <c r="M77" s="29">
        <f xml:space="preserve"> '[2]Exec Summary'!N$222</f>
        <v>9.6985531754896215E-2</v>
      </c>
      <c r="N77" s="29">
        <f xml:space="preserve"> '[2]Exec Summary'!O$222</f>
        <v>0.60915999980814206</v>
      </c>
      <c r="O77" s="29">
        <f xml:space="preserve"> '[2]Exec Summary'!P$222</f>
        <v>1.122868440514651</v>
      </c>
      <c r="P77" s="20">
        <f t="shared" si="6"/>
        <v>0.17152057647366803</v>
      </c>
      <c r="Q77" s="28">
        <f xml:space="preserve"> '[3]Exec Summary'!L$222</f>
        <v>0</v>
      </c>
      <c r="R77" s="29">
        <f xml:space="preserve"> '[3]Exec Summary'!M$222</f>
        <v>0</v>
      </c>
      <c r="S77" s="29">
        <f xml:space="preserve"> '[3]Exec Summary'!N$222</f>
        <v>0</v>
      </c>
      <c r="T77" s="29">
        <f xml:space="preserve"> '[3]Exec Summary'!O$222</f>
        <v>0</v>
      </c>
      <c r="U77" s="29">
        <f xml:space="preserve"> '[3]Exec Summary'!P$222</f>
        <v>0</v>
      </c>
      <c r="V77" s="20">
        <f>SUM(Q77:U77)</f>
        <v>0</v>
      </c>
      <c r="W77" s="28">
        <f xml:space="preserve"> '[4]Exec Summary'!L$222</f>
        <v>0.47521128840746485</v>
      </c>
      <c r="X77" s="29">
        <f xml:space="preserve"> '[4]Exec Summary'!M$222</f>
        <v>0.34907891488040832</v>
      </c>
      <c r="Y77" s="29">
        <f xml:space="preserve"> '[4]Exec Summary'!N$222</f>
        <v>-2.9713649449405466E-3</v>
      </c>
      <c r="Z77" s="29">
        <f xml:space="preserve"> '[4]Exec Summary'!O$222</f>
        <v>-0.35821026781680132</v>
      </c>
      <c r="AA77" s="29">
        <f xml:space="preserve"> '[4]Exec Summary'!P$222</f>
        <v>-0.54192520957643353</v>
      </c>
      <c r="AB77" s="20">
        <f t="shared" si="7"/>
        <v>-7.8816639050302228E-2</v>
      </c>
    </row>
    <row r="78" spans="2:28" ht="13.9" thickBot="1">
      <c r="C78" s="55" t="s">
        <v>40</v>
      </c>
      <c r="D78" s="51"/>
      <c r="E78" s="56">
        <f xml:space="preserve"> '[1]Exec Summary'!L$20</f>
        <v>91.049895138484345</v>
      </c>
      <c r="F78" s="57">
        <f xml:space="preserve"> '[1]Exec Summary'!M$20</f>
        <v>91.474308044061914</v>
      </c>
      <c r="G78" s="57">
        <f xml:space="preserve"> '[1]Exec Summary'!N$20</f>
        <v>91.767439396843969</v>
      </c>
      <c r="H78" s="57">
        <f xml:space="preserve"> '[1]Exec Summary'!O$20</f>
        <v>92.182990191158737</v>
      </c>
      <c r="I78" s="57">
        <f xml:space="preserve"> '[1]Exec Summary'!P$20</f>
        <v>92.710336029028028</v>
      </c>
      <c r="J78" s="54">
        <f t="shared" si="5"/>
        <v>459.18496879957701</v>
      </c>
      <c r="K78" s="56">
        <f xml:space="preserve"> '[2]Exec Summary'!L$20</f>
        <v>76.711852937837691</v>
      </c>
      <c r="L78" s="57">
        <f xml:space="preserve"> '[2]Exec Summary'!M$20</f>
        <v>77.657595788870367</v>
      </c>
      <c r="M78" s="57">
        <f xml:space="preserve"> '[2]Exec Summary'!N$20</f>
        <v>78.436695491889196</v>
      </c>
      <c r="N78" s="57">
        <f xml:space="preserve"> '[2]Exec Summary'!O$20</f>
        <v>79.525672822452421</v>
      </c>
      <c r="O78" s="57">
        <f xml:space="preserve"> '[2]Exec Summary'!P$20</f>
        <v>80.457092040877612</v>
      </c>
      <c r="P78" s="54">
        <f t="shared" si="6"/>
        <v>392.78890908192733</v>
      </c>
      <c r="Q78" s="56">
        <f xml:space="preserve"> '[3]Exec Summary'!L$20</f>
        <v>90.175296920105879</v>
      </c>
      <c r="R78" s="57">
        <f xml:space="preserve"> '[3]Exec Summary'!M$20</f>
        <v>89.670150570085866</v>
      </c>
      <c r="S78" s="57">
        <f xml:space="preserve"> '[3]Exec Summary'!N$20</f>
        <v>89.331443067472676</v>
      </c>
      <c r="T78" s="57">
        <f xml:space="preserve"> '[3]Exec Summary'!O$20</f>
        <v>88.952878984387596</v>
      </c>
      <c r="U78" s="57">
        <f xml:space="preserve"> '[3]Exec Summary'!P$20</f>
        <v>88.547482591139087</v>
      </c>
      <c r="V78" s="54">
        <f>SUM(Q78:U78)</f>
        <v>446.67725213319113</v>
      </c>
      <c r="W78" s="56">
        <f>'[4]Exec Summary'!L20</f>
        <v>83.998527555098676</v>
      </c>
      <c r="X78" s="57">
        <f>'[4]Exec Summary'!M20</f>
        <v>83.349208610982217</v>
      </c>
      <c r="Y78" s="57">
        <f>'[4]Exec Summary'!N20</f>
        <v>82.601987684441056</v>
      </c>
      <c r="Z78" s="57">
        <f>'[4]Exec Summary'!O20</f>
        <v>81.816406550260368</v>
      </c>
      <c r="AA78" s="57">
        <f>'[4]Exec Summary'!P20</f>
        <v>81.13250336957114</v>
      </c>
      <c r="AB78" s="54">
        <f t="shared" si="7"/>
        <v>412.8986337703534</v>
      </c>
    </row>
    <row r="79" spans="2:28">
      <c r="E79" s="1" t="b">
        <f t="shared" ref="E79:I79" si="8" xml:space="preserve"> SUM(E71:E77,E70,E59,E49)=E78</f>
        <v>0</v>
      </c>
      <c r="F79" s="1" t="b">
        <f t="shared" si="8"/>
        <v>0</v>
      </c>
      <c r="G79" s="1" t="b">
        <f t="shared" si="8"/>
        <v>0</v>
      </c>
      <c r="H79" s="1" t="b">
        <f t="shared" si="8"/>
        <v>0</v>
      </c>
      <c r="I79" s="1" t="b">
        <f t="shared" si="8"/>
        <v>0</v>
      </c>
      <c r="J79" s="1" t="b">
        <f xml:space="preserve"> SUM(J71:J77,J70,J59,J49)=J78</f>
        <v>0</v>
      </c>
      <c r="K79" s="1" t="b">
        <f t="shared" ref="K79:AB79" si="9" xml:space="preserve"> SUM(K71:K77,K70,K59,K49)=K78</f>
        <v>1</v>
      </c>
      <c r="L79" s="1" t="b">
        <f t="shared" si="9"/>
        <v>1</v>
      </c>
      <c r="M79" s="1" t="b">
        <f t="shared" si="9"/>
        <v>1</v>
      </c>
      <c r="N79" s="1" t="b">
        <f t="shared" si="9"/>
        <v>1</v>
      </c>
      <c r="O79" s="1" t="b">
        <f t="shared" si="9"/>
        <v>1</v>
      </c>
      <c r="P79" s="1" t="b">
        <f t="shared" si="9"/>
        <v>1</v>
      </c>
      <c r="Q79" s="1" t="b">
        <f t="shared" si="9"/>
        <v>1</v>
      </c>
      <c r="R79" s="1" t="b">
        <f t="shared" si="9"/>
        <v>0</v>
      </c>
      <c r="S79" s="1" t="b">
        <f t="shared" si="9"/>
        <v>1</v>
      </c>
      <c r="T79" s="1" t="b">
        <f t="shared" si="9"/>
        <v>1</v>
      </c>
      <c r="U79" s="1" t="b">
        <f t="shared" si="9"/>
        <v>1</v>
      </c>
      <c r="V79" s="1" t="b">
        <f t="shared" si="9"/>
        <v>1</v>
      </c>
      <c r="W79" s="1" t="b">
        <f t="shared" si="9"/>
        <v>1</v>
      </c>
      <c r="X79" s="1" t="b">
        <f t="shared" si="9"/>
        <v>1</v>
      </c>
      <c r="Y79" s="1" t="b">
        <f t="shared" si="9"/>
        <v>1</v>
      </c>
      <c r="Z79" s="1" t="b">
        <f t="shared" si="9"/>
        <v>1</v>
      </c>
      <c r="AA79" s="1" t="b">
        <f t="shared" si="9"/>
        <v>1</v>
      </c>
      <c r="AB79" s="1" t="b">
        <f t="shared" si="9"/>
        <v>1</v>
      </c>
    </row>
    <row r="80" spans="2:28" ht="22.9">
      <c r="B80" s="74" t="s">
        <v>42</v>
      </c>
      <c r="S80" s="73"/>
      <c r="T80" s="73"/>
      <c r="U80" s="72"/>
    </row>
    <row r="81" spans="3:28" ht="13.9" thickBot="1">
      <c r="W81" s="35"/>
      <c r="X81" s="35"/>
      <c r="Y81" s="35"/>
      <c r="Z81" s="35"/>
      <c r="AA81" s="35"/>
    </row>
    <row r="82" spans="3:28">
      <c r="C82" s="8"/>
      <c r="D82" s="12"/>
      <c r="E82" s="9" t="s">
        <v>1</v>
      </c>
      <c r="F82" s="10"/>
      <c r="G82" s="10"/>
      <c r="H82" s="10"/>
      <c r="I82" s="10"/>
      <c r="J82" s="11"/>
      <c r="K82" s="9" t="s">
        <v>2</v>
      </c>
      <c r="L82" s="10"/>
      <c r="M82" s="10"/>
      <c r="N82" s="10"/>
      <c r="O82" s="10"/>
      <c r="P82" s="11"/>
      <c r="Q82" s="9" t="s">
        <v>3</v>
      </c>
      <c r="R82" s="10"/>
      <c r="S82" s="10"/>
      <c r="T82" s="10"/>
      <c r="U82" s="10"/>
      <c r="V82" s="11"/>
      <c r="W82" s="9" t="s">
        <v>4</v>
      </c>
      <c r="X82" s="10"/>
      <c r="Y82" s="10"/>
      <c r="Z82" s="10"/>
      <c r="AA82" s="10"/>
      <c r="AB82" s="11"/>
    </row>
    <row r="83" spans="3:28" ht="13.9" thickBot="1">
      <c r="C83" s="13"/>
      <c r="D83" s="14"/>
      <c r="E83" s="106" t="s">
        <v>5</v>
      </c>
      <c r="F83" s="15" t="s">
        <v>6</v>
      </c>
      <c r="G83" s="15" t="s">
        <v>7</v>
      </c>
      <c r="H83" s="15" t="s">
        <v>8</v>
      </c>
      <c r="I83" s="15" t="s">
        <v>9</v>
      </c>
      <c r="J83" s="107" t="s">
        <v>10</v>
      </c>
      <c r="K83" s="42" t="s">
        <v>5</v>
      </c>
      <c r="L83" s="43" t="s">
        <v>6</v>
      </c>
      <c r="M83" s="43" t="s">
        <v>7</v>
      </c>
      <c r="N83" s="43" t="s">
        <v>8</v>
      </c>
      <c r="O83" s="43" t="s">
        <v>9</v>
      </c>
      <c r="P83" s="44" t="s">
        <v>10</v>
      </c>
      <c r="Q83" s="106" t="s">
        <v>5</v>
      </c>
      <c r="R83" s="15" t="s">
        <v>6</v>
      </c>
      <c r="S83" s="15" t="s">
        <v>7</v>
      </c>
      <c r="T83" s="15" t="s">
        <v>8</v>
      </c>
      <c r="U83" s="15" t="s">
        <v>9</v>
      </c>
      <c r="V83" s="107" t="s">
        <v>10</v>
      </c>
      <c r="W83" s="106" t="s">
        <v>5</v>
      </c>
      <c r="X83" s="15" t="s">
        <v>6</v>
      </c>
      <c r="Y83" s="15" t="s">
        <v>7</v>
      </c>
      <c r="Z83" s="15" t="s">
        <v>8</v>
      </c>
      <c r="AA83" s="15" t="s">
        <v>9</v>
      </c>
      <c r="AB83" s="107" t="s">
        <v>10</v>
      </c>
    </row>
    <row r="84" spans="3:28">
      <c r="C84" s="34" t="s">
        <v>11</v>
      </c>
      <c r="D84" s="2"/>
      <c r="E84" s="17">
        <f>[1]Summary_Calc!L637</f>
        <v>0</v>
      </c>
      <c r="F84" s="18">
        <f>[1]Summary_Calc!M637</f>
        <v>0</v>
      </c>
      <c r="G84" s="18">
        <f>[1]Summary_Calc!N637</f>
        <v>0</v>
      </c>
      <c r="H84" s="18">
        <f>[1]Summary_Calc!O637</f>
        <v>0</v>
      </c>
      <c r="I84" s="18">
        <f>[1]Summary_Calc!P637</f>
        <v>0</v>
      </c>
      <c r="J84" s="19">
        <f>SUM(E84:I84)</f>
        <v>0</v>
      </c>
      <c r="K84" s="17">
        <f>[2]Summary_Calc!L637</f>
        <v>0</v>
      </c>
      <c r="L84" s="18">
        <f>[2]Summary_Calc!M637</f>
        <v>0</v>
      </c>
      <c r="M84" s="18">
        <f>[2]Summary_Calc!N637</f>
        <v>0</v>
      </c>
      <c r="N84" s="18">
        <f>[2]Summary_Calc!O637</f>
        <v>0</v>
      </c>
      <c r="O84" s="18">
        <f>[2]Summary_Calc!P637</f>
        <v>0</v>
      </c>
      <c r="P84" s="19">
        <f>SUM(K84:O84)</f>
        <v>0</v>
      </c>
      <c r="Q84" s="17">
        <f>[3]Summary_Calc!L637</f>
        <v>0</v>
      </c>
      <c r="R84" s="18">
        <f>[3]Summary_Calc!M637</f>
        <v>0</v>
      </c>
      <c r="S84" s="18">
        <f>[3]Summary_Calc!N637</f>
        <v>0</v>
      </c>
      <c r="T84" s="18">
        <f>[3]Summary_Calc!O637</f>
        <v>0</v>
      </c>
      <c r="U84" s="18">
        <f>[3]Summary_Calc!P637</f>
        <v>0</v>
      </c>
      <c r="V84" s="19">
        <f>SUM(Q84:U84)</f>
        <v>0</v>
      </c>
      <c r="W84" s="17">
        <f>[4]Summary_Calc!L637</f>
        <v>0</v>
      </c>
      <c r="X84" s="18">
        <f>[4]Summary_Calc!M637</f>
        <v>0</v>
      </c>
      <c r="Y84" s="18">
        <f>[4]Summary_Calc!N637</f>
        <v>0</v>
      </c>
      <c r="Z84" s="18">
        <f>[4]Summary_Calc!O637</f>
        <v>0</v>
      </c>
      <c r="AA84" s="18">
        <f>[4]Summary_Calc!P637</f>
        <v>0</v>
      </c>
      <c r="AB84" s="19">
        <f>SUM(W84:AA84)</f>
        <v>0</v>
      </c>
    </row>
    <row r="85" spans="3:28">
      <c r="C85" s="16" t="s">
        <v>12</v>
      </c>
      <c r="D85" s="3"/>
      <c r="E85" s="25">
        <f>[1]Summary_Calc!L638</f>
        <v>0</v>
      </c>
      <c r="F85" s="26">
        <f>[1]Summary_Calc!M638</f>
        <v>0</v>
      </c>
      <c r="G85" s="26">
        <f>[1]Summary_Calc!N638</f>
        <v>0</v>
      </c>
      <c r="H85" s="26">
        <f>[1]Summary_Calc!O638</f>
        <v>0</v>
      </c>
      <c r="I85" s="26">
        <f>[1]Summary_Calc!P638</f>
        <v>0</v>
      </c>
      <c r="J85" s="27" t="e">
        <f>J86/J84</f>
        <v>#DIV/0!</v>
      </c>
      <c r="K85" s="25">
        <f>[2]Summary_Calc!L638</f>
        <v>0</v>
      </c>
      <c r="L85" s="26">
        <f>[2]Summary_Calc!M638</f>
        <v>0</v>
      </c>
      <c r="M85" s="26">
        <f>[2]Summary_Calc!N638</f>
        <v>0</v>
      </c>
      <c r="N85" s="26">
        <f>[2]Summary_Calc!O638</f>
        <v>0</v>
      </c>
      <c r="O85" s="26">
        <f>[2]Summary_Calc!P638</f>
        <v>0</v>
      </c>
      <c r="P85" s="27" t="e">
        <f>P86/P84</f>
        <v>#DIV/0!</v>
      </c>
      <c r="Q85" s="25">
        <f>[3]Summary_Calc!L638</f>
        <v>0</v>
      </c>
      <c r="R85" s="26">
        <f>[3]Summary_Calc!M638</f>
        <v>0</v>
      </c>
      <c r="S85" s="26">
        <f>[3]Summary_Calc!N638</f>
        <v>0</v>
      </c>
      <c r="T85" s="26">
        <f>[3]Summary_Calc!O638</f>
        <v>0</v>
      </c>
      <c r="U85" s="26">
        <f>[3]Summary_Calc!P638</f>
        <v>0</v>
      </c>
      <c r="V85" s="27" t="e">
        <f>V86/V84</f>
        <v>#DIV/0!</v>
      </c>
      <c r="W85" s="25">
        <f>[4]Summary_Calc!L638</f>
        <v>0</v>
      </c>
      <c r="X85" s="26">
        <f>[4]Summary_Calc!M638</f>
        <v>0</v>
      </c>
      <c r="Y85" s="26">
        <f>[4]Summary_Calc!N638</f>
        <v>0</v>
      </c>
      <c r="Z85" s="26">
        <f>[4]Summary_Calc!O638</f>
        <v>0</v>
      </c>
      <c r="AA85" s="26">
        <f>[4]Summary_Calc!P638</f>
        <v>0</v>
      </c>
      <c r="AB85" s="27" t="e">
        <f>AB86/AB84</f>
        <v>#DIV/0!</v>
      </c>
    </row>
    <row r="86" spans="3:28">
      <c r="C86" s="16" t="s">
        <v>13</v>
      </c>
      <c r="D86" s="3"/>
      <c r="E86" s="23">
        <f>E84*E85</f>
        <v>0</v>
      </c>
      <c r="F86" s="24">
        <f>F84*F85</f>
        <v>0</v>
      </c>
      <c r="G86" s="24">
        <f>G84*G85</f>
        <v>0</v>
      </c>
      <c r="H86" s="24">
        <f>H84*H85</f>
        <v>0</v>
      </c>
      <c r="I86" s="24">
        <f>I84*I85</f>
        <v>0</v>
      </c>
      <c r="J86" s="20">
        <f>SUM(E86:I86)</f>
        <v>0</v>
      </c>
      <c r="K86" s="23">
        <f>K84*K85</f>
        <v>0</v>
      </c>
      <c r="L86" s="24">
        <f>L84*L85</f>
        <v>0</v>
      </c>
      <c r="M86" s="24">
        <f>M84*M85</f>
        <v>0</v>
      </c>
      <c r="N86" s="24">
        <f>N84*N85</f>
        <v>0</v>
      </c>
      <c r="O86" s="24">
        <f>O84*O85</f>
        <v>0</v>
      </c>
      <c r="P86" s="20">
        <f>SUM(K86:O86)</f>
        <v>0</v>
      </c>
      <c r="Q86" s="23">
        <f>Q84*Q85</f>
        <v>0</v>
      </c>
      <c r="R86" s="24">
        <f>R84*R85</f>
        <v>0</v>
      </c>
      <c r="S86" s="24">
        <f>S84*S85</f>
        <v>0</v>
      </c>
      <c r="T86" s="24">
        <f>T84*T85</f>
        <v>0</v>
      </c>
      <c r="U86" s="24">
        <f>U84*U85</f>
        <v>0</v>
      </c>
      <c r="V86" s="20">
        <f>SUM(Q86:U86)</f>
        <v>0</v>
      </c>
      <c r="W86" s="23">
        <f>W84*W85</f>
        <v>0</v>
      </c>
      <c r="X86" s="24">
        <f>X84*X85</f>
        <v>0</v>
      </c>
      <c r="Y86" s="24">
        <f>Y84*Y85</f>
        <v>0</v>
      </c>
      <c r="Z86" s="24">
        <f>Z84*Z85</f>
        <v>0</v>
      </c>
      <c r="AA86" s="24">
        <f>AA84*AA85</f>
        <v>0</v>
      </c>
      <c r="AB86" s="20">
        <f>SUM(W86:AA86)</f>
        <v>0</v>
      </c>
    </row>
    <row r="87" spans="3:28">
      <c r="C87" s="16" t="s">
        <v>14</v>
      </c>
      <c r="D87" s="3"/>
      <c r="E87" s="23">
        <f xml:space="preserve"> '[1]Exec Summary'!L$237</f>
        <v>0</v>
      </c>
      <c r="F87" s="24">
        <f xml:space="preserve"> '[1]Exec Summary'!M$237</f>
        <v>0</v>
      </c>
      <c r="G87" s="24">
        <f xml:space="preserve"> '[1]Exec Summary'!N$237</f>
        <v>0</v>
      </c>
      <c r="H87" s="24">
        <f xml:space="preserve"> '[1]Exec Summary'!O$237</f>
        <v>0</v>
      </c>
      <c r="I87" s="24">
        <f xml:space="preserve"> '[1]Exec Summary'!P$237</f>
        <v>0</v>
      </c>
      <c r="J87" s="20">
        <f>SUM(E87:I87)</f>
        <v>0</v>
      </c>
      <c r="K87" s="23">
        <f xml:space="preserve"> '[2]Exec Summary'!L$237</f>
        <v>0</v>
      </c>
      <c r="L87" s="24">
        <f xml:space="preserve"> '[2]Exec Summary'!M$237</f>
        <v>0</v>
      </c>
      <c r="M87" s="24">
        <f xml:space="preserve"> '[2]Exec Summary'!N$237</f>
        <v>0</v>
      </c>
      <c r="N87" s="24">
        <f xml:space="preserve"> '[2]Exec Summary'!O$237</f>
        <v>0</v>
      </c>
      <c r="O87" s="24">
        <f xml:space="preserve"> '[2]Exec Summary'!P$237</f>
        <v>0</v>
      </c>
      <c r="P87" s="20">
        <f>SUM(K87:O87)</f>
        <v>0</v>
      </c>
      <c r="Q87" s="23">
        <f xml:space="preserve"> '[3]Exec Summary'!L$237</f>
        <v>0</v>
      </c>
      <c r="R87" s="24">
        <f xml:space="preserve"> '[3]Exec Summary'!M$237</f>
        <v>0</v>
      </c>
      <c r="S87" s="24">
        <f xml:space="preserve"> '[3]Exec Summary'!N$237</f>
        <v>0</v>
      </c>
      <c r="T87" s="24">
        <f xml:space="preserve"> '[3]Exec Summary'!O$237</f>
        <v>0</v>
      </c>
      <c r="U87" s="24">
        <f xml:space="preserve"> '[3]Exec Summary'!P$237</f>
        <v>0</v>
      </c>
      <c r="V87" s="20">
        <f>SUM(Q87:U87)</f>
        <v>0</v>
      </c>
      <c r="W87" s="23">
        <f xml:space="preserve"> '[4]Exec Summary'!L$237</f>
        <v>0</v>
      </c>
      <c r="X87" s="24">
        <f xml:space="preserve"> '[4]Exec Summary'!M$237</f>
        <v>0</v>
      </c>
      <c r="Y87" s="24">
        <f xml:space="preserve"> '[4]Exec Summary'!N$237</f>
        <v>0</v>
      </c>
      <c r="Z87" s="24">
        <f xml:space="preserve"> '[4]Exec Summary'!O$237</f>
        <v>0</v>
      </c>
      <c r="AA87" s="24">
        <f xml:space="preserve"> '[4]Exec Summary'!P$237</f>
        <v>0</v>
      </c>
      <c r="AB87" s="20">
        <f>SUM(W87:AA87)</f>
        <v>0</v>
      </c>
    </row>
    <row r="88" spans="3:28" ht="13.9" thickBot="1">
      <c r="C88" s="50" t="s">
        <v>15</v>
      </c>
      <c r="D88" s="51"/>
      <c r="E88" s="52">
        <f>E86+E87</f>
        <v>0</v>
      </c>
      <c r="F88" s="53">
        <f>F86+F87</f>
        <v>0</v>
      </c>
      <c r="G88" s="53">
        <f>G86+G87</f>
        <v>0</v>
      </c>
      <c r="H88" s="53">
        <f>H86+H87</f>
        <v>0</v>
      </c>
      <c r="I88" s="53">
        <f>I86+I87</f>
        <v>0</v>
      </c>
      <c r="J88" s="54">
        <f>SUM(E88:I88)</f>
        <v>0</v>
      </c>
      <c r="K88" s="52">
        <f>K86+K87</f>
        <v>0</v>
      </c>
      <c r="L88" s="53">
        <f>L86+L87</f>
        <v>0</v>
      </c>
      <c r="M88" s="53">
        <f>M86+M87</f>
        <v>0</v>
      </c>
      <c r="N88" s="53">
        <f>N86+N87</f>
        <v>0</v>
      </c>
      <c r="O88" s="53">
        <f>O86+O87</f>
        <v>0</v>
      </c>
      <c r="P88" s="54">
        <f>SUM(K88:O88)</f>
        <v>0</v>
      </c>
      <c r="Q88" s="52">
        <f>Q86+Q87</f>
        <v>0</v>
      </c>
      <c r="R88" s="53">
        <f>R86+R87</f>
        <v>0</v>
      </c>
      <c r="S88" s="53">
        <f>S86+S87</f>
        <v>0</v>
      </c>
      <c r="T88" s="53">
        <f>T86+T87</f>
        <v>0</v>
      </c>
      <c r="U88" s="53">
        <f>U86+U87</f>
        <v>0</v>
      </c>
      <c r="V88" s="54">
        <f>SUM(Q88:U88)</f>
        <v>0</v>
      </c>
      <c r="W88" s="52">
        <f>W86+W87</f>
        <v>0</v>
      </c>
      <c r="X88" s="53">
        <f>X86+X87</f>
        <v>0</v>
      </c>
      <c r="Y88" s="53">
        <f>Y86+Y87</f>
        <v>0</v>
      </c>
      <c r="Z88" s="53">
        <f>Z86+Z87</f>
        <v>0</v>
      </c>
      <c r="AA88" s="53">
        <f>AA86+AA87</f>
        <v>0</v>
      </c>
      <c r="AB88" s="54">
        <f>SUM(W88:AA88)</f>
        <v>0</v>
      </c>
    </row>
    <row r="89" spans="3:28">
      <c r="C89" s="5" t="s">
        <v>16</v>
      </c>
      <c r="D89" s="2"/>
      <c r="E89" s="39" t="e">
        <f>E91/E90</f>
        <v>#DIV/0!</v>
      </c>
      <c r="F89" s="40" t="e">
        <f>F91/F90</f>
        <v>#DIV/0!</v>
      </c>
      <c r="G89" s="40" t="e">
        <f>G91/G90</f>
        <v>#DIV/0!</v>
      </c>
      <c r="H89" s="40" t="e">
        <f>H91/H90</f>
        <v>#DIV/0!</v>
      </c>
      <c r="I89" s="40" t="e">
        <f>I91/I90</f>
        <v>#DIV/0!</v>
      </c>
      <c r="J89" s="45"/>
      <c r="K89" s="39" t="e">
        <f>K91/K90</f>
        <v>#DIV/0!</v>
      </c>
      <c r="L89" s="40" t="e">
        <f>L91/L90</f>
        <v>#DIV/0!</v>
      </c>
      <c r="M89" s="40" t="e">
        <f>M91/M90</f>
        <v>#DIV/0!</v>
      </c>
      <c r="N89" s="40" t="e">
        <f>N91/N90</f>
        <v>#DIV/0!</v>
      </c>
      <c r="O89" s="40" t="e">
        <f>O91/O90</f>
        <v>#DIV/0!</v>
      </c>
      <c r="P89" s="45"/>
      <c r="Q89" s="39" t="e">
        <f>Q91/Q90</f>
        <v>#DIV/0!</v>
      </c>
      <c r="R89" s="40" t="e">
        <f>R91/R90</f>
        <v>#DIV/0!</v>
      </c>
      <c r="S89" s="40" t="e">
        <f>S91/S90</f>
        <v>#DIV/0!</v>
      </c>
      <c r="T89" s="40" t="e">
        <f>T91/T90</f>
        <v>#DIV/0!</v>
      </c>
      <c r="U89" s="40" t="e">
        <f>U91/U90</f>
        <v>#DIV/0!</v>
      </c>
      <c r="V89" s="45"/>
      <c r="W89" s="28" t="e">
        <f>W91/W90</f>
        <v>#DIV/0!</v>
      </c>
      <c r="X89" s="29" t="e">
        <f>X91/X90</f>
        <v>#DIV/0!</v>
      </c>
      <c r="Y89" s="29" t="e">
        <f>Y91/Y90</f>
        <v>#DIV/0!</v>
      </c>
      <c r="Z89" s="29" t="e">
        <f>Z91/Z90</f>
        <v>#DIV/0!</v>
      </c>
      <c r="AA89" s="29" t="e">
        <f>AA91/AA90</f>
        <v>#DIV/0!</v>
      </c>
      <c r="AB89" s="32"/>
    </row>
    <row r="90" spans="3:28">
      <c r="C90" s="16" t="s">
        <v>17</v>
      </c>
      <c r="D90" s="3"/>
      <c r="E90" s="30">
        <f xml:space="preserve"> [1]InpActive!L$676</f>
        <v>0</v>
      </c>
      <c r="F90" s="31">
        <f xml:space="preserve"> [1]InpActive!M$676</f>
        <v>0</v>
      </c>
      <c r="G90" s="31">
        <f xml:space="preserve"> [1]InpActive!N$676</f>
        <v>0</v>
      </c>
      <c r="H90" s="31">
        <f xml:space="preserve"> [1]InpActive!O$676</f>
        <v>0</v>
      </c>
      <c r="I90" s="31">
        <f xml:space="preserve"> [1]InpActive!P$676</f>
        <v>0</v>
      </c>
      <c r="J90" s="32"/>
      <c r="K90" s="30">
        <f xml:space="preserve"> [2]InpActive!L$676</f>
        <v>0</v>
      </c>
      <c r="L90" s="31">
        <f xml:space="preserve"> [2]InpActive!M$676</f>
        <v>0</v>
      </c>
      <c r="M90" s="31">
        <f xml:space="preserve"> [2]InpActive!N$676</f>
        <v>0</v>
      </c>
      <c r="N90" s="31">
        <f xml:space="preserve"> [2]InpActive!O$676</f>
        <v>0</v>
      </c>
      <c r="O90" s="31">
        <f xml:space="preserve"> [2]InpActive!P$676</f>
        <v>0</v>
      </c>
      <c r="P90" s="32"/>
      <c r="Q90" s="30">
        <f xml:space="preserve"> [3]InpActive!L$676</f>
        <v>0</v>
      </c>
      <c r="R90" s="31">
        <f xml:space="preserve"> [3]InpActive!M$676</f>
        <v>0</v>
      </c>
      <c r="S90" s="31">
        <f xml:space="preserve"> [3]InpActive!N$676</f>
        <v>0</v>
      </c>
      <c r="T90" s="31">
        <f xml:space="preserve"> [3]InpActive!O$676</f>
        <v>0</v>
      </c>
      <c r="U90" s="31">
        <f xml:space="preserve"> [3]InpActive!P$676</f>
        <v>0</v>
      </c>
      <c r="V90" s="32"/>
      <c r="W90" s="30">
        <f xml:space="preserve"> '[4]Wastewater Network'!L$778</f>
        <v>0</v>
      </c>
      <c r="X90" s="31">
        <f xml:space="preserve"> '[4]Wastewater Network'!M$778</f>
        <v>0</v>
      </c>
      <c r="Y90" s="31">
        <f xml:space="preserve"> '[4]Wastewater Network'!N$778</f>
        <v>0</v>
      </c>
      <c r="Z90" s="31">
        <f xml:space="preserve"> '[4]Wastewater Network'!O$778</f>
        <v>0</v>
      </c>
      <c r="AA90" s="31">
        <f xml:space="preserve"> '[4]Wastewater Network'!P$778</f>
        <v>0</v>
      </c>
      <c r="AB90" s="32"/>
    </row>
    <row r="91" spans="3:28">
      <c r="C91" s="6" t="s">
        <v>18</v>
      </c>
      <c r="D91" s="3"/>
      <c r="E91" s="28">
        <f xml:space="preserve"> [1]Summary_Calc!L$649</f>
        <v>0</v>
      </c>
      <c r="F91" s="29">
        <f xml:space="preserve"> [1]Summary_Calc!M$649</f>
        <v>0</v>
      </c>
      <c r="G91" s="29">
        <f xml:space="preserve"> [1]Summary_Calc!N$649</f>
        <v>0</v>
      </c>
      <c r="H91" s="29">
        <f xml:space="preserve"> [1]Summary_Calc!O$649</f>
        <v>0</v>
      </c>
      <c r="I91" s="29">
        <f xml:space="preserve"> [1]Summary_Calc!P$649</f>
        <v>0</v>
      </c>
      <c r="J91" s="20">
        <f>SUM(E91:I91)</f>
        <v>0</v>
      </c>
      <c r="K91" s="28">
        <f xml:space="preserve"> [2]Summary_Calc!L$649</f>
        <v>0</v>
      </c>
      <c r="L91" s="29">
        <f xml:space="preserve"> [2]Summary_Calc!M$649</f>
        <v>0</v>
      </c>
      <c r="M91" s="29">
        <f xml:space="preserve"> [2]Summary_Calc!N$649</f>
        <v>0</v>
      </c>
      <c r="N91" s="29">
        <f xml:space="preserve"> [2]Summary_Calc!O$649</f>
        <v>0</v>
      </c>
      <c r="O91" s="29">
        <f xml:space="preserve"> [2]Summary_Calc!P$649</f>
        <v>0</v>
      </c>
      <c r="P91" s="20">
        <f>SUM(K91:O91)</f>
        <v>0</v>
      </c>
      <c r="Q91" s="28">
        <f xml:space="preserve"> [3]Summary_Calc!L$649</f>
        <v>0</v>
      </c>
      <c r="R91" s="29">
        <f xml:space="preserve"> [3]Summary_Calc!M$649</f>
        <v>0</v>
      </c>
      <c r="S91" s="29">
        <f xml:space="preserve"> [3]Summary_Calc!N$649</f>
        <v>0</v>
      </c>
      <c r="T91" s="29">
        <f xml:space="preserve"> [3]Summary_Calc!O$649</f>
        <v>0</v>
      </c>
      <c r="U91" s="29">
        <f xml:space="preserve"> [3]Summary_Calc!P$649</f>
        <v>0</v>
      </c>
      <c r="V91" s="20">
        <f>SUM(Q91:U91)</f>
        <v>0</v>
      </c>
      <c r="W91" s="28">
        <f xml:space="preserve"> [4]Summary_Calc!L$649</f>
        <v>0</v>
      </c>
      <c r="X91" s="29">
        <f xml:space="preserve"> [4]Summary_Calc!M$649</f>
        <v>0</v>
      </c>
      <c r="Y91" s="29">
        <f xml:space="preserve"> [4]Summary_Calc!N$649</f>
        <v>0</v>
      </c>
      <c r="Z91" s="29">
        <f xml:space="preserve"> [4]Summary_Calc!O$649</f>
        <v>0</v>
      </c>
      <c r="AA91" s="29">
        <f xml:space="preserve"> [4]Summary_Calc!P$649</f>
        <v>0</v>
      </c>
      <c r="AB91" s="20">
        <f>SUM(W91:AA91)</f>
        <v>0</v>
      </c>
    </row>
    <row r="92" spans="3:28">
      <c r="C92" s="6" t="s">
        <v>19</v>
      </c>
      <c r="D92" s="3"/>
      <c r="E92" s="28" t="e">
        <f>E94/E93</f>
        <v>#DIV/0!</v>
      </c>
      <c r="F92" s="29" t="e">
        <f>F94/F93</f>
        <v>#DIV/0!</v>
      </c>
      <c r="G92" s="29" t="e">
        <f>G94/G93</f>
        <v>#DIV/0!</v>
      </c>
      <c r="H92" s="29" t="e">
        <f>H94/H93</f>
        <v>#DIV/0!</v>
      </c>
      <c r="I92" s="29" t="e">
        <f>I94/I93</f>
        <v>#DIV/0!</v>
      </c>
      <c r="J92" s="32"/>
      <c r="K92" s="28" t="e">
        <f>K94/K93</f>
        <v>#DIV/0!</v>
      </c>
      <c r="L92" s="29" t="e">
        <f>L94/L93</f>
        <v>#DIV/0!</v>
      </c>
      <c r="M92" s="29" t="e">
        <f>M94/M93</f>
        <v>#DIV/0!</v>
      </c>
      <c r="N92" s="29" t="e">
        <f>N94/N93</f>
        <v>#DIV/0!</v>
      </c>
      <c r="O92" s="29" t="e">
        <f>O94/O93</f>
        <v>#DIV/0!</v>
      </c>
      <c r="P92" s="32"/>
      <c r="Q92" s="28" t="e">
        <f>Q94/Q93</f>
        <v>#DIV/0!</v>
      </c>
      <c r="R92" s="29" t="e">
        <f>R94/R93</f>
        <v>#DIV/0!</v>
      </c>
      <c r="S92" s="29" t="e">
        <f>S94/S93</f>
        <v>#DIV/0!</v>
      </c>
      <c r="T92" s="29" t="e">
        <f>T94/T93</f>
        <v>#DIV/0!</v>
      </c>
      <c r="U92" s="29" t="e">
        <f>U94/U93</f>
        <v>#DIV/0!</v>
      </c>
      <c r="V92" s="32"/>
      <c r="W92" s="28" t="e">
        <f>W94/W93</f>
        <v>#DIV/0!</v>
      </c>
      <c r="X92" s="29" t="e">
        <f>X94/X93</f>
        <v>#DIV/0!</v>
      </c>
      <c r="Y92" s="29" t="e">
        <f>Y94/Y93</f>
        <v>#DIV/0!</v>
      </c>
      <c r="Z92" s="29" t="e">
        <f>Z94/Z93</f>
        <v>#DIV/0!</v>
      </c>
      <c r="AA92" s="29" t="e">
        <f>AA94/AA93</f>
        <v>#DIV/0!</v>
      </c>
      <c r="AB92" s="32"/>
    </row>
    <row r="93" spans="3:28">
      <c r="C93" s="16" t="s">
        <v>17</v>
      </c>
      <c r="D93" s="3"/>
      <c r="E93" s="30">
        <f xml:space="preserve"> [1]InpActive!L$675</f>
        <v>0</v>
      </c>
      <c r="F93" s="31">
        <f xml:space="preserve"> [1]InpActive!M$675</f>
        <v>0</v>
      </c>
      <c r="G93" s="31">
        <f xml:space="preserve"> [1]InpActive!N$675</f>
        <v>0</v>
      </c>
      <c r="H93" s="31">
        <f xml:space="preserve"> [1]InpActive!O$675</f>
        <v>0</v>
      </c>
      <c r="I93" s="31">
        <f xml:space="preserve"> [1]InpActive!P$675</f>
        <v>0</v>
      </c>
      <c r="J93" s="32"/>
      <c r="K93" s="31">
        <f xml:space="preserve"> [2]InpActive!L$675</f>
        <v>0</v>
      </c>
      <c r="L93" s="31">
        <f xml:space="preserve"> [2]InpActive!M$675</f>
        <v>0</v>
      </c>
      <c r="M93" s="31">
        <f xml:space="preserve"> [2]InpActive!N$675</f>
        <v>0</v>
      </c>
      <c r="N93" s="31">
        <f xml:space="preserve"> [2]InpActive!O$675</f>
        <v>0</v>
      </c>
      <c r="O93" s="31">
        <f xml:space="preserve"> [2]InpActive!P$675</f>
        <v>0</v>
      </c>
      <c r="P93" s="32"/>
      <c r="Q93" s="31">
        <f xml:space="preserve"> [3]InpActive!L$675</f>
        <v>0</v>
      </c>
      <c r="R93" s="31">
        <f xml:space="preserve"> [3]InpActive!M$675</f>
        <v>0</v>
      </c>
      <c r="S93" s="31">
        <f xml:space="preserve"> [3]InpActive!N$675</f>
        <v>0</v>
      </c>
      <c r="T93" s="31">
        <f xml:space="preserve"> [3]InpActive!O$675</f>
        <v>0</v>
      </c>
      <c r="U93" s="31">
        <f xml:space="preserve"> [3]InpActive!P$675</f>
        <v>0</v>
      </c>
      <c r="V93" s="32"/>
      <c r="W93" s="31">
        <f xml:space="preserve"> '[4]Wastewater Network'!L$786</f>
        <v>0</v>
      </c>
      <c r="X93" s="31">
        <f xml:space="preserve"> '[4]Wastewater Network'!M$786</f>
        <v>0</v>
      </c>
      <c r="Y93" s="31">
        <f xml:space="preserve"> '[4]Wastewater Network'!N$786</f>
        <v>0</v>
      </c>
      <c r="Z93" s="31">
        <f xml:space="preserve"> '[4]Wastewater Network'!O$786</f>
        <v>0</v>
      </c>
      <c r="AA93" s="31">
        <f xml:space="preserve"> '[4]Wastewater Network'!P$786</f>
        <v>0</v>
      </c>
      <c r="AB93" s="32"/>
    </row>
    <row r="94" spans="3:28">
      <c r="C94" s="6" t="s">
        <v>20</v>
      </c>
      <c r="D94" s="3"/>
      <c r="E94" s="28">
        <f xml:space="preserve"> [1]Summary_Calc!L$648</f>
        <v>0</v>
      </c>
      <c r="F94" s="29">
        <f xml:space="preserve"> [1]Summary_Calc!M$648</f>
        <v>0</v>
      </c>
      <c r="G94" s="29">
        <f xml:space="preserve"> [1]Summary_Calc!N$648</f>
        <v>0</v>
      </c>
      <c r="H94" s="29">
        <f xml:space="preserve"> [1]Summary_Calc!O$648</f>
        <v>0</v>
      </c>
      <c r="I94" s="29">
        <f xml:space="preserve"> [1]Summary_Calc!P$648</f>
        <v>0</v>
      </c>
      <c r="J94" s="20">
        <f>SUM(E94:I94)</f>
        <v>0</v>
      </c>
      <c r="K94" s="28">
        <f xml:space="preserve"> [2]Summary_Calc!L$648</f>
        <v>0</v>
      </c>
      <c r="L94" s="29">
        <f xml:space="preserve"> [2]Summary_Calc!M$648</f>
        <v>0</v>
      </c>
      <c r="M94" s="29">
        <f xml:space="preserve"> [2]Summary_Calc!N$648</f>
        <v>0</v>
      </c>
      <c r="N94" s="29">
        <f xml:space="preserve"> [2]Summary_Calc!O$648</f>
        <v>0</v>
      </c>
      <c r="O94" s="29">
        <f xml:space="preserve"> [2]Summary_Calc!P$648</f>
        <v>0</v>
      </c>
      <c r="P94" s="20">
        <f>SUM(K94:O94)</f>
        <v>0</v>
      </c>
      <c r="Q94" s="28">
        <f xml:space="preserve"> [3]Summary_Calc!L$648</f>
        <v>0</v>
      </c>
      <c r="R94" s="29">
        <f xml:space="preserve"> [3]Summary_Calc!M$648</f>
        <v>0</v>
      </c>
      <c r="S94" s="29">
        <f xml:space="preserve"> [3]Summary_Calc!N$648</f>
        <v>0</v>
      </c>
      <c r="T94" s="29">
        <f xml:space="preserve"> [3]Summary_Calc!O$648</f>
        <v>0</v>
      </c>
      <c r="U94" s="29">
        <f xml:space="preserve"> [3]Summary_Calc!P$648</f>
        <v>0</v>
      </c>
      <c r="V94" s="20">
        <f>SUM(Q94:U94)</f>
        <v>0</v>
      </c>
      <c r="W94" s="28">
        <f xml:space="preserve"> [4]Summary_Calc!L$648</f>
        <v>0</v>
      </c>
      <c r="X94" s="29">
        <f xml:space="preserve"> [4]Summary_Calc!M$648</f>
        <v>0</v>
      </c>
      <c r="Y94" s="29">
        <f xml:space="preserve"> [4]Summary_Calc!N$648</f>
        <v>0</v>
      </c>
      <c r="Z94" s="29">
        <f xml:space="preserve"> [4]Summary_Calc!O$648</f>
        <v>0</v>
      </c>
      <c r="AA94" s="29">
        <f xml:space="preserve"> [4]Summary_Calc!P$648</f>
        <v>0</v>
      </c>
      <c r="AB94" s="20">
        <f>SUM(W94:AA94)</f>
        <v>0</v>
      </c>
    </row>
    <row r="95" spans="3:28">
      <c r="C95" s="6" t="s">
        <v>21</v>
      </c>
      <c r="D95" s="3"/>
      <c r="E95" s="28" t="e">
        <f>E97/E96</f>
        <v>#DIV/0!</v>
      </c>
      <c r="F95" s="29" t="e">
        <f>F97/F96</f>
        <v>#DIV/0!</v>
      </c>
      <c r="G95" s="29" t="e">
        <f>G97/G96</f>
        <v>#DIV/0!</v>
      </c>
      <c r="H95" s="29" t="e">
        <f>H97/H96</f>
        <v>#DIV/0!</v>
      </c>
      <c r="I95" s="29" t="e">
        <f>I97/I96</f>
        <v>#DIV/0!</v>
      </c>
      <c r="J95" s="32"/>
      <c r="K95" s="28" t="e">
        <f>K97/K96</f>
        <v>#DIV/0!</v>
      </c>
      <c r="L95" s="29" t="e">
        <f>L97/L96</f>
        <v>#DIV/0!</v>
      </c>
      <c r="M95" s="29" t="e">
        <f>M97/M96</f>
        <v>#DIV/0!</v>
      </c>
      <c r="N95" s="29" t="e">
        <f>N97/N96</f>
        <v>#DIV/0!</v>
      </c>
      <c r="O95" s="29" t="e">
        <f>O97/O96</f>
        <v>#DIV/0!</v>
      </c>
      <c r="P95" s="32"/>
      <c r="Q95" s="28" t="e">
        <f>Q97/Q96</f>
        <v>#DIV/0!</v>
      </c>
      <c r="R95" s="29" t="e">
        <f>R97/R96</f>
        <v>#DIV/0!</v>
      </c>
      <c r="S95" s="29" t="e">
        <f>S97/S96</f>
        <v>#DIV/0!</v>
      </c>
      <c r="T95" s="29" t="e">
        <f>T97/T96</f>
        <v>#DIV/0!</v>
      </c>
      <c r="U95" s="29" t="e">
        <f>U97/U96</f>
        <v>#DIV/0!</v>
      </c>
      <c r="V95" s="32"/>
      <c r="W95" s="28" t="e">
        <f>W97/W96</f>
        <v>#DIV/0!</v>
      </c>
      <c r="X95" s="29" t="e">
        <f>X97/X96</f>
        <v>#DIV/0!</v>
      </c>
      <c r="Y95" s="29" t="e">
        <f>Y97/Y96</f>
        <v>#DIV/0!</v>
      </c>
      <c r="Z95" s="29" t="e">
        <f>Z97/Z96</f>
        <v>#DIV/0!</v>
      </c>
      <c r="AA95" s="29" t="e">
        <f>AA97/AA96</f>
        <v>#DIV/0!</v>
      </c>
      <c r="AB95" s="32"/>
    </row>
    <row r="96" spans="3:28">
      <c r="C96" s="16" t="s">
        <v>17</v>
      </c>
      <c r="D96" s="3"/>
      <c r="E96" s="30">
        <f xml:space="preserve"> [1]InpActive!L$677</f>
        <v>0</v>
      </c>
      <c r="F96" s="31">
        <f xml:space="preserve"> [1]InpActive!M$677</f>
        <v>0</v>
      </c>
      <c r="G96" s="31">
        <f xml:space="preserve"> [1]InpActive!N$677</f>
        <v>0</v>
      </c>
      <c r="H96" s="31">
        <f xml:space="preserve"> [1]InpActive!O$677</f>
        <v>0</v>
      </c>
      <c r="I96" s="31">
        <f xml:space="preserve"> [1]InpActive!P$677</f>
        <v>0</v>
      </c>
      <c r="J96" s="32"/>
      <c r="K96" s="31">
        <f xml:space="preserve"> [2]InpActive!L$677</f>
        <v>0</v>
      </c>
      <c r="L96" s="31">
        <f xml:space="preserve"> [2]InpActive!M$677</f>
        <v>0</v>
      </c>
      <c r="M96" s="31">
        <f xml:space="preserve"> [2]InpActive!N$677</f>
        <v>0</v>
      </c>
      <c r="N96" s="31">
        <f xml:space="preserve"> [2]InpActive!O$677</f>
        <v>0</v>
      </c>
      <c r="O96" s="31">
        <f xml:space="preserve"> [2]InpActive!P$677</f>
        <v>0</v>
      </c>
      <c r="P96" s="32"/>
      <c r="Q96" s="31">
        <f xml:space="preserve"> [3]InpActive!L$677</f>
        <v>0</v>
      </c>
      <c r="R96" s="31">
        <f xml:space="preserve"> [3]InpActive!M$677</f>
        <v>0</v>
      </c>
      <c r="S96" s="31">
        <f xml:space="preserve"> [3]InpActive!N$677</f>
        <v>0</v>
      </c>
      <c r="T96" s="31">
        <f xml:space="preserve"> [3]InpActive!O$677</f>
        <v>0</v>
      </c>
      <c r="U96" s="31">
        <f xml:space="preserve"> [3]InpActive!P$677</f>
        <v>0</v>
      </c>
      <c r="V96" s="32"/>
      <c r="W96" s="30">
        <f xml:space="preserve"> '[4]Wastewater Network'!L$1029</f>
        <v>0</v>
      </c>
      <c r="X96" s="31">
        <f xml:space="preserve"> '[4]Wastewater Network'!M$1029</f>
        <v>0</v>
      </c>
      <c r="Y96" s="31">
        <f xml:space="preserve"> '[4]Wastewater Network'!N$1029</f>
        <v>0</v>
      </c>
      <c r="Z96" s="31">
        <f xml:space="preserve"> '[4]Wastewater Network'!O$1029</f>
        <v>0</v>
      </c>
      <c r="AA96" s="31">
        <f xml:space="preserve"> '[4]Wastewater Network'!P$1029</f>
        <v>0</v>
      </c>
      <c r="AB96" s="32"/>
    </row>
    <row r="97" spans="3:28">
      <c r="C97" s="6" t="s">
        <v>22</v>
      </c>
      <c r="D97" s="3"/>
      <c r="E97" s="28">
        <f xml:space="preserve"> [1]Summary_Calc!L$650</f>
        <v>0</v>
      </c>
      <c r="F97" s="29">
        <f xml:space="preserve"> [1]Summary_Calc!M$650</f>
        <v>0</v>
      </c>
      <c r="G97" s="29">
        <f xml:space="preserve"> [1]Summary_Calc!N$650</f>
        <v>0</v>
      </c>
      <c r="H97" s="29">
        <f xml:space="preserve"> [1]Summary_Calc!O$650</f>
        <v>0</v>
      </c>
      <c r="I97" s="29">
        <f xml:space="preserve"> [1]Summary_Calc!P$650</f>
        <v>0</v>
      </c>
      <c r="J97" s="20">
        <f>SUM(E97:I97)</f>
        <v>0</v>
      </c>
      <c r="K97" s="28">
        <f xml:space="preserve"> [2]Summary_Calc!L$650</f>
        <v>0</v>
      </c>
      <c r="L97" s="29">
        <f xml:space="preserve"> [2]Summary_Calc!M$650</f>
        <v>0</v>
      </c>
      <c r="M97" s="29">
        <f xml:space="preserve"> [2]Summary_Calc!N$650</f>
        <v>0</v>
      </c>
      <c r="N97" s="29">
        <f xml:space="preserve"> [2]Summary_Calc!O$650</f>
        <v>0</v>
      </c>
      <c r="O97" s="29">
        <f xml:space="preserve"> [2]Summary_Calc!P$650</f>
        <v>0</v>
      </c>
      <c r="P97" s="20">
        <f>SUM(K97:O97)</f>
        <v>0</v>
      </c>
      <c r="Q97" s="28">
        <f xml:space="preserve"> [3]Summary_Calc!L$650</f>
        <v>0</v>
      </c>
      <c r="R97" s="29">
        <f xml:space="preserve"> [3]Summary_Calc!M$650</f>
        <v>0</v>
      </c>
      <c r="S97" s="29">
        <f xml:space="preserve"> [3]Summary_Calc!N$650</f>
        <v>0</v>
      </c>
      <c r="T97" s="29">
        <f xml:space="preserve"> [3]Summary_Calc!O$650</f>
        <v>0</v>
      </c>
      <c r="U97" s="29">
        <f xml:space="preserve"> [3]Summary_Calc!P$650</f>
        <v>0</v>
      </c>
      <c r="V97" s="20">
        <f>SUM(Q97:U97)</f>
        <v>0</v>
      </c>
      <c r="W97" s="28">
        <f xml:space="preserve"> [4]Summary_Calc!L$650</f>
        <v>0</v>
      </c>
      <c r="X97" s="29">
        <f xml:space="preserve"> [4]Summary_Calc!M$650</f>
        <v>0</v>
      </c>
      <c r="Y97" s="29">
        <f xml:space="preserve"> [4]Summary_Calc!N$650</f>
        <v>0</v>
      </c>
      <c r="Z97" s="29">
        <f xml:space="preserve"> [4]Summary_Calc!O$650</f>
        <v>0</v>
      </c>
      <c r="AA97" s="29">
        <f xml:space="preserve"> [4]Summary_Calc!P$650</f>
        <v>0</v>
      </c>
      <c r="AB97" s="20">
        <f>SUM(W97:AA97)</f>
        <v>0</v>
      </c>
    </row>
    <row r="98" spans="3:28" ht="13.9" thickBot="1">
      <c r="C98" s="55" t="s">
        <v>23</v>
      </c>
      <c r="D98" s="51"/>
      <c r="E98" s="56">
        <f xml:space="preserve"> [1]Summary_Calc!L$652</f>
        <v>0</v>
      </c>
      <c r="F98" s="57">
        <f xml:space="preserve"> [1]Summary_Calc!M$652</f>
        <v>0</v>
      </c>
      <c r="G98" s="57">
        <f xml:space="preserve"> [1]Summary_Calc!N$652</f>
        <v>0</v>
      </c>
      <c r="H98" s="57">
        <f xml:space="preserve"> [1]Summary_Calc!O$652</f>
        <v>0</v>
      </c>
      <c r="I98" s="57">
        <f xml:space="preserve"> [1]Summary_Calc!P$652</f>
        <v>0</v>
      </c>
      <c r="J98" s="54">
        <f>SUM(E98:I98)</f>
        <v>0</v>
      </c>
      <c r="K98" s="58">
        <f xml:space="preserve"> [2]Summary_Calc!L$652</f>
        <v>0</v>
      </c>
      <c r="L98" s="57">
        <f xml:space="preserve"> [2]Summary_Calc!M$652</f>
        <v>0</v>
      </c>
      <c r="M98" s="57">
        <f xml:space="preserve"> [2]Summary_Calc!N$652</f>
        <v>0</v>
      </c>
      <c r="N98" s="57">
        <f xml:space="preserve"> [2]Summary_Calc!O$652</f>
        <v>0</v>
      </c>
      <c r="O98" s="57">
        <f xml:space="preserve"> [2]Summary_Calc!P$652</f>
        <v>0</v>
      </c>
      <c r="P98" s="54">
        <f>SUM(K98:O98)</f>
        <v>0</v>
      </c>
      <c r="Q98" s="58">
        <f xml:space="preserve"> [3]Summary_Calc!L$652</f>
        <v>0</v>
      </c>
      <c r="R98" s="57">
        <f xml:space="preserve"> [3]Summary_Calc!M$652</f>
        <v>0</v>
      </c>
      <c r="S98" s="57">
        <f xml:space="preserve"> [3]Summary_Calc!N$652</f>
        <v>0</v>
      </c>
      <c r="T98" s="57">
        <f xml:space="preserve"> [3]Summary_Calc!O$652</f>
        <v>0</v>
      </c>
      <c r="U98" s="57">
        <f xml:space="preserve"> [3]Summary_Calc!P$652</f>
        <v>0</v>
      </c>
      <c r="V98" s="54">
        <f>SUM(Q98:U98)</f>
        <v>0</v>
      </c>
      <c r="W98" s="56">
        <f xml:space="preserve"> [4]Summary_Calc!L$652</f>
        <v>0</v>
      </c>
      <c r="X98" s="57">
        <f xml:space="preserve"> [4]Summary_Calc!M$652</f>
        <v>0</v>
      </c>
      <c r="Y98" s="57">
        <f xml:space="preserve"> [4]Summary_Calc!N$652</f>
        <v>0</v>
      </c>
      <c r="Z98" s="57">
        <f xml:space="preserve"> [4]Summary_Calc!O$652</f>
        <v>0</v>
      </c>
      <c r="AA98" s="57">
        <f xml:space="preserve"> [4]Summary_Calc!P$652</f>
        <v>0</v>
      </c>
      <c r="AB98" s="54">
        <f>SUM(W98:AA98)</f>
        <v>0</v>
      </c>
    </row>
    <row r="99" spans="3:28">
      <c r="C99" s="5" t="s">
        <v>24</v>
      </c>
      <c r="D99" s="2"/>
      <c r="E99" s="39">
        <f>E101/E100</f>
        <v>0</v>
      </c>
      <c r="F99" s="40">
        <f>F101/F100</f>
        <v>0</v>
      </c>
      <c r="G99" s="40">
        <f>G101/G100</f>
        <v>0</v>
      </c>
      <c r="H99" s="40">
        <f>H101/H100</f>
        <v>0</v>
      </c>
      <c r="I99" s="40">
        <f>I101/I100</f>
        <v>0</v>
      </c>
      <c r="J99" s="45"/>
      <c r="K99" s="39">
        <f>K101/K100</f>
        <v>0</v>
      </c>
      <c r="L99" s="40">
        <f>L101/L100</f>
        <v>0</v>
      </c>
      <c r="M99" s="40">
        <f>M101/M100</f>
        <v>0</v>
      </c>
      <c r="N99" s="40">
        <f>N101/N100</f>
        <v>0</v>
      </c>
      <c r="O99" s="40">
        <f>O101/O100</f>
        <v>0</v>
      </c>
      <c r="P99" s="49"/>
      <c r="Q99" s="39">
        <f>Q101/Q100</f>
        <v>0</v>
      </c>
      <c r="R99" s="40">
        <f>R101/R100</f>
        <v>0</v>
      </c>
      <c r="S99" s="40">
        <f>S101/S100</f>
        <v>0</v>
      </c>
      <c r="T99" s="40">
        <f>T101/T100</f>
        <v>0</v>
      </c>
      <c r="U99" s="40">
        <f>U101/U100</f>
        <v>0</v>
      </c>
      <c r="V99" s="49"/>
      <c r="W99" s="39">
        <f>W101/W100</f>
        <v>0</v>
      </c>
      <c r="X99" s="40">
        <f>X101/X100</f>
        <v>0</v>
      </c>
      <c r="Y99" s="40">
        <f>Y101/Y100</f>
        <v>0</v>
      </c>
      <c r="Z99" s="40">
        <f>Z101/Z100</f>
        <v>0</v>
      </c>
      <c r="AA99" s="40">
        <f>AA101/AA100</f>
        <v>0</v>
      </c>
      <c r="AB99" s="45"/>
    </row>
    <row r="100" spans="3:28">
      <c r="C100" s="16" t="s">
        <v>25</v>
      </c>
      <c r="D100" s="3"/>
      <c r="E100" s="46">
        <f xml:space="preserve"> '[1]Wastewater Network'!L$982</f>
        <v>-2.9126213592232997E-2</v>
      </c>
      <c r="F100" s="47">
        <f xml:space="preserve"> '[1]Wastewater Network'!M$982</f>
        <v>-2.9126213592232997E-2</v>
      </c>
      <c r="G100" s="47">
        <f xml:space="preserve"> '[1]Wastewater Network'!N$982</f>
        <v>-2.9126213592232997E-2</v>
      </c>
      <c r="H100" s="47">
        <f xml:space="preserve"> '[1]Wastewater Network'!O$982</f>
        <v>-2.9126213592232997E-2</v>
      </c>
      <c r="I100" s="47">
        <f xml:space="preserve"> '[1]Wastewater Network'!P$982</f>
        <v>-2.9126213592232997E-2</v>
      </c>
      <c r="J100" s="32"/>
      <c r="K100" s="46">
        <f xml:space="preserve"> '[2]Wastewater Network'!L$982</f>
        <v>2.0790485436893213E-2</v>
      </c>
      <c r="L100" s="47">
        <f xml:space="preserve"> '[2]Wastewater Network'!M$982</f>
        <v>2.0790485436893213E-2</v>
      </c>
      <c r="M100" s="47">
        <f xml:space="preserve"> '[2]Wastewater Network'!N$982</f>
        <v>2.0790485436893213E-2</v>
      </c>
      <c r="N100" s="47">
        <f xml:space="preserve"> '[2]Wastewater Network'!O$982</f>
        <v>2.0790485436893213E-2</v>
      </c>
      <c r="O100" s="47">
        <f xml:space="preserve"> '[2]Wastewater Network'!P$982</f>
        <v>2.0790485436893213E-2</v>
      </c>
      <c r="P100" s="33"/>
      <c r="Q100" s="46">
        <f xml:space="preserve"> '[3]Wastewater Network'!L$982</f>
        <v>2.0790485436893213E-2</v>
      </c>
      <c r="R100" s="47">
        <f xml:space="preserve"> '[3]Wastewater Network'!M$982</f>
        <v>2.0790485436893213E-2</v>
      </c>
      <c r="S100" s="47">
        <f xml:space="preserve"> '[3]Wastewater Network'!N$982</f>
        <v>2.0790485436893213E-2</v>
      </c>
      <c r="T100" s="47">
        <f xml:space="preserve"> '[3]Wastewater Network'!O$982</f>
        <v>2.0790485436893213E-2</v>
      </c>
      <c r="U100" s="47">
        <f xml:space="preserve"> '[3]Wastewater Network'!P$982</f>
        <v>2.0790485436893213E-2</v>
      </c>
      <c r="V100" s="33"/>
      <c r="W100" s="30">
        <f xml:space="preserve"> '[4]Wastewater Network'!L$990</f>
        <v>1.920357193840716E-2</v>
      </c>
      <c r="X100" s="31">
        <f xml:space="preserve"> '[4]Wastewater Network'!M$990</f>
        <v>1.920357193840716E-2</v>
      </c>
      <c r="Y100" s="31">
        <f xml:space="preserve"> '[4]Wastewater Network'!N$990</f>
        <v>1.920357193840716E-2</v>
      </c>
      <c r="Z100" s="31">
        <f xml:space="preserve"> '[4]Wastewater Network'!O$990</f>
        <v>1.920357193840716E-2</v>
      </c>
      <c r="AA100" s="31">
        <f xml:space="preserve"> '[4]Wastewater Network'!P$990</f>
        <v>1.920357193840716E-2</v>
      </c>
      <c r="AB100" s="32"/>
    </row>
    <row r="101" spans="3:28">
      <c r="C101" s="6" t="s">
        <v>26</v>
      </c>
      <c r="D101" s="3"/>
      <c r="E101" s="21">
        <f xml:space="preserve"> [1]Summary_Calc!L$663</f>
        <v>0</v>
      </c>
      <c r="F101" s="22">
        <f xml:space="preserve"> [1]Summary_Calc!M$663</f>
        <v>0</v>
      </c>
      <c r="G101" s="22">
        <f xml:space="preserve"> [1]Summary_Calc!N$663</f>
        <v>0</v>
      </c>
      <c r="H101" s="22">
        <f xml:space="preserve"> [1]Summary_Calc!O$663</f>
        <v>0</v>
      </c>
      <c r="I101" s="22">
        <f xml:space="preserve"> [1]Summary_Calc!P$663</f>
        <v>0</v>
      </c>
      <c r="J101" s="20">
        <f>SUM(E101:I101)</f>
        <v>0</v>
      </c>
      <c r="K101" s="21">
        <f xml:space="preserve"> [2]Summary_Calc!L$663</f>
        <v>0</v>
      </c>
      <c r="L101" s="22">
        <f xml:space="preserve"> [2]Summary_Calc!M$663</f>
        <v>0</v>
      </c>
      <c r="M101" s="22">
        <f xml:space="preserve"> [2]Summary_Calc!N$663</f>
        <v>0</v>
      </c>
      <c r="N101" s="22">
        <f xml:space="preserve"> [2]Summary_Calc!O$663</f>
        <v>0</v>
      </c>
      <c r="O101" s="22">
        <f xml:space="preserve"> [2]Summary_Calc!P$663</f>
        <v>0</v>
      </c>
      <c r="P101" s="29">
        <f>SUM(K101:O101)</f>
        <v>0</v>
      </c>
      <c r="Q101" s="21">
        <f xml:space="preserve"> [3]Summary_Calc!L$663</f>
        <v>0</v>
      </c>
      <c r="R101" s="22">
        <f xml:space="preserve"> [3]Summary_Calc!M$663</f>
        <v>0</v>
      </c>
      <c r="S101" s="22">
        <f xml:space="preserve"> [3]Summary_Calc!N$663</f>
        <v>0</v>
      </c>
      <c r="T101" s="22">
        <f xml:space="preserve"> [3]Summary_Calc!O$663</f>
        <v>0</v>
      </c>
      <c r="U101" s="22">
        <f xml:space="preserve"> [3]Summary_Calc!P$663</f>
        <v>0</v>
      </c>
      <c r="V101" s="29">
        <f>SUM(Q101:U101)</f>
        <v>0</v>
      </c>
      <c r="W101" s="28">
        <f xml:space="preserve"> [4]Summary_Calc!L$663</f>
        <v>0</v>
      </c>
      <c r="X101" s="29">
        <f xml:space="preserve"> [4]Summary_Calc!M$663</f>
        <v>0</v>
      </c>
      <c r="Y101" s="29">
        <f xml:space="preserve"> [4]Summary_Calc!N$663</f>
        <v>0</v>
      </c>
      <c r="Z101" s="29">
        <f xml:space="preserve"> [4]Summary_Calc!O$663</f>
        <v>0</v>
      </c>
      <c r="AA101" s="29">
        <f xml:space="preserve"> [4]Summary_Calc!P$663</f>
        <v>0</v>
      </c>
      <c r="AB101" s="20">
        <f>SUM(W101:AA101)</f>
        <v>0</v>
      </c>
    </row>
    <row r="102" spans="3:28">
      <c r="C102" s="6" t="s">
        <v>27</v>
      </c>
      <c r="D102" s="3"/>
      <c r="E102" s="28">
        <f>E104/E103</f>
        <v>0</v>
      </c>
      <c r="F102" s="29">
        <f>F104/F103</f>
        <v>0</v>
      </c>
      <c r="G102" s="29">
        <f>G104/G103</f>
        <v>0</v>
      </c>
      <c r="H102" s="29">
        <f>H104/H103</f>
        <v>0</v>
      </c>
      <c r="I102" s="29">
        <f>I104/I103</f>
        <v>0</v>
      </c>
      <c r="J102" s="32"/>
      <c r="K102" s="28">
        <f>K104/K103</f>
        <v>0</v>
      </c>
      <c r="L102" s="29">
        <f>L104/L103</f>
        <v>0</v>
      </c>
      <c r="M102" s="29">
        <f>M104/M103</f>
        <v>0</v>
      </c>
      <c r="N102" s="29">
        <f>N104/N103</f>
        <v>0</v>
      </c>
      <c r="O102" s="29">
        <f>O104/O103</f>
        <v>0</v>
      </c>
      <c r="P102" s="33"/>
      <c r="Q102" s="28">
        <f>Q104/Q103</f>
        <v>0</v>
      </c>
      <c r="R102" s="29">
        <f>R104/R103</f>
        <v>0</v>
      </c>
      <c r="S102" s="29">
        <f>S104/S103</f>
        <v>0</v>
      </c>
      <c r="T102" s="29">
        <f>T104/T103</f>
        <v>0</v>
      </c>
      <c r="U102" s="29">
        <f>U104/U103</f>
        <v>0</v>
      </c>
      <c r="V102" s="33"/>
      <c r="W102" s="28">
        <f>W104/W103</f>
        <v>0</v>
      </c>
      <c r="X102" s="29">
        <f>X104/X103</f>
        <v>0</v>
      </c>
      <c r="Y102" s="29">
        <f>Y104/Y103</f>
        <v>0</v>
      </c>
      <c r="Z102" s="29">
        <f>Z104/Z103</f>
        <v>0</v>
      </c>
      <c r="AA102" s="29">
        <f>AA104/AA103</f>
        <v>0</v>
      </c>
      <c r="AB102" s="32"/>
    </row>
    <row r="103" spans="3:28">
      <c r="C103" s="16" t="s">
        <v>25</v>
      </c>
      <c r="D103" s="3"/>
      <c r="E103" s="46">
        <f xml:space="preserve"> '[1]Wastewater Network'!L$862</f>
        <v>-1.9607843137254943E-2</v>
      </c>
      <c r="F103" s="31">
        <f xml:space="preserve"> '[1]Wastewater Network'!M$862</f>
        <v>-1.9607843137254943E-2</v>
      </c>
      <c r="G103" s="31">
        <f xml:space="preserve"> '[1]Wastewater Network'!N$862</f>
        <v>-1.9607843137254943E-2</v>
      </c>
      <c r="H103" s="31">
        <f xml:space="preserve"> '[1]Wastewater Network'!O$862</f>
        <v>-1.9607843137254943E-2</v>
      </c>
      <c r="I103" s="31">
        <f xml:space="preserve"> '[1]Wastewater Network'!P$862</f>
        <v>-1.9607843137254943E-2</v>
      </c>
      <c r="J103" s="32"/>
      <c r="K103" s="46">
        <f xml:space="preserve"> '[2]Wastewater Network'!L$862</f>
        <v>3.0798235294117626E-2</v>
      </c>
      <c r="L103" s="31">
        <f xml:space="preserve"> '[2]Wastewater Network'!M$862</f>
        <v>3.0798235294117626E-2</v>
      </c>
      <c r="M103" s="31">
        <f xml:space="preserve"> '[2]Wastewater Network'!N$862</f>
        <v>3.0798235294117626E-2</v>
      </c>
      <c r="N103" s="31">
        <f xml:space="preserve"> '[2]Wastewater Network'!O$862</f>
        <v>3.0798235294117626E-2</v>
      </c>
      <c r="O103" s="31">
        <f xml:space="preserve"> '[2]Wastewater Network'!P$862</f>
        <v>3.0798235294117626E-2</v>
      </c>
      <c r="P103" s="33"/>
      <c r="Q103" s="46">
        <f xml:space="preserve"> '[3]Wastewater Network'!L$862</f>
        <v>3.0798235294117626E-2</v>
      </c>
      <c r="R103" s="31">
        <f xml:space="preserve"> '[3]Wastewater Network'!M$862</f>
        <v>3.0798235294117626E-2</v>
      </c>
      <c r="S103" s="31">
        <f xml:space="preserve"> '[3]Wastewater Network'!N$862</f>
        <v>3.0798235294117626E-2</v>
      </c>
      <c r="T103" s="31">
        <f xml:space="preserve"> '[3]Wastewater Network'!O$862</f>
        <v>3.0798235294117626E-2</v>
      </c>
      <c r="U103" s="31">
        <f xml:space="preserve"> '[3]Wastewater Network'!P$862</f>
        <v>3.0798235294117626E-2</v>
      </c>
      <c r="V103" s="33"/>
      <c r="W103" s="30">
        <f xml:space="preserve"> '[4]Wastewater Network'!L$870</f>
        <v>2.9195763820156317E-2</v>
      </c>
      <c r="X103" s="31">
        <f xml:space="preserve"> '[4]Wastewater Network'!M$870</f>
        <v>2.9195763820156317E-2</v>
      </c>
      <c r="Y103" s="31">
        <f xml:space="preserve"> '[4]Wastewater Network'!N$870</f>
        <v>2.9195763820156317E-2</v>
      </c>
      <c r="Z103" s="31">
        <f xml:space="preserve"> '[4]Wastewater Network'!O$870</f>
        <v>2.9195763820156317E-2</v>
      </c>
      <c r="AA103" s="31">
        <f xml:space="preserve"> '[4]Wastewater Network'!P$870</f>
        <v>2.9195763820156317E-2</v>
      </c>
      <c r="AB103" s="32"/>
    </row>
    <row r="104" spans="3:28">
      <c r="C104" s="6" t="s">
        <v>28</v>
      </c>
      <c r="D104" s="3"/>
      <c r="E104" s="21">
        <f xml:space="preserve"> [1]Summary_Calc!L$662</f>
        <v>0</v>
      </c>
      <c r="F104" s="29">
        <f xml:space="preserve"> [1]Summary_Calc!M$662</f>
        <v>0</v>
      </c>
      <c r="G104" s="29">
        <f xml:space="preserve"> [1]Summary_Calc!N$662</f>
        <v>0</v>
      </c>
      <c r="H104" s="29">
        <f xml:space="preserve"> [1]Summary_Calc!O$662</f>
        <v>0</v>
      </c>
      <c r="I104" s="29">
        <f xml:space="preserve"> [1]Summary_Calc!P$662</f>
        <v>0</v>
      </c>
      <c r="J104" s="20">
        <f>SUM(E104:I104)</f>
        <v>0</v>
      </c>
      <c r="K104" s="21">
        <f xml:space="preserve"> [2]Summary_Calc!L$662</f>
        <v>0</v>
      </c>
      <c r="L104" s="29">
        <f xml:space="preserve"> [2]Summary_Calc!M$662</f>
        <v>0</v>
      </c>
      <c r="M104" s="29">
        <f xml:space="preserve"> [2]Summary_Calc!N$662</f>
        <v>0</v>
      </c>
      <c r="N104" s="29">
        <f xml:space="preserve"> [2]Summary_Calc!O$662</f>
        <v>0</v>
      </c>
      <c r="O104" s="29">
        <f xml:space="preserve"> [2]Summary_Calc!P$662</f>
        <v>0</v>
      </c>
      <c r="P104" s="29">
        <f>SUM(K104:O104)</f>
        <v>0</v>
      </c>
      <c r="Q104" s="21">
        <f xml:space="preserve"> [3]Summary_Calc!L$662</f>
        <v>0</v>
      </c>
      <c r="R104" s="29">
        <f xml:space="preserve"> [3]Summary_Calc!M$662</f>
        <v>0</v>
      </c>
      <c r="S104" s="29">
        <f xml:space="preserve"> [3]Summary_Calc!N$662</f>
        <v>0</v>
      </c>
      <c r="T104" s="29">
        <f xml:space="preserve"> [3]Summary_Calc!O$662</f>
        <v>0</v>
      </c>
      <c r="U104" s="29">
        <f xml:space="preserve"> [3]Summary_Calc!P$662</f>
        <v>0</v>
      </c>
      <c r="V104" s="29">
        <f>SUM(Q104:U104)</f>
        <v>0</v>
      </c>
      <c r="W104" s="28">
        <f xml:space="preserve"> [4]Summary_Calc!L$662</f>
        <v>0</v>
      </c>
      <c r="X104" s="29">
        <f xml:space="preserve"> [4]Summary_Calc!M$662</f>
        <v>0</v>
      </c>
      <c r="Y104" s="29">
        <f xml:space="preserve"> [4]Summary_Calc!N$662</f>
        <v>0</v>
      </c>
      <c r="Z104" s="29">
        <f xml:space="preserve"> [4]Summary_Calc!O$662</f>
        <v>0</v>
      </c>
      <c r="AA104" s="29">
        <f xml:space="preserve"> [4]Summary_Calc!P$662</f>
        <v>0</v>
      </c>
      <c r="AB104" s="20">
        <f>SUM(W104:AA104)</f>
        <v>0</v>
      </c>
    </row>
    <row r="105" spans="3:28">
      <c r="C105" s="6" t="s">
        <v>29</v>
      </c>
      <c r="D105" s="3"/>
      <c r="E105" s="28">
        <f>E107/E106</f>
        <v>0</v>
      </c>
      <c r="F105" s="29">
        <f>F107/F106</f>
        <v>0</v>
      </c>
      <c r="G105" s="29">
        <f>G107/G106</f>
        <v>0</v>
      </c>
      <c r="H105" s="29">
        <f>H107/H106</f>
        <v>0</v>
      </c>
      <c r="I105" s="29">
        <f>I107/I106</f>
        <v>0</v>
      </c>
      <c r="J105" s="32"/>
      <c r="K105" s="28">
        <f>K107/K106</f>
        <v>0</v>
      </c>
      <c r="L105" s="29">
        <f>L107/L106</f>
        <v>0</v>
      </c>
      <c r="M105" s="29">
        <f>M107/M106</f>
        <v>0</v>
      </c>
      <c r="N105" s="29">
        <f>N107/N106</f>
        <v>0</v>
      </c>
      <c r="O105" s="29">
        <f>O107/O106</f>
        <v>0</v>
      </c>
      <c r="P105" s="33"/>
      <c r="Q105" s="28">
        <f>Q107/Q106</f>
        <v>0</v>
      </c>
      <c r="R105" s="29">
        <f>R107/R106</f>
        <v>0</v>
      </c>
      <c r="S105" s="29">
        <f>S107/S106</f>
        <v>0</v>
      </c>
      <c r="T105" s="29">
        <f>T107/T106</f>
        <v>0</v>
      </c>
      <c r="U105" s="29">
        <f>U107/U106</f>
        <v>0</v>
      </c>
      <c r="V105" s="33"/>
      <c r="W105" s="28">
        <f>W107/W106</f>
        <v>0</v>
      </c>
      <c r="X105" s="29">
        <f>X107/X106</f>
        <v>0</v>
      </c>
      <c r="Y105" s="29">
        <f>Y107/Y106</f>
        <v>0</v>
      </c>
      <c r="Z105" s="29">
        <f>Z107/Z106</f>
        <v>0</v>
      </c>
      <c r="AA105" s="29">
        <f>AA107/AA106</f>
        <v>0</v>
      </c>
      <c r="AB105" s="32"/>
    </row>
    <row r="106" spans="3:28">
      <c r="C106" s="16" t="s">
        <v>25</v>
      </c>
      <c r="D106" s="3"/>
      <c r="E106" s="46">
        <f xml:space="preserve"> '[1]Wastewater Network'!L$1115</f>
        <v>-1.9607843137254943E-2</v>
      </c>
      <c r="F106" s="47">
        <f xml:space="preserve"> '[1]Wastewater Network'!M$1115</f>
        <v>-1.9607843137254943E-2</v>
      </c>
      <c r="G106" s="47">
        <f xml:space="preserve"> '[1]Wastewater Network'!N$1115</f>
        <v>-1.9607843137254943E-2</v>
      </c>
      <c r="H106" s="47">
        <f xml:space="preserve"> '[1]Wastewater Network'!O$1115</f>
        <v>-1.9607843137254943E-2</v>
      </c>
      <c r="I106" s="47">
        <f xml:space="preserve"> '[1]Wastewater Network'!P$1115</f>
        <v>-1.9607843137254943E-2</v>
      </c>
      <c r="J106" s="32"/>
      <c r="K106" s="46">
        <f xml:space="preserve"> '[2]Wastewater Network'!L$1115</f>
        <v>3.0798235294117626E-2</v>
      </c>
      <c r="L106" s="47">
        <f xml:space="preserve"> '[2]Wastewater Network'!M$1115</f>
        <v>3.0798235294117626E-2</v>
      </c>
      <c r="M106" s="47">
        <f xml:space="preserve"> '[2]Wastewater Network'!N$1115</f>
        <v>3.0798235294117626E-2</v>
      </c>
      <c r="N106" s="47">
        <f xml:space="preserve"> '[2]Wastewater Network'!O$1115</f>
        <v>3.0798235294117626E-2</v>
      </c>
      <c r="O106" s="47">
        <f xml:space="preserve"> '[2]Wastewater Network'!P$1115</f>
        <v>3.0798235294117626E-2</v>
      </c>
      <c r="P106" s="33"/>
      <c r="Q106" s="46">
        <f xml:space="preserve"> '[3]Wastewater Network'!L$1115</f>
        <v>3.0798235294117626E-2</v>
      </c>
      <c r="R106" s="47">
        <f xml:space="preserve"> '[3]Wastewater Network'!M$1115</f>
        <v>3.0798235294117626E-2</v>
      </c>
      <c r="S106" s="47">
        <f xml:space="preserve"> '[3]Wastewater Network'!N$1115</f>
        <v>3.0798235294117626E-2</v>
      </c>
      <c r="T106" s="47">
        <f xml:space="preserve"> '[3]Wastewater Network'!O$1115</f>
        <v>3.0798235294117626E-2</v>
      </c>
      <c r="U106" s="47">
        <f xml:space="preserve"> '[3]Wastewater Network'!P$1115</f>
        <v>3.0798235294117626E-2</v>
      </c>
      <c r="V106" s="33"/>
      <c r="W106" s="30">
        <f xml:space="preserve"> '[4]Wastewater Network'!L$1123</f>
        <v>2.9195763820156317E-2</v>
      </c>
      <c r="X106" s="31">
        <f xml:space="preserve"> '[4]Wastewater Network'!M$1123</f>
        <v>2.9195763820156317E-2</v>
      </c>
      <c r="Y106" s="31">
        <f xml:space="preserve"> '[4]Wastewater Network'!N$1123</f>
        <v>2.9195763820156317E-2</v>
      </c>
      <c r="Z106" s="31">
        <f xml:space="preserve"> '[4]Wastewater Network'!O$1123</f>
        <v>2.9195763820156317E-2</v>
      </c>
      <c r="AA106" s="31">
        <f xml:space="preserve"> '[4]Wastewater Network'!P$1123</f>
        <v>2.9195763820156317E-2</v>
      </c>
      <c r="AB106" s="32"/>
    </row>
    <row r="107" spans="3:28">
      <c r="C107" s="6" t="s">
        <v>30</v>
      </c>
      <c r="D107" s="3"/>
      <c r="E107" s="21">
        <f xml:space="preserve"> [1]Summary_Calc!L$664</f>
        <v>0</v>
      </c>
      <c r="F107" s="29">
        <f xml:space="preserve"> [1]Summary_Calc!M$664</f>
        <v>0</v>
      </c>
      <c r="G107" s="29">
        <f xml:space="preserve"> [1]Summary_Calc!N$664</f>
        <v>0</v>
      </c>
      <c r="H107" s="29">
        <f xml:space="preserve"> [1]Summary_Calc!O$664</f>
        <v>0</v>
      </c>
      <c r="I107" s="29">
        <f xml:space="preserve"> [1]Summary_Calc!P$664</f>
        <v>0</v>
      </c>
      <c r="J107" s="20">
        <f>SUM(E107:I107)</f>
        <v>0</v>
      </c>
      <c r="K107" s="21">
        <f xml:space="preserve"> [2]Summary_Calc!L$664</f>
        <v>0</v>
      </c>
      <c r="L107" s="29">
        <f xml:space="preserve"> [2]Summary_Calc!M$664</f>
        <v>0</v>
      </c>
      <c r="M107" s="29">
        <f xml:space="preserve"> [2]Summary_Calc!N$664</f>
        <v>0</v>
      </c>
      <c r="N107" s="29">
        <f xml:space="preserve"> [2]Summary_Calc!O$664</f>
        <v>0</v>
      </c>
      <c r="O107" s="29">
        <f xml:space="preserve"> [2]Summary_Calc!P$664</f>
        <v>0</v>
      </c>
      <c r="P107" s="29">
        <f>SUM(K107:O107)</f>
        <v>0</v>
      </c>
      <c r="Q107" s="21">
        <f xml:space="preserve"> [3]Summary_Calc!L$664</f>
        <v>0</v>
      </c>
      <c r="R107" s="29">
        <f xml:space="preserve"> [3]Summary_Calc!M$664</f>
        <v>0</v>
      </c>
      <c r="S107" s="29">
        <f xml:space="preserve"> [3]Summary_Calc!N$664</f>
        <v>0</v>
      </c>
      <c r="T107" s="29">
        <f xml:space="preserve"> [3]Summary_Calc!O$664</f>
        <v>0</v>
      </c>
      <c r="U107" s="29">
        <f xml:space="preserve"> [3]Summary_Calc!P$664</f>
        <v>0</v>
      </c>
      <c r="V107" s="29">
        <f>SUM(Q107:U107)</f>
        <v>0</v>
      </c>
      <c r="W107" s="28">
        <f xml:space="preserve"> [4]Summary_Calc!L$664</f>
        <v>0</v>
      </c>
      <c r="X107" s="29">
        <f xml:space="preserve"> [4]Summary_Calc!M$664</f>
        <v>0</v>
      </c>
      <c r="Y107" s="29">
        <f xml:space="preserve"> [4]Summary_Calc!N$664</f>
        <v>0</v>
      </c>
      <c r="Z107" s="29">
        <f xml:space="preserve"> [4]Summary_Calc!O$664</f>
        <v>0</v>
      </c>
      <c r="AA107" s="29">
        <f xml:space="preserve"> [4]Summary_Calc!P$664</f>
        <v>0</v>
      </c>
      <c r="AB107" s="20">
        <f>SUM(W107:AA107)</f>
        <v>0</v>
      </c>
    </row>
    <row r="108" spans="3:28">
      <c r="C108" s="6" t="s">
        <v>31</v>
      </c>
      <c r="D108" s="3"/>
      <c r="E108" s="21">
        <f xml:space="preserve"> [1]Summary_Calc!L$665</f>
        <v>0</v>
      </c>
      <c r="F108" s="22">
        <f xml:space="preserve"> [1]Summary_Calc!M$665</f>
        <v>0</v>
      </c>
      <c r="G108" s="22">
        <f xml:space="preserve"> [1]Summary_Calc!N$665</f>
        <v>0</v>
      </c>
      <c r="H108" s="22">
        <f xml:space="preserve"> [1]Summary_Calc!O$665</f>
        <v>0</v>
      </c>
      <c r="I108" s="22">
        <f xml:space="preserve"> [1]Summary_Calc!P$665</f>
        <v>0</v>
      </c>
      <c r="J108" s="20">
        <f>SUM(E108:I108)</f>
        <v>0</v>
      </c>
      <c r="K108" s="21">
        <f xml:space="preserve"> [2]Summary_Calc!L$665</f>
        <v>0</v>
      </c>
      <c r="L108" s="22">
        <f xml:space="preserve"> [2]Summary_Calc!M$665</f>
        <v>0</v>
      </c>
      <c r="M108" s="22">
        <f xml:space="preserve"> [2]Summary_Calc!N$665</f>
        <v>0</v>
      </c>
      <c r="N108" s="22">
        <f xml:space="preserve"> [2]Summary_Calc!O$665</f>
        <v>0</v>
      </c>
      <c r="O108" s="22">
        <f xml:space="preserve"> [2]Summary_Calc!P$665</f>
        <v>0</v>
      </c>
      <c r="P108" s="29">
        <f>SUM(K108:O108)</f>
        <v>0</v>
      </c>
      <c r="Q108" s="21">
        <f xml:space="preserve"> [3]Summary_Calc!L$665</f>
        <v>0</v>
      </c>
      <c r="R108" s="22">
        <f xml:space="preserve"> [3]Summary_Calc!M$665</f>
        <v>0</v>
      </c>
      <c r="S108" s="22">
        <f xml:space="preserve"> [3]Summary_Calc!N$665</f>
        <v>0</v>
      </c>
      <c r="T108" s="22">
        <f xml:space="preserve"> [3]Summary_Calc!O$665</f>
        <v>0</v>
      </c>
      <c r="U108" s="22">
        <f xml:space="preserve"> [3]Summary_Calc!P$665</f>
        <v>0</v>
      </c>
      <c r="V108" s="29">
        <f>SUM(Q108:U108)</f>
        <v>0</v>
      </c>
      <c r="W108" s="28">
        <f xml:space="preserve"> [4]Summary_Calc!L$665</f>
        <v>0</v>
      </c>
      <c r="X108" s="29">
        <f xml:space="preserve"> [4]Summary_Calc!M$665</f>
        <v>0</v>
      </c>
      <c r="Y108" s="29">
        <f xml:space="preserve"> [4]Summary_Calc!N$665</f>
        <v>0</v>
      </c>
      <c r="Z108" s="29">
        <f xml:space="preserve"> [4]Summary_Calc!O$665</f>
        <v>0</v>
      </c>
      <c r="AA108" s="29">
        <f xml:space="preserve"> [4]Summary_Calc!P$665</f>
        <v>0</v>
      </c>
      <c r="AB108" s="20">
        <f>SUM(W108:AA108)</f>
        <v>0</v>
      </c>
    </row>
    <row r="109" spans="3:28" ht="13.9" thickBot="1">
      <c r="C109" s="55" t="s">
        <v>32</v>
      </c>
      <c r="D109" s="51"/>
      <c r="E109" s="61">
        <f xml:space="preserve"> [1]Summary_Calc!L$667</f>
        <v>0</v>
      </c>
      <c r="F109" s="62">
        <f xml:space="preserve"> [1]Summary_Calc!M$667</f>
        <v>0</v>
      </c>
      <c r="G109" s="62">
        <f xml:space="preserve"> [1]Summary_Calc!N$667</f>
        <v>0</v>
      </c>
      <c r="H109" s="62">
        <f xml:space="preserve"> [1]Summary_Calc!O$667</f>
        <v>0</v>
      </c>
      <c r="I109" s="62">
        <f xml:space="preserve"> [1]Summary_Calc!P$667</f>
        <v>0</v>
      </c>
      <c r="J109" s="54">
        <f>SUM(E109:I109)</f>
        <v>0</v>
      </c>
      <c r="K109" s="61">
        <f xml:space="preserve"> [2]Summary_Calc!L$667</f>
        <v>0</v>
      </c>
      <c r="L109" s="62">
        <f xml:space="preserve"> [2]Summary_Calc!M$667</f>
        <v>0</v>
      </c>
      <c r="M109" s="62">
        <f xml:space="preserve"> [2]Summary_Calc!N$667</f>
        <v>0</v>
      </c>
      <c r="N109" s="62">
        <f xml:space="preserve"> [2]Summary_Calc!O$667</f>
        <v>0</v>
      </c>
      <c r="O109" s="62">
        <f xml:space="preserve"> [2]Summary_Calc!P$667</f>
        <v>0</v>
      </c>
      <c r="P109" s="57">
        <f>SUM(K109:O109)</f>
        <v>0</v>
      </c>
      <c r="Q109" s="61">
        <f xml:space="preserve"> [3]Summary_Calc!L$667</f>
        <v>0</v>
      </c>
      <c r="R109" s="62">
        <f xml:space="preserve"> [3]Summary_Calc!M$667</f>
        <v>0</v>
      </c>
      <c r="S109" s="62">
        <f xml:space="preserve"> [3]Summary_Calc!N$667</f>
        <v>0</v>
      </c>
      <c r="T109" s="62">
        <f xml:space="preserve"> [3]Summary_Calc!O$667</f>
        <v>0</v>
      </c>
      <c r="U109" s="62">
        <f xml:space="preserve"> [3]Summary_Calc!P$667</f>
        <v>0</v>
      </c>
      <c r="V109" s="57">
        <f>SUM(Q109:U109)</f>
        <v>0</v>
      </c>
      <c r="W109" s="56">
        <f xml:space="preserve"> [4]Summary_Calc!L$667</f>
        <v>0</v>
      </c>
      <c r="X109" s="57">
        <f xml:space="preserve"> [4]Summary_Calc!M$667</f>
        <v>0</v>
      </c>
      <c r="Y109" s="57">
        <f xml:space="preserve"> [4]Summary_Calc!N$667</f>
        <v>0</v>
      </c>
      <c r="Z109" s="57">
        <f xml:space="preserve"> [4]Summary_Calc!O$667</f>
        <v>0</v>
      </c>
      <c r="AA109" s="57">
        <f xml:space="preserve"> [4]Summary_Calc!P$667</f>
        <v>0</v>
      </c>
      <c r="AB109" s="54">
        <f>SUM(W109:AA109)</f>
        <v>0</v>
      </c>
    </row>
    <row r="110" spans="3:28">
      <c r="C110" s="6" t="s">
        <v>33</v>
      </c>
      <c r="D110" s="3"/>
      <c r="E110" s="39">
        <f>'[1]Wastewater Network'!L107</f>
        <v>0</v>
      </c>
      <c r="F110" s="40">
        <f>'[1]Wastewater Network'!M107</f>
        <v>0</v>
      </c>
      <c r="G110" s="40">
        <f>'[1]Wastewater Network'!N107</f>
        <v>0</v>
      </c>
      <c r="H110" s="40">
        <f>'[1]Wastewater Network'!O107</f>
        <v>0</v>
      </c>
      <c r="I110" s="40">
        <f>'[1]Wastewater Network'!P107</f>
        <v>0</v>
      </c>
      <c r="J110" s="41">
        <f>SUM(E110:I110)</f>
        <v>0</v>
      </c>
      <c r="K110" s="71">
        <f>'[2]Wastewater Network'!L$107 - '[2]Wastewater Network'!L$106</f>
        <v>0</v>
      </c>
      <c r="L110" s="40">
        <f>'[2]Wastewater Network'!M$107 - '[2]Wastewater Network'!M$106</f>
        <v>0</v>
      </c>
      <c r="M110" s="40">
        <f>'[2]Wastewater Network'!N$107 - '[2]Wastewater Network'!N$106</f>
        <v>0</v>
      </c>
      <c r="N110" s="40">
        <f>'[2]Wastewater Network'!O$107 - '[2]Wastewater Network'!O$106</f>
        <v>0</v>
      </c>
      <c r="O110" s="40">
        <f>'[2]Wastewater Network'!P$107 - '[2]Wastewater Network'!P$106</f>
        <v>0</v>
      </c>
      <c r="P110" s="41">
        <f>SUM(K110:O110)</f>
        <v>0</v>
      </c>
      <c r="Q110" s="70">
        <f>'[3]Wastewater Network'!L$107 - '[3]Wastewater Network'!L$106</f>
        <v>0</v>
      </c>
      <c r="R110" s="40">
        <f>'[3]Wastewater Network'!M$107 - '[3]Wastewater Network'!M$106</f>
        <v>0</v>
      </c>
      <c r="S110" s="40">
        <f>'[3]Wastewater Network'!N$107 - '[3]Wastewater Network'!N$106</f>
        <v>0</v>
      </c>
      <c r="T110" s="40">
        <f>'[3]Wastewater Network'!O$107 - '[3]Wastewater Network'!O$106</f>
        <v>0</v>
      </c>
      <c r="U110" s="40">
        <f>'[3]Wastewater Network'!P$107 - '[3]Wastewater Network'!P$106</f>
        <v>0</v>
      </c>
      <c r="V110" s="41">
        <f>SUM(Q110:U110)</f>
        <v>0</v>
      </c>
      <c r="W110" s="39">
        <f>'[4]Wastewater Network'!L107-'[4]Wastewater Network'!L106</f>
        <v>0</v>
      </c>
      <c r="X110" s="40">
        <f>'[4]Wastewater Network'!M107-'[4]Wastewater Network'!M106</f>
        <v>0</v>
      </c>
      <c r="Y110" s="40">
        <f>'[4]Wastewater Network'!N107-'[4]Wastewater Network'!N106</f>
        <v>0</v>
      </c>
      <c r="Z110" s="40">
        <f>'[4]Wastewater Network'!O107-'[4]Wastewater Network'!O106</f>
        <v>0</v>
      </c>
      <c r="AA110" s="40">
        <f>'[4]Wastewater Network'!P107-'[4]Wastewater Network'!P106</f>
        <v>0</v>
      </c>
      <c r="AB110" s="41">
        <f>SUM(W110:AA110)</f>
        <v>0</v>
      </c>
    </row>
    <row r="111" spans="3:28">
      <c r="C111" s="6" t="s">
        <v>34</v>
      </c>
      <c r="D111" s="3"/>
      <c r="E111" s="36"/>
      <c r="F111" s="37"/>
      <c r="G111" s="37"/>
      <c r="H111" s="37"/>
      <c r="I111" s="37"/>
      <c r="J111" s="38"/>
      <c r="K111" s="36"/>
      <c r="L111" s="37"/>
      <c r="M111" s="37"/>
      <c r="N111" s="37"/>
      <c r="O111" s="37"/>
      <c r="P111" s="38"/>
      <c r="Q111" s="36"/>
      <c r="R111" s="37"/>
      <c r="S111" s="37"/>
      <c r="T111" s="37"/>
      <c r="U111" s="37"/>
      <c r="V111" s="38"/>
      <c r="W111" s="36"/>
      <c r="X111" s="37"/>
      <c r="Y111" s="37"/>
      <c r="Z111" s="37"/>
      <c r="AA111" s="37"/>
      <c r="AB111" s="38"/>
    </row>
    <row r="112" spans="3:28">
      <c r="C112" s="6" t="s">
        <v>35</v>
      </c>
      <c r="D112" s="3"/>
      <c r="E112" s="28">
        <f xml:space="preserve"> '[1]Exec Summary'!L$240</f>
        <v>0</v>
      </c>
      <c r="F112" s="29">
        <f xml:space="preserve"> '[1]Exec Summary'!M$240</f>
        <v>0</v>
      </c>
      <c r="G112" s="29">
        <f xml:space="preserve"> '[1]Exec Summary'!N$240</f>
        <v>0</v>
      </c>
      <c r="H112" s="29">
        <f xml:space="preserve"> '[1]Exec Summary'!O$240</f>
        <v>0</v>
      </c>
      <c r="I112" s="29">
        <f xml:space="preserve"> '[1]Exec Summary'!P$240</f>
        <v>0</v>
      </c>
      <c r="J112" s="20">
        <f>SUM(E112:I112)</f>
        <v>0</v>
      </c>
      <c r="K112" s="28">
        <f xml:space="preserve"> '[2]Exec Summary'!L$240</f>
        <v>0</v>
      </c>
      <c r="L112" s="29">
        <f xml:space="preserve"> '[2]Exec Summary'!M$240</f>
        <v>0</v>
      </c>
      <c r="M112" s="29">
        <f xml:space="preserve"> '[2]Exec Summary'!N$240</f>
        <v>0</v>
      </c>
      <c r="N112" s="29">
        <f xml:space="preserve"> '[2]Exec Summary'!O$240</f>
        <v>0</v>
      </c>
      <c r="O112" s="29">
        <f xml:space="preserve"> '[2]Exec Summary'!P$240</f>
        <v>0</v>
      </c>
      <c r="P112" s="20">
        <f>SUM(K112:O112)</f>
        <v>0</v>
      </c>
      <c r="Q112" s="28">
        <f xml:space="preserve"> '[3]Exec Summary'!L$240</f>
        <v>0</v>
      </c>
      <c r="R112" s="29">
        <f xml:space="preserve"> '[3]Exec Summary'!M$240</f>
        <v>0</v>
      </c>
      <c r="S112" s="29">
        <f xml:space="preserve"> '[3]Exec Summary'!N$240</f>
        <v>0</v>
      </c>
      <c r="T112" s="29">
        <f xml:space="preserve"> '[3]Exec Summary'!O$240</f>
        <v>0</v>
      </c>
      <c r="U112" s="29">
        <f xml:space="preserve"> '[3]Exec Summary'!P$240</f>
        <v>0</v>
      </c>
      <c r="V112" s="20">
        <f>SUM(Q112:U112)</f>
        <v>0</v>
      </c>
      <c r="W112" s="28">
        <f xml:space="preserve"> '[4]Exec Summary'!L$240</f>
        <v>0</v>
      </c>
      <c r="X112" s="29">
        <f xml:space="preserve"> '[4]Exec Summary'!M$240</f>
        <v>0</v>
      </c>
      <c r="Y112" s="29">
        <f xml:space="preserve"> '[4]Exec Summary'!N$240</f>
        <v>0</v>
      </c>
      <c r="Z112" s="29">
        <f xml:space="preserve"> '[4]Exec Summary'!O$240</f>
        <v>0</v>
      </c>
      <c r="AA112" s="29">
        <f xml:space="preserve"> '[4]Exec Summary'!P$240</f>
        <v>0</v>
      </c>
      <c r="AB112" s="20">
        <f t="shared" ref="AB112:AB117" si="10">SUM(W112:AA112)</f>
        <v>0</v>
      </c>
    </row>
    <row r="113" spans="2:28">
      <c r="C113" s="6" t="s">
        <v>36</v>
      </c>
      <c r="D113" s="3"/>
      <c r="E113" s="28">
        <f xml:space="preserve"> '[1]Exec Summary'!L$256</f>
        <v>0</v>
      </c>
      <c r="F113" s="29">
        <f xml:space="preserve"> '[1]Exec Summary'!M$256</f>
        <v>0</v>
      </c>
      <c r="G113" s="29">
        <f xml:space="preserve"> '[1]Exec Summary'!N$256</f>
        <v>0</v>
      </c>
      <c r="H113" s="29">
        <f xml:space="preserve"> '[1]Exec Summary'!O$256</f>
        <v>0</v>
      </c>
      <c r="I113" s="29">
        <f xml:space="preserve"> '[1]Exec Summary'!P$256</f>
        <v>0</v>
      </c>
      <c r="J113" s="20">
        <f>SUM(E113:I113)</f>
        <v>0</v>
      </c>
      <c r="K113" s="28">
        <f xml:space="preserve"> '[2]Exec Summary'!L$256</f>
        <v>0</v>
      </c>
      <c r="L113" s="29">
        <f xml:space="preserve"> '[2]Exec Summary'!M$256</f>
        <v>0</v>
      </c>
      <c r="M113" s="29">
        <f xml:space="preserve"> '[2]Exec Summary'!N$256</f>
        <v>0</v>
      </c>
      <c r="N113" s="29">
        <f xml:space="preserve"> '[2]Exec Summary'!O$256</f>
        <v>0</v>
      </c>
      <c r="O113" s="29">
        <f xml:space="preserve"> '[2]Exec Summary'!P$256</f>
        <v>0</v>
      </c>
      <c r="P113" s="20">
        <f>SUM(K113:O113)</f>
        <v>0</v>
      </c>
      <c r="Q113" s="28">
        <f xml:space="preserve"> '[3]Exec Summary'!L$256</f>
        <v>0</v>
      </c>
      <c r="R113" s="29">
        <f xml:space="preserve"> '[3]Exec Summary'!M$256</f>
        <v>0</v>
      </c>
      <c r="S113" s="29">
        <f xml:space="preserve"> '[3]Exec Summary'!N$256</f>
        <v>0</v>
      </c>
      <c r="T113" s="29">
        <f xml:space="preserve"> '[3]Exec Summary'!O$256</f>
        <v>0</v>
      </c>
      <c r="U113" s="29">
        <f xml:space="preserve"> '[3]Exec Summary'!P$256</f>
        <v>0</v>
      </c>
      <c r="V113" s="20">
        <f>SUM(Q113:U113)</f>
        <v>0</v>
      </c>
      <c r="W113" s="28">
        <f xml:space="preserve"> '[4]Exec Summary'!L$256</f>
        <v>0</v>
      </c>
      <c r="X113" s="29">
        <f xml:space="preserve"> '[4]Exec Summary'!M$256</f>
        <v>0</v>
      </c>
      <c r="Y113" s="29">
        <f xml:space="preserve"> '[4]Exec Summary'!N$256</f>
        <v>0</v>
      </c>
      <c r="Z113" s="29">
        <f xml:space="preserve"> '[4]Exec Summary'!O$256</f>
        <v>0</v>
      </c>
      <c r="AA113" s="29">
        <f xml:space="preserve"> '[4]Exec Summary'!P$256</f>
        <v>0</v>
      </c>
      <c r="AB113" s="20">
        <f t="shared" si="10"/>
        <v>0</v>
      </c>
    </row>
    <row r="114" spans="2:28">
      <c r="C114" s="6" t="s">
        <v>37</v>
      </c>
      <c r="D114" s="3"/>
      <c r="E114" s="28">
        <f>'[1]Exec Summary'!L241+'[1]Exec Summary'!L242+[1]Summary_Calc!L509</f>
        <v>0</v>
      </c>
      <c r="F114" s="29">
        <f>'[1]Exec Summary'!M241+'[1]Exec Summary'!M242+[1]Summary_Calc!M509</f>
        <v>0</v>
      </c>
      <c r="G114" s="29">
        <f>'[1]Exec Summary'!N241+'[1]Exec Summary'!N242+[1]Summary_Calc!N509</f>
        <v>0</v>
      </c>
      <c r="H114" s="29">
        <f>'[1]Exec Summary'!O241+'[1]Exec Summary'!O242+[1]Summary_Calc!O509</f>
        <v>0</v>
      </c>
      <c r="I114" s="29">
        <f>'[1]Exec Summary'!P241+'[1]Exec Summary'!P242+[1]Summary_Calc!P509</f>
        <v>0</v>
      </c>
      <c r="J114" s="20">
        <f>SUM(E114:I114)</f>
        <v>0</v>
      </c>
      <c r="K114" s="28">
        <f>'[2]Exec Summary'!L241+'[2]Exec Summary'!L242+[2]Summary_Calc!L509</f>
        <v>0</v>
      </c>
      <c r="L114" s="29">
        <f>'[2]Exec Summary'!M241+'[2]Exec Summary'!M242+[2]Summary_Calc!M509</f>
        <v>0</v>
      </c>
      <c r="M114" s="29">
        <f>'[2]Exec Summary'!N241+'[2]Exec Summary'!N242+[2]Summary_Calc!N509</f>
        <v>0</v>
      </c>
      <c r="N114" s="29">
        <f>'[2]Exec Summary'!O241+'[2]Exec Summary'!O242+[2]Summary_Calc!O509</f>
        <v>0</v>
      </c>
      <c r="O114" s="29">
        <f>'[2]Exec Summary'!P241+'[2]Exec Summary'!P242+[2]Summary_Calc!P509</f>
        <v>0</v>
      </c>
      <c r="P114" s="20">
        <f>SUM(K114:O114)</f>
        <v>0</v>
      </c>
      <c r="Q114" s="28">
        <f>'[3]Exec Summary'!L241+'[3]Exec Summary'!L242+[3]Summary_Calc!L509</f>
        <v>0</v>
      </c>
      <c r="R114" s="29">
        <f>'[3]Exec Summary'!M241+'[3]Exec Summary'!M242+[3]Summary_Calc!M509</f>
        <v>0</v>
      </c>
      <c r="S114" s="29">
        <f>'[3]Exec Summary'!N241+'[3]Exec Summary'!N242+[3]Summary_Calc!N509</f>
        <v>0</v>
      </c>
      <c r="T114" s="29">
        <f>'[3]Exec Summary'!O241+'[3]Exec Summary'!O242+[3]Summary_Calc!O509</f>
        <v>0</v>
      </c>
      <c r="U114" s="29">
        <f>'[3]Exec Summary'!P241+'[3]Exec Summary'!P242+[3]Summary_Calc!P509</f>
        <v>0</v>
      </c>
      <c r="V114" s="20">
        <f>SUM(Q114:U114)</f>
        <v>0</v>
      </c>
      <c r="W114" s="23">
        <f>'[4]Exec Summary'!L241+'[4]Exec Summary'!L242+[4]Summary_Calc!L509</f>
        <v>0</v>
      </c>
      <c r="X114" s="29">
        <f>'[4]Exec Summary'!M241+'[4]Exec Summary'!M242+[4]Summary_Calc!M509</f>
        <v>0</v>
      </c>
      <c r="Y114" s="29">
        <f>'[4]Exec Summary'!N241+'[4]Exec Summary'!N242+[4]Summary_Calc!N509</f>
        <v>0</v>
      </c>
      <c r="Z114" s="29">
        <f>'[4]Exec Summary'!O241+'[4]Exec Summary'!O242+[4]Summary_Calc!O509</f>
        <v>0</v>
      </c>
      <c r="AA114" s="29">
        <f>'[4]Exec Summary'!P241+'[4]Exec Summary'!P242+[4]Summary_Calc!P509</f>
        <v>0</v>
      </c>
      <c r="AB114" s="20">
        <f t="shared" si="10"/>
        <v>0</v>
      </c>
    </row>
    <row r="115" spans="2:28">
      <c r="C115" s="6" t="s">
        <v>38</v>
      </c>
      <c r="D115" s="3"/>
      <c r="E115" s="36"/>
      <c r="F115" s="37"/>
      <c r="G115" s="37"/>
      <c r="H115" s="37"/>
      <c r="I115" s="37"/>
      <c r="J115" s="38"/>
      <c r="K115" s="36"/>
      <c r="L115" s="37"/>
      <c r="M115" s="37"/>
      <c r="N115" s="37"/>
      <c r="O115" s="37"/>
      <c r="P115" s="38"/>
      <c r="Q115" s="36"/>
      <c r="R115" s="37"/>
      <c r="S115" s="37"/>
      <c r="T115" s="37"/>
      <c r="U115" s="37"/>
      <c r="V115" s="38"/>
      <c r="W115" s="28">
        <f>'[4]Wastewater Network'!L106</f>
        <v>0</v>
      </c>
      <c r="X115" s="29">
        <f>'[4]Wastewater Network'!M106</f>
        <v>0</v>
      </c>
      <c r="Y115" s="29">
        <f>'[4]Wastewater Network'!N106</f>
        <v>0</v>
      </c>
      <c r="Z115" s="29">
        <f>'[4]Wastewater Network'!O106</f>
        <v>0</v>
      </c>
      <c r="AA115" s="29">
        <f>'[4]Wastewater Network'!P106</f>
        <v>0</v>
      </c>
      <c r="AB115" s="20">
        <f t="shared" si="10"/>
        <v>0</v>
      </c>
    </row>
    <row r="116" spans="2:28">
      <c r="C116" s="6" t="s">
        <v>39</v>
      </c>
      <c r="D116" s="3"/>
      <c r="E116" s="28">
        <f xml:space="preserve"> '[1]Exec Summary'!L$246</f>
        <v>0</v>
      </c>
      <c r="F116" s="29">
        <f xml:space="preserve"> '[1]Exec Summary'!M$246</f>
        <v>0</v>
      </c>
      <c r="G116" s="29">
        <f xml:space="preserve"> '[1]Exec Summary'!N$246</f>
        <v>0</v>
      </c>
      <c r="H116" s="29">
        <f xml:space="preserve"> '[1]Exec Summary'!O$246</f>
        <v>0</v>
      </c>
      <c r="I116" s="29">
        <f xml:space="preserve"> '[1]Exec Summary'!P$246</f>
        <v>0</v>
      </c>
      <c r="J116" s="20">
        <f>SUM(E116:I116)</f>
        <v>0</v>
      </c>
      <c r="K116" s="28">
        <f xml:space="preserve"> '[2]Exec Summary'!L$246</f>
        <v>0</v>
      </c>
      <c r="L116" s="29">
        <f xml:space="preserve"> '[2]Exec Summary'!M$246</f>
        <v>0</v>
      </c>
      <c r="M116" s="29">
        <f xml:space="preserve"> '[2]Exec Summary'!N$246</f>
        <v>0</v>
      </c>
      <c r="N116" s="29">
        <f xml:space="preserve"> '[2]Exec Summary'!O$246</f>
        <v>0</v>
      </c>
      <c r="O116" s="29">
        <f xml:space="preserve"> '[2]Exec Summary'!P$246</f>
        <v>0</v>
      </c>
      <c r="P116" s="20">
        <f>SUM(K116:O116)</f>
        <v>0</v>
      </c>
      <c r="Q116" s="28">
        <f xml:space="preserve"> '[3]Exec Summary'!L$246</f>
        <v>0</v>
      </c>
      <c r="R116" s="29">
        <f xml:space="preserve"> '[3]Exec Summary'!M$246</f>
        <v>0</v>
      </c>
      <c r="S116" s="29">
        <f xml:space="preserve"> '[3]Exec Summary'!N$246</f>
        <v>0</v>
      </c>
      <c r="T116" s="29">
        <f xml:space="preserve"> '[3]Exec Summary'!O$246</f>
        <v>0</v>
      </c>
      <c r="U116" s="29">
        <f xml:space="preserve"> '[3]Exec Summary'!P$246</f>
        <v>0</v>
      </c>
      <c r="V116" s="20">
        <f>SUM(Q116:U116)</f>
        <v>0</v>
      </c>
      <c r="W116" s="28">
        <f xml:space="preserve"> '[4]Exec Summary'!L$246</f>
        <v>0</v>
      </c>
      <c r="X116" s="29">
        <f xml:space="preserve"> '[4]Exec Summary'!M$246</f>
        <v>0</v>
      </c>
      <c r="Y116" s="29">
        <f xml:space="preserve"> '[4]Exec Summary'!N$246</f>
        <v>0</v>
      </c>
      <c r="Z116" s="29">
        <f xml:space="preserve"> '[4]Exec Summary'!O$246</f>
        <v>0</v>
      </c>
      <c r="AA116" s="29">
        <f xml:space="preserve"> '[4]Exec Summary'!P$246</f>
        <v>0</v>
      </c>
      <c r="AB116" s="20">
        <f t="shared" si="10"/>
        <v>0</v>
      </c>
    </row>
    <row r="117" spans="2:28" ht="13.9" thickBot="1">
      <c r="C117" s="55" t="s">
        <v>40</v>
      </c>
      <c r="D117" s="51"/>
      <c r="E117" s="56">
        <f xml:space="preserve"> '[1]Exec Summary'!L$27</f>
        <v>0</v>
      </c>
      <c r="F117" s="57">
        <f xml:space="preserve"> '[1]Exec Summary'!M$27</f>
        <v>0</v>
      </c>
      <c r="G117" s="57">
        <f xml:space="preserve"> '[1]Exec Summary'!N$27</f>
        <v>0</v>
      </c>
      <c r="H117" s="57">
        <f xml:space="preserve"> '[1]Exec Summary'!O$27</f>
        <v>0</v>
      </c>
      <c r="I117" s="57">
        <f xml:space="preserve"> '[1]Exec Summary'!P$27</f>
        <v>0</v>
      </c>
      <c r="J117" s="54">
        <f>SUM(E117:I117)</f>
        <v>0</v>
      </c>
      <c r="K117" s="56">
        <f xml:space="preserve"> '[2]Exec Summary'!L$27</f>
        <v>0</v>
      </c>
      <c r="L117" s="57">
        <f xml:space="preserve"> '[2]Exec Summary'!M$27</f>
        <v>0</v>
      </c>
      <c r="M117" s="57">
        <f xml:space="preserve"> '[2]Exec Summary'!N$27</f>
        <v>0</v>
      </c>
      <c r="N117" s="57">
        <f xml:space="preserve"> '[2]Exec Summary'!O$27</f>
        <v>0</v>
      </c>
      <c r="O117" s="57">
        <f xml:space="preserve"> '[2]Exec Summary'!P$27</f>
        <v>0</v>
      </c>
      <c r="P117" s="54">
        <f>SUM(K117:O117)</f>
        <v>0</v>
      </c>
      <c r="Q117" s="56">
        <f xml:space="preserve"> '[3]Exec Summary'!L$27</f>
        <v>0</v>
      </c>
      <c r="R117" s="57">
        <f xml:space="preserve"> '[3]Exec Summary'!M$27</f>
        <v>0</v>
      </c>
      <c r="S117" s="57">
        <f xml:space="preserve"> '[3]Exec Summary'!N$27</f>
        <v>0</v>
      </c>
      <c r="T117" s="57">
        <f xml:space="preserve"> '[3]Exec Summary'!O$27</f>
        <v>0</v>
      </c>
      <c r="U117" s="57">
        <f xml:space="preserve"> '[3]Exec Summary'!P$27</f>
        <v>0</v>
      </c>
      <c r="V117" s="54">
        <f>SUM(Q117:U117)</f>
        <v>0</v>
      </c>
      <c r="W117" s="56">
        <f xml:space="preserve"> '[4]Exec Summary'!L$27</f>
        <v>0</v>
      </c>
      <c r="X117" s="57">
        <f xml:space="preserve"> '[4]Exec Summary'!M$27</f>
        <v>0</v>
      </c>
      <c r="Y117" s="57">
        <f xml:space="preserve"> '[4]Exec Summary'!N$27</f>
        <v>0</v>
      </c>
      <c r="Z117" s="57">
        <f xml:space="preserve"> '[4]Exec Summary'!O$27</f>
        <v>0</v>
      </c>
      <c r="AA117" s="57">
        <f xml:space="preserve"> '[4]Exec Summary'!P$27</f>
        <v>0</v>
      </c>
      <c r="AB117" s="54">
        <f t="shared" si="10"/>
        <v>0</v>
      </c>
    </row>
    <row r="118" spans="2:28">
      <c r="E118" s="1" t="b">
        <f t="shared" ref="E118:AB118" si="11" xml:space="preserve"> SUM(E110:E116,E109,E98,E88)=E117</f>
        <v>1</v>
      </c>
      <c r="F118" s="1" t="b">
        <f t="shared" si="11"/>
        <v>1</v>
      </c>
      <c r="G118" s="1" t="b">
        <f t="shared" si="11"/>
        <v>1</v>
      </c>
      <c r="H118" s="1" t="b">
        <f t="shared" si="11"/>
        <v>1</v>
      </c>
      <c r="I118" s="1" t="b">
        <f t="shared" si="11"/>
        <v>1</v>
      </c>
      <c r="J118" s="1" t="b">
        <f t="shared" si="11"/>
        <v>1</v>
      </c>
      <c r="K118" s="1" t="b">
        <f t="shared" si="11"/>
        <v>1</v>
      </c>
      <c r="L118" s="1" t="b">
        <f t="shared" si="11"/>
        <v>1</v>
      </c>
      <c r="M118" s="1" t="b">
        <f t="shared" si="11"/>
        <v>1</v>
      </c>
      <c r="N118" s="1" t="b">
        <f t="shared" si="11"/>
        <v>1</v>
      </c>
      <c r="O118" s="1" t="b">
        <f t="shared" si="11"/>
        <v>1</v>
      </c>
      <c r="P118" s="1" t="b">
        <f t="shared" si="11"/>
        <v>1</v>
      </c>
      <c r="Q118" s="1" t="b">
        <f t="shared" si="11"/>
        <v>1</v>
      </c>
      <c r="R118" s="79" t="b">
        <f t="shared" si="11"/>
        <v>1</v>
      </c>
      <c r="S118" s="1" t="b">
        <f t="shared" si="11"/>
        <v>1</v>
      </c>
      <c r="T118" s="1" t="b">
        <f t="shared" si="11"/>
        <v>1</v>
      </c>
      <c r="U118" s="1" t="b">
        <f t="shared" si="11"/>
        <v>1</v>
      </c>
      <c r="V118" s="1" t="b">
        <f t="shared" si="11"/>
        <v>1</v>
      </c>
      <c r="W118" s="1" t="b">
        <f t="shared" si="11"/>
        <v>1</v>
      </c>
      <c r="X118" s="1" t="b">
        <f t="shared" si="11"/>
        <v>1</v>
      </c>
      <c r="Y118" s="1" t="b">
        <f t="shared" si="11"/>
        <v>1</v>
      </c>
      <c r="Z118" s="1" t="b">
        <f t="shared" si="11"/>
        <v>1</v>
      </c>
      <c r="AA118" s="1" t="b">
        <f t="shared" si="11"/>
        <v>1</v>
      </c>
      <c r="AB118" s="1" t="b">
        <f t="shared" si="11"/>
        <v>1</v>
      </c>
    </row>
    <row r="119" spans="2:28" ht="22.9">
      <c r="B119" s="74" t="s">
        <v>43</v>
      </c>
    </row>
    <row r="120" spans="2:28" ht="13.9" thickBot="1">
      <c r="W120" s="35"/>
      <c r="X120" s="35"/>
      <c r="Y120" s="35"/>
      <c r="Z120" s="35"/>
      <c r="AA120" s="35"/>
    </row>
    <row r="121" spans="2:28">
      <c r="C121" s="8"/>
      <c r="D121" s="12"/>
      <c r="E121" s="9" t="s">
        <v>1</v>
      </c>
      <c r="F121" s="10"/>
      <c r="G121" s="10"/>
      <c r="H121" s="10"/>
      <c r="I121" s="10"/>
      <c r="J121" s="11"/>
      <c r="K121" s="9" t="s">
        <v>2</v>
      </c>
      <c r="L121" s="10"/>
      <c r="M121" s="10"/>
      <c r="N121" s="10"/>
      <c r="O121" s="10"/>
      <c r="P121" s="11"/>
      <c r="Q121" s="9" t="s">
        <v>3</v>
      </c>
      <c r="R121" s="10"/>
      <c r="S121" s="10"/>
      <c r="T121" s="10"/>
      <c r="U121" s="10"/>
      <c r="V121" s="11"/>
      <c r="W121" s="9" t="s">
        <v>4</v>
      </c>
      <c r="X121" s="10"/>
      <c r="Y121" s="10"/>
      <c r="Z121" s="10"/>
      <c r="AA121" s="10"/>
      <c r="AB121" s="11"/>
    </row>
    <row r="122" spans="2:28" ht="13.9" thickBot="1">
      <c r="C122" s="13"/>
      <c r="D122" s="14"/>
      <c r="E122" s="106" t="s">
        <v>5</v>
      </c>
      <c r="F122" s="15" t="s">
        <v>6</v>
      </c>
      <c r="G122" s="15" t="s">
        <v>7</v>
      </c>
      <c r="H122" s="15" t="s">
        <v>8</v>
      </c>
      <c r="I122" s="15" t="s">
        <v>9</v>
      </c>
      <c r="J122" s="107" t="s">
        <v>10</v>
      </c>
      <c r="K122" s="42" t="s">
        <v>5</v>
      </c>
      <c r="L122" s="43" t="s">
        <v>6</v>
      </c>
      <c r="M122" s="43" t="s">
        <v>7</v>
      </c>
      <c r="N122" s="43" t="s">
        <v>8</v>
      </c>
      <c r="O122" s="43" t="s">
        <v>9</v>
      </c>
      <c r="P122" s="44" t="s">
        <v>10</v>
      </c>
      <c r="Q122" s="106" t="s">
        <v>5</v>
      </c>
      <c r="R122" s="15" t="s">
        <v>6</v>
      </c>
      <c r="S122" s="15" t="s">
        <v>7</v>
      </c>
      <c r="T122" s="15" t="s">
        <v>8</v>
      </c>
      <c r="U122" s="15" t="s">
        <v>9</v>
      </c>
      <c r="V122" s="107" t="s">
        <v>10</v>
      </c>
      <c r="W122" s="106" t="s">
        <v>5</v>
      </c>
      <c r="X122" s="15" t="s">
        <v>6</v>
      </c>
      <c r="Y122" s="15" t="s">
        <v>7</v>
      </c>
      <c r="Z122" s="15" t="s">
        <v>8</v>
      </c>
      <c r="AA122" s="15" t="s">
        <v>9</v>
      </c>
      <c r="AB122" s="107" t="s">
        <v>10</v>
      </c>
    </row>
    <row r="123" spans="2:28">
      <c r="C123" s="34" t="s">
        <v>11</v>
      </c>
      <c r="D123" s="2"/>
      <c r="E123" s="17">
        <f>[1]Summary_Calc!L811</f>
        <v>0</v>
      </c>
      <c r="F123" s="18">
        <f>[1]Summary_Calc!M811</f>
        <v>0</v>
      </c>
      <c r="G123" s="18">
        <f>[1]Summary_Calc!N811</f>
        <v>0</v>
      </c>
      <c r="H123" s="18">
        <f>[1]Summary_Calc!O811</f>
        <v>0</v>
      </c>
      <c r="I123" s="18">
        <f>[1]Summary_Calc!P811</f>
        <v>0</v>
      </c>
      <c r="J123" s="19">
        <f>SUM(E123:I123)</f>
        <v>0</v>
      </c>
      <c r="K123" s="17">
        <f>[2]Summary_Calc!L811</f>
        <v>0</v>
      </c>
      <c r="L123" s="18">
        <f>[2]Summary_Calc!M811</f>
        <v>0</v>
      </c>
      <c r="M123" s="18">
        <f>[2]Summary_Calc!N811</f>
        <v>0</v>
      </c>
      <c r="N123" s="18">
        <f>[2]Summary_Calc!O811</f>
        <v>0</v>
      </c>
      <c r="O123" s="18">
        <f>[2]Summary_Calc!P811</f>
        <v>0</v>
      </c>
      <c r="P123" s="19">
        <f>SUM(K123:O123)</f>
        <v>0</v>
      </c>
      <c r="Q123" s="17">
        <f>[3]Summary_Calc!L811</f>
        <v>0</v>
      </c>
      <c r="R123" s="18">
        <f>[3]Summary_Calc!M811</f>
        <v>0</v>
      </c>
      <c r="S123" s="18">
        <f>[3]Summary_Calc!N811</f>
        <v>0</v>
      </c>
      <c r="T123" s="18">
        <f>[3]Summary_Calc!O811</f>
        <v>0</v>
      </c>
      <c r="U123" s="18">
        <f>[3]Summary_Calc!P811</f>
        <v>0</v>
      </c>
      <c r="V123" s="19">
        <f>SUM(Q123:U123)</f>
        <v>0</v>
      </c>
      <c r="W123" s="17">
        <f>[4]Summary_Calc!L811</f>
        <v>0</v>
      </c>
      <c r="X123" s="18">
        <f>[4]Summary_Calc!M811</f>
        <v>0</v>
      </c>
      <c r="Y123" s="18">
        <f>[4]Summary_Calc!N811</f>
        <v>0</v>
      </c>
      <c r="Z123" s="18">
        <f>[4]Summary_Calc!O811</f>
        <v>0</v>
      </c>
      <c r="AA123" s="18">
        <f>[4]Summary_Calc!P811</f>
        <v>0</v>
      </c>
      <c r="AB123" s="19">
        <f>SUM(W123:AA123)</f>
        <v>0</v>
      </c>
    </row>
    <row r="124" spans="2:28">
      <c r="C124" s="16" t="s">
        <v>12</v>
      </c>
      <c r="D124" s="3"/>
      <c r="E124" s="25">
        <f xml:space="preserve"> [1]Summary_Calc!L$812</f>
        <v>0</v>
      </c>
      <c r="F124" s="26">
        <f xml:space="preserve"> [1]Summary_Calc!M$812</f>
        <v>0</v>
      </c>
      <c r="G124" s="26">
        <f xml:space="preserve"> [1]Summary_Calc!N$812</f>
        <v>0</v>
      </c>
      <c r="H124" s="26">
        <f xml:space="preserve"> [1]Summary_Calc!O$812</f>
        <v>0</v>
      </c>
      <c r="I124" s="26">
        <f xml:space="preserve"> [1]Summary_Calc!P$812</f>
        <v>0</v>
      </c>
      <c r="J124" s="27" t="e">
        <f>J125/J123</f>
        <v>#DIV/0!</v>
      </c>
      <c r="K124" s="25">
        <f>[2]Summary_Calc!L812</f>
        <v>0</v>
      </c>
      <c r="L124" s="26">
        <f>[2]Summary_Calc!M812</f>
        <v>0</v>
      </c>
      <c r="M124" s="26">
        <f>[2]Summary_Calc!N812</f>
        <v>0</v>
      </c>
      <c r="N124" s="26">
        <f>[2]Summary_Calc!O812</f>
        <v>0</v>
      </c>
      <c r="O124" s="26">
        <f>[2]Summary_Calc!P812</f>
        <v>0</v>
      </c>
      <c r="P124" s="27" t="e">
        <f>P125/P123</f>
        <v>#DIV/0!</v>
      </c>
      <c r="Q124" s="25">
        <f>[3]Summary_Calc!L812</f>
        <v>0</v>
      </c>
      <c r="R124" s="26">
        <f>[3]Summary_Calc!M812</f>
        <v>0</v>
      </c>
      <c r="S124" s="26">
        <f>[3]Summary_Calc!N812</f>
        <v>0</v>
      </c>
      <c r="T124" s="26">
        <f>[3]Summary_Calc!O812</f>
        <v>0</v>
      </c>
      <c r="U124" s="26">
        <f>[3]Summary_Calc!P812</f>
        <v>0</v>
      </c>
      <c r="V124" s="27" t="e">
        <f>V125/V123</f>
        <v>#DIV/0!</v>
      </c>
      <c r="W124" s="25">
        <f xml:space="preserve"> [4]Summary_Calc!L$812</f>
        <v>0</v>
      </c>
      <c r="X124" s="26">
        <f xml:space="preserve"> [4]Summary_Calc!M$812</f>
        <v>0</v>
      </c>
      <c r="Y124" s="26">
        <f xml:space="preserve"> [4]Summary_Calc!N$812</f>
        <v>0</v>
      </c>
      <c r="Z124" s="26">
        <f xml:space="preserve"> [4]Summary_Calc!O$812</f>
        <v>0</v>
      </c>
      <c r="AA124" s="26">
        <f xml:space="preserve"> [4]Summary_Calc!P$812</f>
        <v>0</v>
      </c>
      <c r="AB124" s="27" t="e">
        <f>AB125/AB123</f>
        <v>#DIV/0!</v>
      </c>
    </row>
    <row r="125" spans="2:28">
      <c r="C125" s="16" t="s">
        <v>13</v>
      </c>
      <c r="D125" s="3"/>
      <c r="E125" s="23">
        <f>E123*E124</f>
        <v>0</v>
      </c>
      <c r="F125" s="24">
        <f>F123*F124</f>
        <v>0</v>
      </c>
      <c r="G125" s="24">
        <f>G123*G124</f>
        <v>0</v>
      </c>
      <c r="H125" s="24">
        <f>H123*H124</f>
        <v>0</v>
      </c>
      <c r="I125" s="24">
        <f>I123*I124</f>
        <v>0</v>
      </c>
      <c r="J125" s="20">
        <f>SUM(E125:I125)</f>
        <v>0</v>
      </c>
      <c r="K125" s="23">
        <f>K123*K124</f>
        <v>0</v>
      </c>
      <c r="L125" s="24">
        <f>L123*L124</f>
        <v>0</v>
      </c>
      <c r="M125" s="24">
        <f>M123*M124</f>
        <v>0</v>
      </c>
      <c r="N125" s="24">
        <f>N123*N124</f>
        <v>0</v>
      </c>
      <c r="O125" s="24">
        <f>O123*O124</f>
        <v>0</v>
      </c>
      <c r="P125" s="20">
        <f>SUM(K125:O125)</f>
        <v>0</v>
      </c>
      <c r="Q125" s="23">
        <f>Q123*Q124</f>
        <v>0</v>
      </c>
      <c r="R125" s="24">
        <f>R123*R124</f>
        <v>0</v>
      </c>
      <c r="S125" s="24">
        <f>S123*S124</f>
        <v>0</v>
      </c>
      <c r="T125" s="24">
        <f>T123*T124</f>
        <v>0</v>
      </c>
      <c r="U125" s="24">
        <f>U123*U124</f>
        <v>0</v>
      </c>
      <c r="V125" s="20">
        <f>SUM(Q125:U125)</f>
        <v>0</v>
      </c>
      <c r="W125" s="23">
        <f>W123*W124</f>
        <v>0</v>
      </c>
      <c r="X125" s="24">
        <f>X123*X124</f>
        <v>0</v>
      </c>
      <c r="Y125" s="24">
        <f>Y123*Y124</f>
        <v>0</v>
      </c>
      <c r="Z125" s="24">
        <f>Z123*Z124</f>
        <v>0</v>
      </c>
      <c r="AA125" s="24">
        <f>AA123*AA124</f>
        <v>0</v>
      </c>
      <c r="AB125" s="20">
        <f>SUM(W125:AA125)</f>
        <v>0</v>
      </c>
    </row>
    <row r="126" spans="2:28">
      <c r="C126" s="16" t="s">
        <v>14</v>
      </c>
      <c r="D126" s="3"/>
      <c r="E126" s="23">
        <f xml:space="preserve"> '[1]Exec Summary'!L$261</f>
        <v>0</v>
      </c>
      <c r="F126" s="24">
        <f xml:space="preserve"> '[1]Exec Summary'!M$261</f>
        <v>0</v>
      </c>
      <c r="G126" s="24">
        <f xml:space="preserve"> '[1]Exec Summary'!N$261</f>
        <v>0</v>
      </c>
      <c r="H126" s="24">
        <f xml:space="preserve"> '[1]Exec Summary'!O$261</f>
        <v>0</v>
      </c>
      <c r="I126" s="24">
        <f xml:space="preserve"> '[1]Exec Summary'!P$261</f>
        <v>0</v>
      </c>
      <c r="J126" s="20">
        <f>SUM(E126:I126)</f>
        <v>0</v>
      </c>
      <c r="K126" s="23">
        <f xml:space="preserve"> '[2]Exec Summary'!L$261</f>
        <v>0</v>
      </c>
      <c r="L126" s="24">
        <f xml:space="preserve"> '[2]Exec Summary'!M$261</f>
        <v>0</v>
      </c>
      <c r="M126" s="24">
        <f xml:space="preserve"> '[2]Exec Summary'!N$261</f>
        <v>0</v>
      </c>
      <c r="N126" s="24">
        <f xml:space="preserve"> '[2]Exec Summary'!O$261</f>
        <v>0</v>
      </c>
      <c r="O126" s="24">
        <f xml:space="preserve"> '[2]Exec Summary'!P$261</f>
        <v>0</v>
      </c>
      <c r="P126" s="20">
        <f>SUM(K126:O126)</f>
        <v>0</v>
      </c>
      <c r="Q126" s="23">
        <f xml:space="preserve"> '[3]Exec Summary'!L$261</f>
        <v>0</v>
      </c>
      <c r="R126" s="24">
        <f xml:space="preserve"> '[3]Exec Summary'!M$261</f>
        <v>0</v>
      </c>
      <c r="S126" s="24">
        <f xml:space="preserve"> '[3]Exec Summary'!N$261</f>
        <v>0</v>
      </c>
      <c r="T126" s="24">
        <f xml:space="preserve"> '[3]Exec Summary'!O$261</f>
        <v>0</v>
      </c>
      <c r="U126" s="24">
        <f xml:space="preserve"> '[3]Exec Summary'!P$261</f>
        <v>0</v>
      </c>
      <c r="V126" s="20">
        <f>SUM(Q126:U126)</f>
        <v>0</v>
      </c>
      <c r="W126" s="23">
        <f xml:space="preserve"> '[4]Exec Summary'!L$261</f>
        <v>0</v>
      </c>
      <c r="X126" s="24">
        <f xml:space="preserve"> '[4]Exec Summary'!M$261</f>
        <v>0</v>
      </c>
      <c r="Y126" s="24">
        <f xml:space="preserve"> '[4]Exec Summary'!N$261</f>
        <v>0</v>
      </c>
      <c r="Z126" s="24">
        <f xml:space="preserve"> '[4]Exec Summary'!O$261</f>
        <v>0</v>
      </c>
      <c r="AA126" s="24">
        <f xml:space="preserve"> '[4]Exec Summary'!P$261</f>
        <v>0</v>
      </c>
      <c r="AB126" s="20">
        <f>SUM(W126:AA126)</f>
        <v>0</v>
      </c>
    </row>
    <row r="127" spans="2:28" ht="13.9" thickBot="1">
      <c r="C127" s="50" t="s">
        <v>15</v>
      </c>
      <c r="D127" s="51"/>
      <c r="E127" s="52">
        <f>E125+E126</f>
        <v>0</v>
      </c>
      <c r="F127" s="53">
        <f>F125+F126</f>
        <v>0</v>
      </c>
      <c r="G127" s="53">
        <f>G125+G126</f>
        <v>0</v>
      </c>
      <c r="H127" s="53">
        <f>H125+H126</f>
        <v>0</v>
      </c>
      <c r="I127" s="53">
        <f>I125+I126</f>
        <v>0</v>
      </c>
      <c r="J127" s="54">
        <f>SUM(E127:I127)</f>
        <v>0</v>
      </c>
      <c r="K127" s="52">
        <f>K125+K126</f>
        <v>0</v>
      </c>
      <c r="L127" s="53">
        <f>L125+L126</f>
        <v>0</v>
      </c>
      <c r="M127" s="53">
        <f>M125+M126</f>
        <v>0</v>
      </c>
      <c r="N127" s="53">
        <f>N125+N126</f>
        <v>0</v>
      </c>
      <c r="O127" s="53">
        <f>O125+O126</f>
        <v>0</v>
      </c>
      <c r="P127" s="54">
        <f>SUM(K127:O127)</f>
        <v>0</v>
      </c>
      <c r="Q127" s="52">
        <f>Q125+Q126</f>
        <v>0</v>
      </c>
      <c r="R127" s="53">
        <f>R125+R126</f>
        <v>0</v>
      </c>
      <c r="S127" s="53">
        <f>S125+S126</f>
        <v>0</v>
      </c>
      <c r="T127" s="53">
        <f>T125+T126</f>
        <v>0</v>
      </c>
      <c r="U127" s="53">
        <f>U125+U126</f>
        <v>0</v>
      </c>
      <c r="V127" s="54">
        <f>SUM(Q127:U127)</f>
        <v>0</v>
      </c>
      <c r="W127" s="52">
        <f>W125+W126</f>
        <v>0</v>
      </c>
      <c r="X127" s="53">
        <f>X125+X126</f>
        <v>0</v>
      </c>
      <c r="Y127" s="53">
        <f>Y125+Y126</f>
        <v>0</v>
      </c>
      <c r="Z127" s="53">
        <f>Z125+Z126</f>
        <v>0</v>
      </c>
      <c r="AA127" s="53">
        <f>AA125+AA126</f>
        <v>0</v>
      </c>
      <c r="AB127" s="54">
        <f>SUM(W127:AA127)</f>
        <v>0</v>
      </c>
    </row>
    <row r="128" spans="2:28">
      <c r="C128" s="5" t="s">
        <v>16</v>
      </c>
      <c r="D128" s="2"/>
      <c r="E128" s="39" t="e">
        <f>E130/E129</f>
        <v>#DIV/0!</v>
      </c>
      <c r="F128" s="40" t="e">
        <f>F130/F129</f>
        <v>#DIV/0!</v>
      </c>
      <c r="G128" s="40" t="e">
        <f>G130/G129</f>
        <v>#DIV/0!</v>
      </c>
      <c r="H128" s="40" t="e">
        <f>H130/H129</f>
        <v>#DIV/0!</v>
      </c>
      <c r="I128" s="40" t="e">
        <f>I130/I129</f>
        <v>#DIV/0!</v>
      </c>
      <c r="J128" s="45"/>
      <c r="K128" s="39" t="e">
        <f>K130/K129</f>
        <v>#DIV/0!</v>
      </c>
      <c r="L128" s="40" t="e">
        <f>L130/L129</f>
        <v>#DIV/0!</v>
      </c>
      <c r="M128" s="40" t="e">
        <f>M130/M129</f>
        <v>#DIV/0!</v>
      </c>
      <c r="N128" s="40" t="e">
        <f>N130/N129</f>
        <v>#DIV/0!</v>
      </c>
      <c r="O128" s="40" t="e">
        <f>O130/O129</f>
        <v>#DIV/0!</v>
      </c>
      <c r="P128" s="45"/>
      <c r="Q128" s="39" t="e">
        <f>Q130/Q129</f>
        <v>#DIV/0!</v>
      </c>
      <c r="R128" s="40" t="e">
        <f>R130/R129</f>
        <v>#DIV/0!</v>
      </c>
      <c r="S128" s="40" t="e">
        <f>S130/S129</f>
        <v>#DIV/0!</v>
      </c>
      <c r="T128" s="40" t="e">
        <f>T130/T129</f>
        <v>#DIV/0!</v>
      </c>
      <c r="U128" s="40" t="e">
        <f>U130/U129</f>
        <v>#DIV/0!</v>
      </c>
      <c r="V128" s="45"/>
      <c r="W128" s="28" t="e">
        <f>W130/W129</f>
        <v>#DIV/0!</v>
      </c>
      <c r="X128" s="29" t="e">
        <f>X130/X129</f>
        <v>#DIV/0!</v>
      </c>
      <c r="Y128" s="29" t="e">
        <f>Y130/Y129</f>
        <v>#DIV/0!</v>
      </c>
      <c r="Z128" s="29" t="e">
        <f>Z130/Z129</f>
        <v>#DIV/0!</v>
      </c>
      <c r="AA128" s="29" t="e">
        <f>AA130/AA129</f>
        <v>#DIV/0!</v>
      </c>
      <c r="AB128" s="32"/>
    </row>
    <row r="129" spans="3:28">
      <c r="C129" s="16" t="s">
        <v>17</v>
      </c>
      <c r="D129" s="3"/>
      <c r="E129" s="30">
        <f xml:space="preserve"> [1]InpActive!L$872</f>
        <v>0</v>
      </c>
      <c r="F129" s="31">
        <f xml:space="preserve"> [1]InpActive!M$872</f>
        <v>0</v>
      </c>
      <c r="G129" s="31">
        <f xml:space="preserve"> [1]InpActive!N$872</f>
        <v>0</v>
      </c>
      <c r="H129" s="31">
        <f xml:space="preserve"> [1]InpActive!O$872</f>
        <v>0</v>
      </c>
      <c r="I129" s="31">
        <f xml:space="preserve"> [1]InpActive!P$872</f>
        <v>0</v>
      </c>
      <c r="J129" s="32"/>
      <c r="K129" s="30">
        <f xml:space="preserve"> [2]InpActive!L$872</f>
        <v>0</v>
      </c>
      <c r="L129" s="31">
        <f xml:space="preserve"> [2]InpActive!M$872</f>
        <v>0</v>
      </c>
      <c r="M129" s="31">
        <f xml:space="preserve"> [2]InpActive!N$872</f>
        <v>0</v>
      </c>
      <c r="N129" s="31">
        <f xml:space="preserve"> [2]InpActive!O$872</f>
        <v>0</v>
      </c>
      <c r="O129" s="31">
        <f xml:space="preserve"> [2]InpActive!P$872</f>
        <v>0</v>
      </c>
      <c r="P129" s="32"/>
      <c r="Q129" s="30">
        <f xml:space="preserve"> [3]InpActive!L$872</f>
        <v>0</v>
      </c>
      <c r="R129" s="31">
        <f xml:space="preserve"> [3]InpActive!M$872</f>
        <v>0</v>
      </c>
      <c r="S129" s="31">
        <f xml:space="preserve"> [3]InpActive!N$872</f>
        <v>0</v>
      </c>
      <c r="T129" s="31">
        <f xml:space="preserve"> [3]InpActive!O$872</f>
        <v>0</v>
      </c>
      <c r="U129" s="31">
        <f xml:space="preserve"> [3]InpActive!P$872</f>
        <v>0</v>
      </c>
      <c r="V129" s="32"/>
      <c r="W129" s="30">
        <f xml:space="preserve"> '[4]Bio Resources'!L$778</f>
        <v>0</v>
      </c>
      <c r="X129" s="31">
        <f xml:space="preserve"> '[4]Bio Resources'!M$778</f>
        <v>0</v>
      </c>
      <c r="Y129" s="31">
        <f xml:space="preserve"> '[4]Bio Resources'!N$778</f>
        <v>0</v>
      </c>
      <c r="Z129" s="31">
        <f xml:space="preserve"> '[4]Bio Resources'!O$778</f>
        <v>0</v>
      </c>
      <c r="AA129" s="31">
        <f xml:space="preserve"> '[4]Bio Resources'!P$778</f>
        <v>0</v>
      </c>
      <c r="AB129" s="32"/>
    </row>
    <row r="130" spans="3:28">
      <c r="C130" s="6" t="s">
        <v>18</v>
      </c>
      <c r="D130" s="3"/>
      <c r="E130" s="28">
        <f xml:space="preserve"> [1]Summary_Calc!L$823</f>
        <v>0</v>
      </c>
      <c r="F130" s="29">
        <f xml:space="preserve"> [1]Summary_Calc!M$823</f>
        <v>0</v>
      </c>
      <c r="G130" s="29">
        <f xml:space="preserve"> [1]Summary_Calc!N$823</f>
        <v>0</v>
      </c>
      <c r="H130" s="29">
        <f xml:space="preserve"> [1]Summary_Calc!O$823</f>
        <v>0</v>
      </c>
      <c r="I130" s="29">
        <f xml:space="preserve"> [1]Summary_Calc!P$823</f>
        <v>0</v>
      </c>
      <c r="J130" s="20">
        <f>SUM(E130:I130)</f>
        <v>0</v>
      </c>
      <c r="K130" s="28">
        <f xml:space="preserve"> [2]Summary_Calc!L$823</f>
        <v>0</v>
      </c>
      <c r="L130" s="29">
        <f xml:space="preserve"> [2]Summary_Calc!M$823</f>
        <v>0</v>
      </c>
      <c r="M130" s="29">
        <f xml:space="preserve"> [2]Summary_Calc!N$823</f>
        <v>0</v>
      </c>
      <c r="N130" s="29">
        <f xml:space="preserve"> [2]Summary_Calc!O$823</f>
        <v>0</v>
      </c>
      <c r="O130" s="29">
        <f xml:space="preserve"> [2]Summary_Calc!P$823</f>
        <v>0</v>
      </c>
      <c r="P130" s="20">
        <f>SUM(K130:O130)</f>
        <v>0</v>
      </c>
      <c r="Q130" s="28">
        <f xml:space="preserve"> [3]Summary_Calc!L$823</f>
        <v>0</v>
      </c>
      <c r="R130" s="29">
        <f xml:space="preserve"> [3]Summary_Calc!M$823</f>
        <v>0</v>
      </c>
      <c r="S130" s="29">
        <f xml:space="preserve"> [3]Summary_Calc!N$823</f>
        <v>0</v>
      </c>
      <c r="T130" s="29">
        <f xml:space="preserve"> [3]Summary_Calc!O$823</f>
        <v>0</v>
      </c>
      <c r="U130" s="29">
        <f xml:space="preserve"> [3]Summary_Calc!P$823</f>
        <v>0</v>
      </c>
      <c r="V130" s="20">
        <f>SUM(Q130:U130)</f>
        <v>0</v>
      </c>
      <c r="W130" s="28">
        <f xml:space="preserve"> [4]Summary_Calc!L$823</f>
        <v>0</v>
      </c>
      <c r="X130" s="29">
        <f xml:space="preserve"> [4]Summary_Calc!M$823</f>
        <v>0</v>
      </c>
      <c r="Y130" s="29">
        <f xml:space="preserve"> [4]Summary_Calc!N$823</f>
        <v>0</v>
      </c>
      <c r="Z130" s="29">
        <f xml:space="preserve"> [4]Summary_Calc!O$823</f>
        <v>0</v>
      </c>
      <c r="AA130" s="29">
        <f xml:space="preserve"> [4]Summary_Calc!P$823</f>
        <v>0</v>
      </c>
      <c r="AB130" s="20">
        <f>SUM(W130:AA130)</f>
        <v>0</v>
      </c>
    </row>
    <row r="131" spans="3:28">
      <c r="C131" s="6" t="s">
        <v>19</v>
      </c>
      <c r="D131" s="3"/>
      <c r="E131" s="28" t="e">
        <f>E133/E132</f>
        <v>#DIV/0!</v>
      </c>
      <c r="F131" s="29" t="e">
        <f>F133/F132</f>
        <v>#DIV/0!</v>
      </c>
      <c r="G131" s="29" t="e">
        <f>G133/G132</f>
        <v>#DIV/0!</v>
      </c>
      <c r="H131" s="29" t="e">
        <f>H133/H132</f>
        <v>#DIV/0!</v>
      </c>
      <c r="I131" s="29" t="e">
        <f>I133/I132</f>
        <v>#DIV/0!</v>
      </c>
      <c r="J131" s="32"/>
      <c r="K131" s="28" t="e">
        <f>K133/K132</f>
        <v>#DIV/0!</v>
      </c>
      <c r="L131" s="29" t="e">
        <f>L133/L132</f>
        <v>#DIV/0!</v>
      </c>
      <c r="M131" s="29" t="e">
        <f>M133/M132</f>
        <v>#DIV/0!</v>
      </c>
      <c r="N131" s="29" t="e">
        <f>N133/N132</f>
        <v>#DIV/0!</v>
      </c>
      <c r="O131" s="29" t="e">
        <f>O133/O132</f>
        <v>#DIV/0!</v>
      </c>
      <c r="P131" s="32"/>
      <c r="Q131" s="28" t="e">
        <f>Q133/Q132</f>
        <v>#DIV/0!</v>
      </c>
      <c r="R131" s="29" t="e">
        <f>R133/R132</f>
        <v>#DIV/0!</v>
      </c>
      <c r="S131" s="29" t="e">
        <f>S133/S132</f>
        <v>#DIV/0!</v>
      </c>
      <c r="T131" s="29" t="e">
        <f>T133/T132</f>
        <v>#DIV/0!</v>
      </c>
      <c r="U131" s="29" t="e">
        <f>U133/U132</f>
        <v>#DIV/0!</v>
      </c>
      <c r="V131" s="32"/>
      <c r="W131" s="28" t="e">
        <f>W133/W132</f>
        <v>#DIV/0!</v>
      </c>
      <c r="X131" s="29" t="e">
        <f>X133/X132</f>
        <v>#DIV/0!</v>
      </c>
      <c r="Y131" s="29" t="e">
        <f>Y133/Y132</f>
        <v>#DIV/0!</v>
      </c>
      <c r="Z131" s="29" t="e">
        <f>Z133/Z132</f>
        <v>#DIV/0!</v>
      </c>
      <c r="AA131" s="29" t="e">
        <f>AA133/AA132</f>
        <v>#DIV/0!</v>
      </c>
      <c r="AB131" s="32"/>
    </row>
    <row r="132" spans="3:28">
      <c r="C132" s="16" t="s">
        <v>17</v>
      </c>
      <c r="D132" s="3"/>
      <c r="E132" s="30">
        <f xml:space="preserve"> [1]InpActive!L$871</f>
        <v>0</v>
      </c>
      <c r="F132" s="31">
        <f xml:space="preserve"> [1]InpActive!M$871</f>
        <v>0</v>
      </c>
      <c r="G132" s="31">
        <f xml:space="preserve"> [1]InpActive!N$871</f>
        <v>0</v>
      </c>
      <c r="H132" s="31">
        <f xml:space="preserve"> [1]InpActive!O$871</f>
        <v>0</v>
      </c>
      <c r="I132" s="31">
        <f xml:space="preserve"> [1]InpActive!P$871</f>
        <v>0</v>
      </c>
      <c r="J132" s="32"/>
      <c r="K132" s="31">
        <f xml:space="preserve"> [2]InpActive!L$871</f>
        <v>0</v>
      </c>
      <c r="L132" s="31">
        <f xml:space="preserve"> [2]InpActive!M$871</f>
        <v>0</v>
      </c>
      <c r="M132" s="31">
        <f xml:space="preserve"> [2]InpActive!N$871</f>
        <v>0</v>
      </c>
      <c r="N132" s="31">
        <f xml:space="preserve"> [2]InpActive!O$871</f>
        <v>0</v>
      </c>
      <c r="O132" s="31">
        <f xml:space="preserve"> [2]InpActive!P$871</f>
        <v>0</v>
      </c>
      <c r="P132" s="32"/>
      <c r="Q132" s="31">
        <f xml:space="preserve"> [3]InpActive!L$871</f>
        <v>0</v>
      </c>
      <c r="R132" s="31">
        <f xml:space="preserve"> [3]InpActive!M$871</f>
        <v>0</v>
      </c>
      <c r="S132" s="31">
        <f xml:space="preserve"> [3]InpActive!N$871</f>
        <v>0</v>
      </c>
      <c r="T132" s="31">
        <f xml:space="preserve"> [3]InpActive!O$871</f>
        <v>0</v>
      </c>
      <c r="U132" s="31">
        <f xml:space="preserve"> [3]InpActive!P$871</f>
        <v>0</v>
      </c>
      <c r="V132" s="32"/>
      <c r="W132" s="31">
        <f xml:space="preserve"> '[4]Bio Resources'!L$786</f>
        <v>0</v>
      </c>
      <c r="X132" s="31">
        <f xml:space="preserve"> '[4]Bio Resources'!M$786</f>
        <v>0</v>
      </c>
      <c r="Y132" s="31">
        <f xml:space="preserve"> '[4]Bio Resources'!N$786</f>
        <v>0</v>
      </c>
      <c r="Z132" s="31">
        <f xml:space="preserve"> '[4]Bio Resources'!O$786</f>
        <v>0</v>
      </c>
      <c r="AA132" s="31">
        <f xml:space="preserve"> '[4]Bio Resources'!P$786</f>
        <v>0</v>
      </c>
      <c r="AB132" s="32"/>
    </row>
    <row r="133" spans="3:28">
      <c r="C133" s="6" t="s">
        <v>20</v>
      </c>
      <c r="D133" s="3"/>
      <c r="E133" s="28">
        <f xml:space="preserve"> [1]Summary_Calc!L$822</f>
        <v>0</v>
      </c>
      <c r="F133" s="29">
        <f xml:space="preserve"> [1]Summary_Calc!M$822</f>
        <v>0</v>
      </c>
      <c r="G133" s="29">
        <f xml:space="preserve"> [1]Summary_Calc!N$822</f>
        <v>0</v>
      </c>
      <c r="H133" s="29">
        <f xml:space="preserve"> [1]Summary_Calc!O$822</f>
        <v>0</v>
      </c>
      <c r="I133" s="29">
        <f xml:space="preserve"> [1]Summary_Calc!P$822</f>
        <v>0</v>
      </c>
      <c r="J133" s="20">
        <f>SUM(E133:I133)</f>
        <v>0</v>
      </c>
      <c r="K133" s="28">
        <f xml:space="preserve"> [2]Summary_Calc!L$822</f>
        <v>0</v>
      </c>
      <c r="L133" s="29">
        <f xml:space="preserve"> [2]Summary_Calc!M$822</f>
        <v>0</v>
      </c>
      <c r="M133" s="29">
        <f xml:space="preserve"> [2]Summary_Calc!N$822</f>
        <v>0</v>
      </c>
      <c r="N133" s="29">
        <f xml:space="preserve"> [2]Summary_Calc!O$822</f>
        <v>0</v>
      </c>
      <c r="O133" s="29">
        <f xml:space="preserve"> [2]Summary_Calc!P$822</f>
        <v>0</v>
      </c>
      <c r="P133" s="20">
        <f>SUM(K133:O133)</f>
        <v>0</v>
      </c>
      <c r="Q133" s="28">
        <f xml:space="preserve"> [3]Summary_Calc!L$822</f>
        <v>0</v>
      </c>
      <c r="R133" s="29">
        <f xml:space="preserve"> [3]Summary_Calc!M$822</f>
        <v>0</v>
      </c>
      <c r="S133" s="29">
        <f xml:space="preserve"> [3]Summary_Calc!N$822</f>
        <v>0</v>
      </c>
      <c r="T133" s="29">
        <f xml:space="preserve"> [3]Summary_Calc!O$822</f>
        <v>0</v>
      </c>
      <c r="U133" s="29">
        <f xml:space="preserve"> [3]Summary_Calc!P$822</f>
        <v>0</v>
      </c>
      <c r="V133" s="20">
        <f>SUM(Q133:U133)</f>
        <v>0</v>
      </c>
      <c r="W133" s="28">
        <f xml:space="preserve"> [4]Summary_Calc!L$822</f>
        <v>0</v>
      </c>
      <c r="X133" s="29">
        <f xml:space="preserve"> [4]Summary_Calc!M$822</f>
        <v>0</v>
      </c>
      <c r="Y133" s="29">
        <f xml:space="preserve"> [4]Summary_Calc!N$822</f>
        <v>0</v>
      </c>
      <c r="Z133" s="29">
        <f xml:space="preserve"> [4]Summary_Calc!O$822</f>
        <v>0</v>
      </c>
      <c r="AA133" s="29">
        <f xml:space="preserve"> [4]Summary_Calc!P$822</f>
        <v>0</v>
      </c>
      <c r="AB133" s="20">
        <f>SUM(W133:AA133)</f>
        <v>0</v>
      </c>
    </row>
    <row r="134" spans="3:28">
      <c r="C134" s="6" t="s">
        <v>21</v>
      </c>
      <c r="D134" s="3"/>
      <c r="E134" s="28" t="e">
        <f>E136/E135</f>
        <v>#DIV/0!</v>
      </c>
      <c r="F134" s="29" t="e">
        <f>F136/F135</f>
        <v>#DIV/0!</v>
      </c>
      <c r="G134" s="29" t="e">
        <f>G136/G135</f>
        <v>#DIV/0!</v>
      </c>
      <c r="H134" s="29" t="e">
        <f>H136/H135</f>
        <v>#DIV/0!</v>
      </c>
      <c r="I134" s="29" t="e">
        <f>I136/I135</f>
        <v>#DIV/0!</v>
      </c>
      <c r="J134" s="32"/>
      <c r="K134" s="28" t="e">
        <f>K136/K135</f>
        <v>#DIV/0!</v>
      </c>
      <c r="L134" s="29" t="e">
        <f>L136/L135</f>
        <v>#DIV/0!</v>
      </c>
      <c r="M134" s="29" t="e">
        <f>M136/M135</f>
        <v>#DIV/0!</v>
      </c>
      <c r="N134" s="29" t="e">
        <f>N136/N135</f>
        <v>#DIV/0!</v>
      </c>
      <c r="O134" s="29" t="e">
        <f>O136/O135</f>
        <v>#DIV/0!</v>
      </c>
      <c r="P134" s="32"/>
      <c r="Q134" s="28" t="e">
        <f>Q136/Q135</f>
        <v>#DIV/0!</v>
      </c>
      <c r="R134" s="29" t="e">
        <f>R136/R135</f>
        <v>#DIV/0!</v>
      </c>
      <c r="S134" s="29" t="e">
        <f>S136/S135</f>
        <v>#DIV/0!</v>
      </c>
      <c r="T134" s="29" t="e">
        <f>T136/T135</f>
        <v>#DIV/0!</v>
      </c>
      <c r="U134" s="29" t="e">
        <f>U136/U135</f>
        <v>#DIV/0!</v>
      </c>
      <c r="V134" s="32"/>
      <c r="W134" s="28" t="e">
        <f>W136/W135</f>
        <v>#DIV/0!</v>
      </c>
      <c r="X134" s="29" t="e">
        <f>X136/X135</f>
        <v>#DIV/0!</v>
      </c>
      <c r="Y134" s="29" t="e">
        <f>Y136/Y135</f>
        <v>#DIV/0!</v>
      </c>
      <c r="Z134" s="29" t="e">
        <f>Z136/Z135</f>
        <v>#DIV/0!</v>
      </c>
      <c r="AA134" s="29" t="e">
        <f>AA136/AA135</f>
        <v>#DIV/0!</v>
      </c>
      <c r="AB134" s="32"/>
    </row>
    <row r="135" spans="3:28">
      <c r="C135" s="16" t="s">
        <v>17</v>
      </c>
      <c r="D135" s="3"/>
      <c r="E135" s="30">
        <f xml:space="preserve"> [1]InpActive!L$873</f>
        <v>0</v>
      </c>
      <c r="F135" s="31">
        <f xml:space="preserve"> [1]InpActive!M$873</f>
        <v>0</v>
      </c>
      <c r="G135" s="31">
        <f xml:space="preserve"> [1]InpActive!N$873</f>
        <v>0</v>
      </c>
      <c r="H135" s="31">
        <f xml:space="preserve"> [1]InpActive!O$873</f>
        <v>0</v>
      </c>
      <c r="I135" s="31">
        <f xml:space="preserve"> [1]InpActive!P$873</f>
        <v>0</v>
      </c>
      <c r="J135" s="32"/>
      <c r="K135" s="30">
        <f xml:space="preserve"> [2]InpActive!L$873</f>
        <v>0</v>
      </c>
      <c r="L135" s="31">
        <f xml:space="preserve"> [2]InpActive!M$873</f>
        <v>0</v>
      </c>
      <c r="M135" s="31">
        <f xml:space="preserve"> [2]InpActive!N$873</f>
        <v>0</v>
      </c>
      <c r="N135" s="31">
        <f xml:space="preserve"> [2]InpActive!O$873</f>
        <v>0</v>
      </c>
      <c r="O135" s="31">
        <f xml:space="preserve"> [2]InpActive!P$873</f>
        <v>0</v>
      </c>
      <c r="P135" s="32"/>
      <c r="Q135" s="30">
        <f xml:space="preserve"> [3]InpActive!L$873</f>
        <v>0</v>
      </c>
      <c r="R135" s="31">
        <f xml:space="preserve"> [3]InpActive!M$873</f>
        <v>0</v>
      </c>
      <c r="S135" s="31">
        <f xml:space="preserve"> [3]InpActive!N$873</f>
        <v>0</v>
      </c>
      <c r="T135" s="31">
        <f xml:space="preserve"> [3]InpActive!O$873</f>
        <v>0</v>
      </c>
      <c r="U135" s="31">
        <f xml:space="preserve"> [3]InpActive!P$873</f>
        <v>0</v>
      </c>
      <c r="V135" s="32"/>
      <c r="W135" s="30">
        <f xml:space="preserve"> '[4]Bio Resources'!L$1029</f>
        <v>0</v>
      </c>
      <c r="X135" s="31">
        <f xml:space="preserve"> '[4]Bio Resources'!M$1029</f>
        <v>0</v>
      </c>
      <c r="Y135" s="31">
        <f xml:space="preserve"> '[4]Bio Resources'!N$1029</f>
        <v>0</v>
      </c>
      <c r="Z135" s="31">
        <f xml:space="preserve"> '[4]Bio Resources'!O$1029</f>
        <v>0</v>
      </c>
      <c r="AA135" s="31">
        <f xml:space="preserve"> '[4]Bio Resources'!P$1029</f>
        <v>0</v>
      </c>
      <c r="AB135" s="32"/>
    </row>
    <row r="136" spans="3:28">
      <c r="C136" s="6" t="s">
        <v>22</v>
      </c>
      <c r="D136" s="3"/>
      <c r="E136" s="28">
        <f xml:space="preserve"> [1]Summary_Calc!L$824</f>
        <v>0</v>
      </c>
      <c r="F136" s="29">
        <f xml:space="preserve"> [1]Summary_Calc!M$824</f>
        <v>0</v>
      </c>
      <c r="G136" s="29">
        <f xml:space="preserve"> [1]Summary_Calc!N$824</f>
        <v>0</v>
      </c>
      <c r="H136" s="29">
        <f xml:space="preserve"> [1]Summary_Calc!O$824</f>
        <v>0</v>
      </c>
      <c r="I136" s="29">
        <f xml:space="preserve"> [1]Summary_Calc!P$824</f>
        <v>0</v>
      </c>
      <c r="J136" s="20">
        <f>SUM(E136:I136)</f>
        <v>0</v>
      </c>
      <c r="K136" s="28">
        <f xml:space="preserve"> [2]Summary_Calc!L$824</f>
        <v>0</v>
      </c>
      <c r="L136" s="29">
        <f xml:space="preserve"> [2]Summary_Calc!M$824</f>
        <v>0</v>
      </c>
      <c r="M136" s="29">
        <f xml:space="preserve"> [2]Summary_Calc!N$824</f>
        <v>0</v>
      </c>
      <c r="N136" s="29">
        <f xml:space="preserve"> [2]Summary_Calc!O$824</f>
        <v>0</v>
      </c>
      <c r="O136" s="29">
        <f xml:space="preserve"> [2]Summary_Calc!P$824</f>
        <v>0</v>
      </c>
      <c r="P136" s="20">
        <f>SUM(K136:O136)</f>
        <v>0</v>
      </c>
      <c r="Q136" s="28">
        <f xml:space="preserve"> [3]Summary_Calc!L$824</f>
        <v>0</v>
      </c>
      <c r="R136" s="29">
        <f xml:space="preserve"> [3]Summary_Calc!M$824</f>
        <v>0</v>
      </c>
      <c r="S136" s="29">
        <f xml:space="preserve"> [3]Summary_Calc!N$824</f>
        <v>0</v>
      </c>
      <c r="T136" s="29">
        <f xml:space="preserve"> [3]Summary_Calc!O$824</f>
        <v>0</v>
      </c>
      <c r="U136" s="29">
        <f xml:space="preserve"> [3]Summary_Calc!P$824</f>
        <v>0</v>
      </c>
      <c r="V136" s="20">
        <f>SUM(Q136:U136)</f>
        <v>0</v>
      </c>
      <c r="W136" s="28">
        <f xml:space="preserve"> [4]Summary_Calc!L$824</f>
        <v>0</v>
      </c>
      <c r="X136" s="29">
        <f xml:space="preserve"> [4]Summary_Calc!M$824</f>
        <v>0</v>
      </c>
      <c r="Y136" s="29">
        <f xml:space="preserve"> [4]Summary_Calc!N$824</f>
        <v>0</v>
      </c>
      <c r="Z136" s="29">
        <f xml:space="preserve"> [4]Summary_Calc!O$824</f>
        <v>0</v>
      </c>
      <c r="AA136" s="29">
        <f xml:space="preserve"> [4]Summary_Calc!P$824</f>
        <v>0</v>
      </c>
      <c r="AB136" s="20">
        <f>SUM(W136:AA136)</f>
        <v>0</v>
      </c>
    </row>
    <row r="137" spans="3:28" ht="13.9" thickBot="1">
      <c r="C137" s="55" t="s">
        <v>23</v>
      </c>
      <c r="D137" s="51"/>
      <c r="E137" s="56">
        <f xml:space="preserve"> [1]Summary_Calc!L$826</f>
        <v>0</v>
      </c>
      <c r="F137" s="57">
        <f xml:space="preserve"> [1]Summary_Calc!M$826</f>
        <v>0</v>
      </c>
      <c r="G137" s="57">
        <f xml:space="preserve"> [1]Summary_Calc!N$826</f>
        <v>0</v>
      </c>
      <c r="H137" s="57">
        <f xml:space="preserve"> [1]Summary_Calc!O$826</f>
        <v>0</v>
      </c>
      <c r="I137" s="57">
        <f xml:space="preserve"> [1]Summary_Calc!P$826</f>
        <v>0</v>
      </c>
      <c r="J137" s="54">
        <f>SUM(E137:I137)</f>
        <v>0</v>
      </c>
      <c r="K137" s="58">
        <f xml:space="preserve"> [2]Summary_Calc!L$826</f>
        <v>0</v>
      </c>
      <c r="L137" s="78">
        <f xml:space="preserve"> [2]Summary_Calc!M$826</f>
        <v>0</v>
      </c>
      <c r="M137" s="59">
        <f xml:space="preserve"> [2]Summary_Calc!N$826</f>
        <v>0</v>
      </c>
      <c r="N137" s="59">
        <f xml:space="preserve"> [2]Summary_Calc!O$826</f>
        <v>0</v>
      </c>
      <c r="O137" s="59">
        <f xml:space="preserve"> [2]Summary_Calc!P$826</f>
        <v>0</v>
      </c>
      <c r="P137" s="54">
        <f>SUM(K137:O137)</f>
        <v>0</v>
      </c>
      <c r="Q137" s="58">
        <f xml:space="preserve"> [3]Summary_Calc!L$826</f>
        <v>0</v>
      </c>
      <c r="R137" s="59">
        <f xml:space="preserve"> [3]Summary_Calc!M$826</f>
        <v>0</v>
      </c>
      <c r="S137" s="59">
        <f xml:space="preserve"> [3]Summary_Calc!N$826</f>
        <v>0</v>
      </c>
      <c r="T137" s="59">
        <f xml:space="preserve"> [3]Summary_Calc!O$826</f>
        <v>0</v>
      </c>
      <c r="U137" s="59">
        <f xml:space="preserve"> [3]Summary_Calc!P$826</f>
        <v>0</v>
      </c>
      <c r="V137" s="54">
        <f>SUM(Q137:U137)</f>
        <v>0</v>
      </c>
      <c r="W137" s="56">
        <f xml:space="preserve"> [4]Summary_Calc!L$826</f>
        <v>0</v>
      </c>
      <c r="X137" s="57">
        <f xml:space="preserve"> [4]Summary_Calc!M$826</f>
        <v>0</v>
      </c>
      <c r="Y137" s="57">
        <f xml:space="preserve"> [4]Summary_Calc!N$826</f>
        <v>0</v>
      </c>
      <c r="Z137" s="57">
        <f xml:space="preserve"> [4]Summary_Calc!O$826</f>
        <v>0</v>
      </c>
      <c r="AA137" s="57">
        <f xml:space="preserve"> [4]Summary_Calc!P$826</f>
        <v>0</v>
      </c>
      <c r="AB137" s="54">
        <f>SUM(W137:AA137)</f>
        <v>0</v>
      </c>
    </row>
    <row r="138" spans="3:28">
      <c r="C138" s="5" t="s">
        <v>24</v>
      </c>
      <c r="D138" s="2"/>
      <c r="E138" s="39">
        <f>E140/E139</f>
        <v>0</v>
      </c>
      <c r="F138" s="40">
        <f>F140/F139</f>
        <v>0</v>
      </c>
      <c r="G138" s="40">
        <f>G140/G139</f>
        <v>0</v>
      </c>
      <c r="H138" s="40">
        <f>H140/H139</f>
        <v>0</v>
      </c>
      <c r="I138" s="40">
        <f>I140/I139</f>
        <v>0</v>
      </c>
      <c r="J138" s="45"/>
      <c r="K138" s="39">
        <f>K140/K139</f>
        <v>0</v>
      </c>
      <c r="L138" s="40">
        <f>L140/L139</f>
        <v>0</v>
      </c>
      <c r="M138" s="40">
        <f>M140/M139</f>
        <v>0</v>
      </c>
      <c r="N138" s="40">
        <f>N140/N139</f>
        <v>0</v>
      </c>
      <c r="O138" s="40">
        <f>O140/O139</f>
        <v>0</v>
      </c>
      <c r="P138" s="49"/>
      <c r="Q138" s="39">
        <f>Q140/Q139</f>
        <v>0</v>
      </c>
      <c r="R138" s="40">
        <f>R140/R139</f>
        <v>0</v>
      </c>
      <c r="S138" s="40">
        <f>S140/S139</f>
        <v>0</v>
      </c>
      <c r="T138" s="40">
        <f>T140/T139</f>
        <v>0</v>
      </c>
      <c r="U138" s="40">
        <f>U140/U139</f>
        <v>0</v>
      </c>
      <c r="V138" s="45"/>
      <c r="W138" s="29">
        <f>W140/W139</f>
        <v>0</v>
      </c>
      <c r="X138" s="29">
        <f>X140/X139</f>
        <v>0</v>
      </c>
      <c r="Y138" s="29">
        <f>Y140/Y139</f>
        <v>0</v>
      </c>
      <c r="Z138" s="29">
        <f>Z140/Z139</f>
        <v>0</v>
      </c>
      <c r="AA138" s="29">
        <f>AA140/AA139</f>
        <v>0</v>
      </c>
      <c r="AB138" s="32"/>
    </row>
    <row r="139" spans="3:28">
      <c r="C139" s="16" t="s">
        <v>25</v>
      </c>
      <c r="D139" s="3"/>
      <c r="E139" s="46">
        <f xml:space="preserve"> '[1]Bio Resources'!L$982</f>
        <v>-2.9126213592232997E-2</v>
      </c>
      <c r="F139" s="47">
        <f xml:space="preserve"> '[1]Bio Resources'!M$982</f>
        <v>-2.9126213592232997E-2</v>
      </c>
      <c r="G139" s="47">
        <f xml:space="preserve"> '[1]Bio Resources'!N$982</f>
        <v>-2.9126213592232997E-2</v>
      </c>
      <c r="H139" s="47">
        <f xml:space="preserve"> '[1]Bio Resources'!O$982</f>
        <v>-2.9126213592232997E-2</v>
      </c>
      <c r="I139" s="47">
        <f xml:space="preserve"> '[1]Bio Resources'!P$982</f>
        <v>-2.9126213592232997E-2</v>
      </c>
      <c r="J139" s="32"/>
      <c r="K139" s="46">
        <f xml:space="preserve"> '[2]Bio Resources'!L$982</f>
        <v>2.0790485436893213E-2</v>
      </c>
      <c r="L139" s="47">
        <f xml:space="preserve"> '[2]Bio Resources'!M$982</f>
        <v>2.0790485436893213E-2</v>
      </c>
      <c r="M139" s="47">
        <f xml:space="preserve"> '[2]Bio Resources'!N$982</f>
        <v>2.0790485436893213E-2</v>
      </c>
      <c r="N139" s="47">
        <f xml:space="preserve"> '[2]Bio Resources'!O$982</f>
        <v>2.0790485436893213E-2</v>
      </c>
      <c r="O139" s="47">
        <f xml:space="preserve"> '[2]Bio Resources'!P$982</f>
        <v>2.0790485436893213E-2</v>
      </c>
      <c r="P139" s="33"/>
      <c r="Q139" s="46">
        <f xml:space="preserve"> '[3]Bio Resources'!L$982</f>
        <v>2.0790485436893213E-2</v>
      </c>
      <c r="R139" s="47">
        <f xml:space="preserve"> '[3]Bio Resources'!M$982</f>
        <v>2.0790485436893213E-2</v>
      </c>
      <c r="S139" s="47">
        <f xml:space="preserve"> '[3]Bio Resources'!N$982</f>
        <v>2.0790485436893213E-2</v>
      </c>
      <c r="T139" s="47">
        <f xml:space="preserve"> '[3]Bio Resources'!O$982</f>
        <v>2.0790485436893213E-2</v>
      </c>
      <c r="U139" s="47">
        <f xml:space="preserve"> '[3]Bio Resources'!P$982</f>
        <v>2.0790485436893213E-2</v>
      </c>
      <c r="V139" s="32"/>
      <c r="W139" s="47">
        <f xml:space="preserve"> '[4]Bio Resources'!L$990</f>
        <v>1.920357193840716E-2</v>
      </c>
      <c r="X139" s="47">
        <f xml:space="preserve"> '[4]Bio Resources'!M$990</f>
        <v>1.920357193840716E-2</v>
      </c>
      <c r="Y139" s="47">
        <f xml:space="preserve"> '[4]Bio Resources'!N$990</f>
        <v>1.920357193840716E-2</v>
      </c>
      <c r="Z139" s="47">
        <f xml:space="preserve"> '[4]Bio Resources'!O$990</f>
        <v>1.920357193840716E-2</v>
      </c>
      <c r="AA139" s="47">
        <f xml:space="preserve"> '[4]Bio Resources'!P$990</f>
        <v>1.920357193840716E-2</v>
      </c>
      <c r="AB139" s="32"/>
    </row>
    <row r="140" spans="3:28">
      <c r="C140" s="6" t="s">
        <v>26</v>
      </c>
      <c r="D140" s="3"/>
      <c r="E140" s="21">
        <f xml:space="preserve"> [1]Summary_Calc!L$837</f>
        <v>0</v>
      </c>
      <c r="F140" s="22">
        <f xml:space="preserve"> [1]Summary_Calc!M$837</f>
        <v>0</v>
      </c>
      <c r="G140" s="22">
        <f xml:space="preserve"> [1]Summary_Calc!N$837</f>
        <v>0</v>
      </c>
      <c r="H140" s="22">
        <f xml:space="preserve"> [1]Summary_Calc!O$837</f>
        <v>0</v>
      </c>
      <c r="I140" s="22">
        <f xml:space="preserve"> [1]Summary_Calc!P$837</f>
        <v>0</v>
      </c>
      <c r="J140" s="20">
        <f>SUM(E140:I140)</f>
        <v>0</v>
      </c>
      <c r="K140" s="21">
        <f xml:space="preserve"> [2]Summary_Calc!L$837</f>
        <v>0</v>
      </c>
      <c r="L140" s="22">
        <f xml:space="preserve"> [2]Summary_Calc!M$837</f>
        <v>0</v>
      </c>
      <c r="M140" s="22">
        <f xml:space="preserve"> [2]Summary_Calc!N$837</f>
        <v>0</v>
      </c>
      <c r="N140" s="22">
        <f xml:space="preserve"> [2]Summary_Calc!O$837</f>
        <v>0</v>
      </c>
      <c r="O140" s="22">
        <f xml:space="preserve"> [2]Summary_Calc!P$837</f>
        <v>0</v>
      </c>
      <c r="P140" s="29">
        <f>SUM(K140:O140)</f>
        <v>0</v>
      </c>
      <c r="Q140" s="21">
        <f xml:space="preserve"> [3]Summary_Calc!L$837</f>
        <v>0</v>
      </c>
      <c r="R140" s="22">
        <f xml:space="preserve"> [3]Summary_Calc!M$837</f>
        <v>0</v>
      </c>
      <c r="S140" s="22">
        <f xml:space="preserve"> [3]Summary_Calc!N$837</f>
        <v>0</v>
      </c>
      <c r="T140" s="22">
        <f xml:space="preserve"> [3]Summary_Calc!O$837</f>
        <v>0</v>
      </c>
      <c r="U140" s="22">
        <f xml:space="preserve"> [3]Summary_Calc!P$837</f>
        <v>0</v>
      </c>
      <c r="V140" s="20">
        <f>SUM(Q140:U140)</f>
        <v>0</v>
      </c>
      <c r="W140" s="22">
        <f xml:space="preserve"> [4]Summary_Calc!L$837</f>
        <v>0</v>
      </c>
      <c r="X140" s="22">
        <f xml:space="preserve"> [4]Summary_Calc!M$837</f>
        <v>0</v>
      </c>
      <c r="Y140" s="22">
        <f xml:space="preserve"> [4]Summary_Calc!N$837</f>
        <v>0</v>
      </c>
      <c r="Z140" s="22">
        <f xml:space="preserve"> [4]Summary_Calc!O$837</f>
        <v>0</v>
      </c>
      <c r="AA140" s="22">
        <f xml:space="preserve"> [4]Summary_Calc!P$837</f>
        <v>0</v>
      </c>
      <c r="AB140" s="20">
        <f>SUM(W140:AA140)</f>
        <v>0</v>
      </c>
    </row>
    <row r="141" spans="3:28">
      <c r="C141" s="6" t="s">
        <v>27</v>
      </c>
      <c r="D141" s="3"/>
      <c r="E141" s="28">
        <f>E143/E142</f>
        <v>0</v>
      </c>
      <c r="F141" s="29">
        <f>F143/F142</f>
        <v>0</v>
      </c>
      <c r="G141" s="29">
        <f>G143/G142</f>
        <v>0</v>
      </c>
      <c r="H141" s="29">
        <f>H143/H142</f>
        <v>0</v>
      </c>
      <c r="I141" s="29">
        <f>I143/I142</f>
        <v>0</v>
      </c>
      <c r="J141" s="32"/>
      <c r="K141" s="28">
        <f>K143/K142</f>
        <v>0</v>
      </c>
      <c r="L141" s="29">
        <f>L143/L142</f>
        <v>0</v>
      </c>
      <c r="M141" s="29">
        <f>M143/M142</f>
        <v>0</v>
      </c>
      <c r="N141" s="29">
        <f>N143/N142</f>
        <v>0</v>
      </c>
      <c r="O141" s="29">
        <f>O143/O142</f>
        <v>0</v>
      </c>
      <c r="P141" s="33"/>
      <c r="Q141" s="28">
        <f>Q143/Q142</f>
        <v>0</v>
      </c>
      <c r="R141" s="29">
        <f>R143/R142</f>
        <v>0</v>
      </c>
      <c r="S141" s="29">
        <f>S143/S142</f>
        <v>0</v>
      </c>
      <c r="T141" s="29">
        <f>T143/T142</f>
        <v>0</v>
      </c>
      <c r="U141" s="29">
        <f>U143/U142</f>
        <v>0</v>
      </c>
      <c r="V141" s="32"/>
      <c r="W141" s="29">
        <f>W143/W142</f>
        <v>0</v>
      </c>
      <c r="X141" s="29">
        <f>X143/X142</f>
        <v>0</v>
      </c>
      <c r="Y141" s="29">
        <f>Y143/Y142</f>
        <v>0</v>
      </c>
      <c r="Z141" s="29">
        <f>Z143/Z142</f>
        <v>0</v>
      </c>
      <c r="AA141" s="29">
        <f>AA143/AA142</f>
        <v>0</v>
      </c>
      <c r="AB141" s="32"/>
    </row>
    <row r="142" spans="3:28">
      <c r="C142" s="16" t="s">
        <v>25</v>
      </c>
      <c r="D142" s="3"/>
      <c r="E142" s="30">
        <f xml:space="preserve"> '[1]Bio Resources'!L$862</f>
        <v>-1.9607843137254943E-2</v>
      </c>
      <c r="F142" s="31">
        <f xml:space="preserve"> '[1]Bio Resources'!M$862</f>
        <v>-1.9607843137254943E-2</v>
      </c>
      <c r="G142" s="31">
        <f xml:space="preserve"> '[1]Bio Resources'!N$862</f>
        <v>-1.9607843137254943E-2</v>
      </c>
      <c r="H142" s="31">
        <f xml:space="preserve"> '[1]Bio Resources'!O$862</f>
        <v>-1.9607843137254943E-2</v>
      </c>
      <c r="I142" s="31">
        <f xml:space="preserve"> '[1]Bio Resources'!P$862</f>
        <v>-1.9607843137254943E-2</v>
      </c>
      <c r="J142" s="32"/>
      <c r="K142" s="30">
        <f xml:space="preserve"> '[2]Bio Resources'!L$862</f>
        <v>3.0798235294117626E-2</v>
      </c>
      <c r="L142" s="31">
        <f xml:space="preserve"> '[2]Bio Resources'!M$862</f>
        <v>3.0798235294117626E-2</v>
      </c>
      <c r="M142" s="31">
        <f xml:space="preserve"> '[2]Bio Resources'!N$862</f>
        <v>3.0798235294117626E-2</v>
      </c>
      <c r="N142" s="31">
        <f xml:space="preserve"> '[2]Bio Resources'!O$862</f>
        <v>3.0798235294117626E-2</v>
      </c>
      <c r="O142" s="31">
        <f xml:space="preserve"> '[2]Bio Resources'!P$862</f>
        <v>3.0798235294117626E-2</v>
      </c>
      <c r="P142" s="33"/>
      <c r="Q142" s="30">
        <f xml:space="preserve"> '[3]Bio Resources'!L$862</f>
        <v>3.0798235294117626E-2</v>
      </c>
      <c r="R142" s="31">
        <f xml:space="preserve"> '[3]Bio Resources'!M$862</f>
        <v>3.0798235294117626E-2</v>
      </c>
      <c r="S142" s="31">
        <f xml:space="preserve"> '[3]Bio Resources'!N$862</f>
        <v>3.0798235294117626E-2</v>
      </c>
      <c r="T142" s="31">
        <f xml:space="preserve"> '[3]Bio Resources'!O$862</f>
        <v>3.0798235294117626E-2</v>
      </c>
      <c r="U142" s="31">
        <f xml:space="preserve"> '[3]Bio Resources'!P$862</f>
        <v>3.0798235294117626E-2</v>
      </c>
      <c r="V142" s="32"/>
      <c r="W142" s="31">
        <f xml:space="preserve"> '[4]Bio Resources'!L$870</f>
        <v>2.9195763820156317E-2</v>
      </c>
      <c r="X142" s="31">
        <f xml:space="preserve"> '[4]Bio Resources'!M$870</f>
        <v>2.9195763820156317E-2</v>
      </c>
      <c r="Y142" s="31">
        <f xml:space="preserve"> '[4]Bio Resources'!N$870</f>
        <v>2.9195763820156317E-2</v>
      </c>
      <c r="Z142" s="31">
        <f xml:space="preserve"> '[4]Bio Resources'!O$870</f>
        <v>2.9195763820156317E-2</v>
      </c>
      <c r="AA142" s="31">
        <f xml:space="preserve"> '[4]Bio Resources'!P$870</f>
        <v>2.9195763820156317E-2</v>
      </c>
      <c r="AB142" s="32"/>
    </row>
    <row r="143" spans="3:28">
      <c r="C143" s="6" t="s">
        <v>28</v>
      </c>
      <c r="D143" s="3"/>
      <c r="E143" s="28">
        <f xml:space="preserve"> [1]Summary_Calc!L$836</f>
        <v>0</v>
      </c>
      <c r="F143" s="29">
        <f xml:space="preserve"> [1]Summary_Calc!M$836</f>
        <v>0</v>
      </c>
      <c r="G143" s="29">
        <f xml:space="preserve"> [1]Summary_Calc!N$836</f>
        <v>0</v>
      </c>
      <c r="H143" s="29">
        <f xml:space="preserve"> [1]Summary_Calc!O$836</f>
        <v>0</v>
      </c>
      <c r="I143" s="29">
        <f xml:space="preserve"> [1]Summary_Calc!P$836</f>
        <v>0</v>
      </c>
      <c r="J143" s="20">
        <f>SUM(E143:I143)</f>
        <v>0</v>
      </c>
      <c r="K143" s="21">
        <f xml:space="preserve"> [2]Summary_Calc!L$836</f>
        <v>0</v>
      </c>
      <c r="L143" s="29">
        <f xml:space="preserve"> [2]Summary_Calc!M$836</f>
        <v>0</v>
      </c>
      <c r="M143" s="29">
        <f xml:space="preserve"> [2]Summary_Calc!N$836</f>
        <v>0</v>
      </c>
      <c r="N143" s="29">
        <f xml:space="preserve"> [2]Summary_Calc!O$836</f>
        <v>0</v>
      </c>
      <c r="O143" s="29">
        <f xml:space="preserve"> [2]Summary_Calc!P$836</f>
        <v>0</v>
      </c>
      <c r="P143" s="29">
        <f>SUM(K143:O143)</f>
        <v>0</v>
      </c>
      <c r="Q143" s="28">
        <f xml:space="preserve"> [3]Summary_Calc!L$836</f>
        <v>0</v>
      </c>
      <c r="R143" s="29">
        <f xml:space="preserve"> [3]Summary_Calc!M$836</f>
        <v>0</v>
      </c>
      <c r="S143" s="29">
        <f xml:space="preserve"> [3]Summary_Calc!N$836</f>
        <v>0</v>
      </c>
      <c r="T143" s="29">
        <f xml:space="preserve"> [3]Summary_Calc!O$836</f>
        <v>0</v>
      </c>
      <c r="U143" s="29">
        <f xml:space="preserve"> [3]Summary_Calc!P$836</f>
        <v>0</v>
      </c>
      <c r="V143" s="20">
        <f>SUM(Q143:U143)</f>
        <v>0</v>
      </c>
      <c r="W143" s="29">
        <f xml:space="preserve"> [4]Summary_Calc!L$836</f>
        <v>0</v>
      </c>
      <c r="X143" s="29">
        <f xml:space="preserve"> [4]Summary_Calc!M$836</f>
        <v>0</v>
      </c>
      <c r="Y143" s="29">
        <f xml:space="preserve"> [4]Summary_Calc!N$836</f>
        <v>0</v>
      </c>
      <c r="Z143" s="29">
        <f xml:space="preserve"> [4]Summary_Calc!O$836</f>
        <v>0</v>
      </c>
      <c r="AA143" s="29">
        <f xml:space="preserve"> [4]Summary_Calc!P$836</f>
        <v>0</v>
      </c>
      <c r="AB143" s="20">
        <f>SUM(W143:AA143)</f>
        <v>0</v>
      </c>
    </row>
    <row r="144" spans="3:28">
      <c r="C144" s="6" t="s">
        <v>29</v>
      </c>
      <c r="D144" s="3"/>
      <c r="E144" s="28">
        <f>E146/E145</f>
        <v>0</v>
      </c>
      <c r="F144" s="29">
        <f>F146/F145</f>
        <v>0</v>
      </c>
      <c r="G144" s="29">
        <f>G146/G145</f>
        <v>0</v>
      </c>
      <c r="H144" s="29">
        <f>H146/H145</f>
        <v>0</v>
      </c>
      <c r="I144" s="29">
        <f>I146/I145</f>
        <v>0</v>
      </c>
      <c r="J144" s="32"/>
      <c r="K144" s="28">
        <f>K146/K145</f>
        <v>0</v>
      </c>
      <c r="L144" s="29">
        <f>L146/L145</f>
        <v>0</v>
      </c>
      <c r="M144" s="29">
        <f>M146/M145</f>
        <v>0</v>
      </c>
      <c r="N144" s="29">
        <f>N146/N145</f>
        <v>0</v>
      </c>
      <c r="O144" s="29">
        <f>O146/O145</f>
        <v>0</v>
      </c>
      <c r="P144" s="33"/>
      <c r="Q144" s="28">
        <f>Q146/Q145</f>
        <v>0</v>
      </c>
      <c r="R144" s="29">
        <f>R146/R145</f>
        <v>0</v>
      </c>
      <c r="S144" s="29">
        <f>S146/S145</f>
        <v>0</v>
      </c>
      <c r="T144" s="29">
        <f>T146/T145</f>
        <v>0</v>
      </c>
      <c r="U144" s="29">
        <f>U146/U145</f>
        <v>0</v>
      </c>
      <c r="V144" s="32"/>
      <c r="W144" s="29">
        <f>W146/W145</f>
        <v>0</v>
      </c>
      <c r="X144" s="29">
        <f>X146/X145</f>
        <v>0</v>
      </c>
      <c r="Y144" s="29">
        <f>Y146/Y145</f>
        <v>0</v>
      </c>
      <c r="Z144" s="29">
        <f>Z146/Z145</f>
        <v>0</v>
      </c>
      <c r="AA144" s="29">
        <f>AA146/AA145</f>
        <v>0</v>
      </c>
      <c r="AB144" s="32"/>
    </row>
    <row r="145" spans="2:28">
      <c r="C145" s="16" t="s">
        <v>25</v>
      </c>
      <c r="D145" s="3"/>
      <c r="E145" s="46">
        <f xml:space="preserve"> '[1]Bio Resources'!L$1115</f>
        <v>-1.9607843137254943E-2</v>
      </c>
      <c r="F145" s="47">
        <f xml:space="preserve"> '[1]Bio Resources'!M$1115</f>
        <v>-1.9607843137254943E-2</v>
      </c>
      <c r="G145" s="47">
        <f xml:space="preserve"> '[1]Bio Resources'!N$1115</f>
        <v>-1.9607843137254943E-2</v>
      </c>
      <c r="H145" s="47">
        <f xml:space="preserve"> '[1]Bio Resources'!O$1115</f>
        <v>-1.9607843137254943E-2</v>
      </c>
      <c r="I145" s="47">
        <f xml:space="preserve"> '[1]Bio Resources'!P$1115</f>
        <v>-1.9607843137254943E-2</v>
      </c>
      <c r="J145" s="32"/>
      <c r="K145" s="46">
        <f xml:space="preserve"> '[2]Bio Resources'!L$1115</f>
        <v>3.0798235294117626E-2</v>
      </c>
      <c r="L145" s="47">
        <f xml:space="preserve"> '[2]Bio Resources'!M$1115</f>
        <v>3.0798235294117626E-2</v>
      </c>
      <c r="M145" s="47">
        <f xml:space="preserve"> '[2]Bio Resources'!N$1115</f>
        <v>3.0798235294117626E-2</v>
      </c>
      <c r="N145" s="47">
        <f xml:space="preserve"> '[2]Bio Resources'!O$1115</f>
        <v>3.0798235294117626E-2</v>
      </c>
      <c r="O145" s="47">
        <f xml:space="preserve"> '[2]Bio Resources'!P$1115</f>
        <v>3.0798235294117626E-2</v>
      </c>
      <c r="P145" s="33"/>
      <c r="Q145" s="46">
        <f xml:space="preserve"> '[3]Bio Resources'!L$1115</f>
        <v>3.0798235294117626E-2</v>
      </c>
      <c r="R145" s="47">
        <f xml:space="preserve"> '[3]Bio Resources'!M$1115</f>
        <v>3.0798235294117626E-2</v>
      </c>
      <c r="S145" s="47">
        <f xml:space="preserve"> '[3]Bio Resources'!N$1115</f>
        <v>3.0798235294117626E-2</v>
      </c>
      <c r="T145" s="47">
        <f xml:space="preserve"> '[3]Bio Resources'!O$1115</f>
        <v>3.0798235294117626E-2</v>
      </c>
      <c r="U145" s="47">
        <f xml:space="preserve"> '[3]Bio Resources'!P$1115</f>
        <v>3.0798235294117626E-2</v>
      </c>
      <c r="V145" s="32"/>
      <c r="W145" s="47">
        <f xml:space="preserve"> '[4]Bio Resources'!L$1123</f>
        <v>2.9195763820156317E-2</v>
      </c>
      <c r="X145" s="47">
        <f xml:space="preserve"> '[4]Bio Resources'!M$1123</f>
        <v>2.9195763820156317E-2</v>
      </c>
      <c r="Y145" s="47">
        <f xml:space="preserve"> '[4]Bio Resources'!N$1123</f>
        <v>2.9195763820156317E-2</v>
      </c>
      <c r="Z145" s="47">
        <f xml:space="preserve"> '[4]Bio Resources'!O$1123</f>
        <v>2.9195763820156317E-2</v>
      </c>
      <c r="AA145" s="47">
        <f xml:space="preserve"> '[4]Bio Resources'!P$1123</f>
        <v>2.9195763820156317E-2</v>
      </c>
      <c r="AB145" s="32"/>
    </row>
    <row r="146" spans="2:28">
      <c r="C146" s="6" t="s">
        <v>30</v>
      </c>
      <c r="D146" s="3"/>
      <c r="E146" s="28">
        <f xml:space="preserve"> [1]Summary_Calc!L$838</f>
        <v>0</v>
      </c>
      <c r="F146" s="29">
        <f xml:space="preserve"> [1]Summary_Calc!M$838</f>
        <v>0</v>
      </c>
      <c r="G146" s="29">
        <f xml:space="preserve"> [1]Summary_Calc!N$838</f>
        <v>0</v>
      </c>
      <c r="H146" s="29">
        <f xml:space="preserve"> [1]Summary_Calc!O$838</f>
        <v>0</v>
      </c>
      <c r="I146" s="29">
        <f xml:space="preserve"> [1]Summary_Calc!P$838</f>
        <v>0</v>
      </c>
      <c r="J146" s="20">
        <f>SUM(E146:I146)</f>
        <v>0</v>
      </c>
      <c r="K146" s="28">
        <f xml:space="preserve"> [2]Summary_Calc!L$838</f>
        <v>0</v>
      </c>
      <c r="L146" s="29">
        <f xml:space="preserve"> [2]Summary_Calc!M$838</f>
        <v>0</v>
      </c>
      <c r="M146" s="29">
        <f xml:space="preserve"> [2]Summary_Calc!N$838</f>
        <v>0</v>
      </c>
      <c r="N146" s="29">
        <f xml:space="preserve"> [2]Summary_Calc!O$838</f>
        <v>0</v>
      </c>
      <c r="O146" s="29">
        <f xml:space="preserve"> [2]Summary_Calc!P$838</f>
        <v>0</v>
      </c>
      <c r="P146" s="29">
        <f>SUM(K146:O146)</f>
        <v>0</v>
      </c>
      <c r="Q146" s="28">
        <f xml:space="preserve"> [3]Summary_Calc!L$838</f>
        <v>0</v>
      </c>
      <c r="R146" s="29">
        <f xml:space="preserve"> [3]Summary_Calc!M$838</f>
        <v>0</v>
      </c>
      <c r="S146" s="29">
        <f xml:space="preserve"> [3]Summary_Calc!N$838</f>
        <v>0</v>
      </c>
      <c r="T146" s="29">
        <f xml:space="preserve"> [3]Summary_Calc!O$838</f>
        <v>0</v>
      </c>
      <c r="U146" s="29">
        <f xml:space="preserve"> [3]Summary_Calc!P$838</f>
        <v>0</v>
      </c>
      <c r="V146" s="20">
        <f>SUM(Q146:U146)</f>
        <v>0</v>
      </c>
      <c r="W146" s="29">
        <f xml:space="preserve"> [4]Summary_Calc!L$838</f>
        <v>0</v>
      </c>
      <c r="X146" s="29">
        <f xml:space="preserve"> [4]Summary_Calc!M$838</f>
        <v>0</v>
      </c>
      <c r="Y146" s="29">
        <f xml:space="preserve"> [4]Summary_Calc!N$838</f>
        <v>0</v>
      </c>
      <c r="Z146" s="29">
        <f xml:space="preserve"> [4]Summary_Calc!O$838</f>
        <v>0</v>
      </c>
      <c r="AA146" s="29">
        <f xml:space="preserve"> [4]Summary_Calc!P$838</f>
        <v>0</v>
      </c>
      <c r="AB146" s="20">
        <f>SUM(W146:AA146)</f>
        <v>0</v>
      </c>
    </row>
    <row r="147" spans="2:28">
      <c r="C147" s="6" t="s">
        <v>31</v>
      </c>
      <c r="D147" s="3"/>
      <c r="E147" s="21">
        <f xml:space="preserve"> [1]Summary_Calc!L$839</f>
        <v>0</v>
      </c>
      <c r="F147" s="22">
        <f xml:space="preserve"> [1]Summary_Calc!M$839</f>
        <v>0</v>
      </c>
      <c r="G147" s="22">
        <f xml:space="preserve"> [1]Summary_Calc!N$839</f>
        <v>0</v>
      </c>
      <c r="H147" s="22">
        <f xml:space="preserve"> [1]Summary_Calc!O$839</f>
        <v>0</v>
      </c>
      <c r="I147" s="22">
        <f xml:space="preserve"> [1]Summary_Calc!P$839</f>
        <v>0</v>
      </c>
      <c r="J147" s="20">
        <f>SUM(E147:I147)</f>
        <v>0</v>
      </c>
      <c r="K147" s="28">
        <f xml:space="preserve"> [2]Summary_Calc!L$839</f>
        <v>0</v>
      </c>
      <c r="L147" s="22">
        <f xml:space="preserve"> [2]Summary_Calc!M$839</f>
        <v>0</v>
      </c>
      <c r="M147" s="22">
        <f xml:space="preserve"> [2]Summary_Calc!N$839</f>
        <v>0</v>
      </c>
      <c r="N147" s="22">
        <f xml:space="preserve"> [2]Summary_Calc!O$839</f>
        <v>0</v>
      </c>
      <c r="O147" s="22">
        <f xml:space="preserve"> [2]Summary_Calc!P$839</f>
        <v>0</v>
      </c>
      <c r="P147" s="29">
        <f>SUM(K147:O147)</f>
        <v>0</v>
      </c>
      <c r="Q147" s="21">
        <f xml:space="preserve"> [3]Summary_Calc!L$839</f>
        <v>0</v>
      </c>
      <c r="R147" s="22">
        <f xml:space="preserve"> [3]Summary_Calc!M$839</f>
        <v>0</v>
      </c>
      <c r="S147" s="22">
        <f xml:space="preserve"> [3]Summary_Calc!N$839</f>
        <v>0</v>
      </c>
      <c r="T147" s="22">
        <f xml:space="preserve"> [3]Summary_Calc!O$839</f>
        <v>0</v>
      </c>
      <c r="U147" s="22">
        <f xml:space="preserve"> [3]Summary_Calc!P$839</f>
        <v>0</v>
      </c>
      <c r="V147" s="20">
        <f>SUM(Q147:U147)</f>
        <v>0</v>
      </c>
      <c r="W147" s="22">
        <f xml:space="preserve"> [4]Summary_Calc!L$839</f>
        <v>0</v>
      </c>
      <c r="X147" s="22">
        <f xml:space="preserve"> [4]Summary_Calc!M$839</f>
        <v>0</v>
      </c>
      <c r="Y147" s="22">
        <f xml:space="preserve"> [4]Summary_Calc!N$839</f>
        <v>0</v>
      </c>
      <c r="Z147" s="22">
        <f xml:space="preserve"> [4]Summary_Calc!O$839</f>
        <v>0</v>
      </c>
      <c r="AA147" s="22">
        <f xml:space="preserve"> [4]Summary_Calc!P$839</f>
        <v>0</v>
      </c>
      <c r="AB147" s="20">
        <f>SUM(W147:AA147)</f>
        <v>0</v>
      </c>
    </row>
    <row r="148" spans="2:28" ht="13.9" thickBot="1">
      <c r="C148" s="55" t="s">
        <v>32</v>
      </c>
      <c r="D148" s="51"/>
      <c r="E148" s="61">
        <f xml:space="preserve"> [1]Summary_Calc!L$841</f>
        <v>0</v>
      </c>
      <c r="F148" s="62">
        <f xml:space="preserve"> [1]Summary_Calc!M$841</f>
        <v>0</v>
      </c>
      <c r="G148" s="62">
        <f xml:space="preserve"> [1]Summary_Calc!N$841</f>
        <v>0</v>
      </c>
      <c r="H148" s="62">
        <f xml:space="preserve"> [1]Summary_Calc!O$841</f>
        <v>0</v>
      </c>
      <c r="I148" s="62">
        <f xml:space="preserve"> [1]Summary_Calc!P$841</f>
        <v>0</v>
      </c>
      <c r="J148" s="54">
        <f>SUM(E148:I148)</f>
        <v>0</v>
      </c>
      <c r="K148" s="61">
        <f xml:space="preserve"> [2]Summary_Calc!L$841</f>
        <v>0</v>
      </c>
      <c r="L148" s="76">
        <f xml:space="preserve"> [2]Summary_Calc!M$841</f>
        <v>0</v>
      </c>
      <c r="M148" s="62">
        <f xml:space="preserve"> [2]Summary_Calc!N$841</f>
        <v>0</v>
      </c>
      <c r="N148" s="62">
        <f xml:space="preserve"> [2]Summary_Calc!O$841</f>
        <v>0</v>
      </c>
      <c r="O148" s="62">
        <f xml:space="preserve"> [2]Summary_Calc!P$841</f>
        <v>0</v>
      </c>
      <c r="P148" s="57">
        <f>SUM(K148:O148)</f>
        <v>0</v>
      </c>
      <c r="Q148" s="56">
        <f xml:space="preserve"> [3]Summary_Calc!L$841</f>
        <v>0</v>
      </c>
      <c r="R148" s="57">
        <f xml:space="preserve"> [3]Summary_Calc!M$841</f>
        <v>0</v>
      </c>
      <c r="S148" s="57">
        <f xml:space="preserve"> [3]Summary_Calc!N$841</f>
        <v>0</v>
      </c>
      <c r="T148" s="57">
        <f xml:space="preserve"> [3]Summary_Calc!O$841</f>
        <v>0</v>
      </c>
      <c r="U148" s="57">
        <f xml:space="preserve"> [3]Summary_Calc!P$841</f>
        <v>0</v>
      </c>
      <c r="V148" s="54">
        <f>SUM(Q148:U148)</f>
        <v>0</v>
      </c>
      <c r="W148" s="69">
        <f xml:space="preserve"> [4]Summary_Calc!L$841</f>
        <v>0</v>
      </c>
      <c r="X148" s="69">
        <f xml:space="preserve"> [4]Summary_Calc!M$841</f>
        <v>0</v>
      </c>
      <c r="Y148" s="69">
        <f xml:space="preserve"> [4]Summary_Calc!N$841</f>
        <v>0</v>
      </c>
      <c r="Z148" s="69">
        <f xml:space="preserve"> [4]Summary_Calc!O$841</f>
        <v>0</v>
      </c>
      <c r="AA148" s="69">
        <f xml:space="preserve"> [4]Summary_Calc!P$841</f>
        <v>0</v>
      </c>
      <c r="AB148" s="60">
        <f>SUM(W148:AA148)</f>
        <v>0</v>
      </c>
    </row>
    <row r="149" spans="2:28">
      <c r="C149" s="6" t="s">
        <v>33</v>
      </c>
      <c r="D149" s="3"/>
      <c r="E149" s="39">
        <f>'[1]Bio Resources'!L107-'[1]Bio Resources'!L106</f>
        <v>0</v>
      </c>
      <c r="F149" s="40">
        <f>'[1]Bio Resources'!M107-'[1]Bio Resources'!M106</f>
        <v>0</v>
      </c>
      <c r="G149" s="40">
        <f>'[1]Bio Resources'!N107-'[1]Bio Resources'!N106</f>
        <v>0</v>
      </c>
      <c r="H149" s="40">
        <f>'[1]Bio Resources'!O107-'[1]Bio Resources'!O106</f>
        <v>0</v>
      </c>
      <c r="I149" s="40">
        <f>'[1]Bio Resources'!P107-'[1]Bio Resources'!P106</f>
        <v>0</v>
      </c>
      <c r="J149" s="41">
        <f>SUM(E149:I149)</f>
        <v>0</v>
      </c>
      <c r="K149" s="39">
        <f>'[2]Bio Resources'!L107-'[2]Bio Resources'!L106</f>
        <v>0</v>
      </c>
      <c r="L149" s="18">
        <f>'[2]Bio Resources'!M107-'[2]Bio Resources'!M106</f>
        <v>0</v>
      </c>
      <c r="M149" s="40">
        <f>'[2]Bio Resources'!N107-'[2]Bio Resources'!N106</f>
        <v>0</v>
      </c>
      <c r="N149" s="40">
        <f>'[2]Bio Resources'!O107-'[2]Bio Resources'!O106</f>
        <v>0</v>
      </c>
      <c r="O149" s="40">
        <f>'[2]Bio Resources'!P107-'[2]Bio Resources'!P106</f>
        <v>0</v>
      </c>
      <c r="P149" s="41">
        <f>SUM(K149:O149)</f>
        <v>0</v>
      </c>
      <c r="Q149" s="39">
        <f>'[3]Bio Resources'!L107-'[3]Bio Resources'!L106</f>
        <v>0</v>
      </c>
      <c r="R149" s="40">
        <f>'[3]Bio Resources'!M107-'[3]Bio Resources'!M106</f>
        <v>0</v>
      </c>
      <c r="S149" s="40">
        <f>'[3]Bio Resources'!N107-'[3]Bio Resources'!N106</f>
        <v>0</v>
      </c>
      <c r="T149" s="40">
        <f>'[3]Bio Resources'!O107-'[3]Bio Resources'!O106</f>
        <v>0</v>
      </c>
      <c r="U149" s="40">
        <f>'[3]Bio Resources'!P107-'[3]Bio Resources'!P106</f>
        <v>0</v>
      </c>
      <c r="V149" s="20">
        <f>SUM(Q149:U149)</f>
        <v>0</v>
      </c>
      <c r="W149" s="39">
        <f>'[4]Bio Resources'!L107-'[4]Bio Resources'!L106</f>
        <v>0</v>
      </c>
      <c r="X149" s="40">
        <f>'[4]Bio Resources'!M107-'[4]Bio Resources'!M106</f>
        <v>0</v>
      </c>
      <c r="Y149" s="40">
        <f>'[4]Bio Resources'!N107-'[4]Bio Resources'!N106</f>
        <v>0</v>
      </c>
      <c r="Z149" s="40">
        <f>'[4]Bio Resources'!O107-'[4]Bio Resources'!O106</f>
        <v>0</v>
      </c>
      <c r="AA149" s="40">
        <f>'[4]Bio Resources'!P107-'[4]Bio Resources'!P106</f>
        <v>0</v>
      </c>
      <c r="AB149" s="41">
        <f>SUM(W149:AA149)</f>
        <v>0</v>
      </c>
    </row>
    <row r="150" spans="2:28">
      <c r="C150" s="6" t="s">
        <v>34</v>
      </c>
      <c r="D150" s="3"/>
      <c r="E150" s="36"/>
      <c r="F150" s="37"/>
      <c r="G150" s="37"/>
      <c r="H150" s="37"/>
      <c r="I150" s="37"/>
      <c r="J150" s="38"/>
      <c r="K150" s="36"/>
      <c r="L150" s="77"/>
      <c r="M150" s="37"/>
      <c r="N150" s="37"/>
      <c r="O150" s="37"/>
      <c r="P150" s="38"/>
      <c r="Q150" s="36"/>
      <c r="R150" s="37"/>
      <c r="S150" s="37"/>
      <c r="T150" s="37"/>
      <c r="U150" s="37"/>
      <c r="V150" s="38"/>
      <c r="W150" s="36"/>
      <c r="X150" s="37"/>
      <c r="Y150" s="37"/>
      <c r="Z150" s="37"/>
      <c r="AA150" s="37"/>
      <c r="AB150" s="38"/>
    </row>
    <row r="151" spans="2:28">
      <c r="C151" s="6" t="s">
        <v>35</v>
      </c>
      <c r="D151" s="3"/>
      <c r="E151" s="28">
        <f xml:space="preserve"> '[1]Exec Summary'!L$264</f>
        <v>0</v>
      </c>
      <c r="F151" s="29">
        <f xml:space="preserve"> '[1]Exec Summary'!M$264</f>
        <v>0</v>
      </c>
      <c r="G151" s="29">
        <f xml:space="preserve"> '[1]Exec Summary'!N$264</f>
        <v>0</v>
      </c>
      <c r="H151" s="29">
        <f xml:space="preserve"> '[1]Exec Summary'!O$264</f>
        <v>0</v>
      </c>
      <c r="I151" s="29">
        <f xml:space="preserve"> '[1]Exec Summary'!P$264</f>
        <v>0</v>
      </c>
      <c r="J151" s="20">
        <f>SUM(E151:I151)</f>
        <v>0</v>
      </c>
      <c r="K151" s="28">
        <f xml:space="preserve"> '[2]Exec Summary'!L$264</f>
        <v>0</v>
      </c>
      <c r="L151" s="24">
        <f xml:space="preserve"> '[2]Exec Summary'!M$264</f>
        <v>0</v>
      </c>
      <c r="M151" s="29">
        <f xml:space="preserve"> '[2]Exec Summary'!N$264</f>
        <v>0</v>
      </c>
      <c r="N151" s="29">
        <f xml:space="preserve"> '[2]Exec Summary'!O$264</f>
        <v>0</v>
      </c>
      <c r="O151" s="29">
        <f xml:space="preserve"> '[2]Exec Summary'!P$264</f>
        <v>0</v>
      </c>
      <c r="P151" s="20">
        <f>SUM(K151:O151)</f>
        <v>0</v>
      </c>
      <c r="Q151" s="28">
        <f xml:space="preserve"> '[3]Exec Summary'!L$264</f>
        <v>0</v>
      </c>
      <c r="R151" s="29">
        <f xml:space="preserve"> '[3]Exec Summary'!M$264</f>
        <v>0</v>
      </c>
      <c r="S151" s="29">
        <f xml:space="preserve"> '[3]Exec Summary'!N$264</f>
        <v>0</v>
      </c>
      <c r="T151" s="29">
        <f xml:space="preserve"> '[3]Exec Summary'!O$264</f>
        <v>0</v>
      </c>
      <c r="U151" s="29">
        <f xml:space="preserve"> '[3]Exec Summary'!P$264</f>
        <v>0</v>
      </c>
      <c r="V151" s="20">
        <f>SUM(Q151:U151)</f>
        <v>0</v>
      </c>
      <c r="W151" s="28">
        <f xml:space="preserve"> '[4]Exec Summary'!L$264</f>
        <v>0</v>
      </c>
      <c r="X151" s="29">
        <f xml:space="preserve"> '[4]Exec Summary'!M$264</f>
        <v>0</v>
      </c>
      <c r="Y151" s="29">
        <f xml:space="preserve"> '[4]Exec Summary'!N$264</f>
        <v>0</v>
      </c>
      <c r="Z151" s="29">
        <f xml:space="preserve"> '[4]Exec Summary'!O$264</f>
        <v>0</v>
      </c>
      <c r="AA151" s="29">
        <f xml:space="preserve"> '[4]Exec Summary'!P$264</f>
        <v>0</v>
      </c>
      <c r="AB151" s="20">
        <f t="shared" ref="AB151:AB156" si="12">SUM(W151:AA151)</f>
        <v>0</v>
      </c>
    </row>
    <row r="152" spans="2:28">
      <c r="C152" s="6" t="s">
        <v>36</v>
      </c>
      <c r="D152" s="3"/>
      <c r="E152" s="28">
        <f xml:space="preserve"> '[1]Exec Summary'!L$280</f>
        <v>0</v>
      </c>
      <c r="F152" s="29">
        <f xml:space="preserve"> '[1]Exec Summary'!M$280</f>
        <v>0</v>
      </c>
      <c r="G152" s="29">
        <f xml:space="preserve"> '[1]Exec Summary'!N$280</f>
        <v>0</v>
      </c>
      <c r="H152" s="29">
        <f xml:space="preserve"> '[1]Exec Summary'!O$280</f>
        <v>0</v>
      </c>
      <c r="I152" s="29">
        <f xml:space="preserve"> '[1]Exec Summary'!P$280</f>
        <v>0</v>
      </c>
      <c r="J152" s="20">
        <f>SUM(E152:I152)</f>
        <v>0</v>
      </c>
      <c r="K152" s="28">
        <f xml:space="preserve"> '[2]Exec Summary'!L$280</f>
        <v>0</v>
      </c>
      <c r="L152" s="24">
        <f xml:space="preserve"> '[2]Exec Summary'!M$280</f>
        <v>0</v>
      </c>
      <c r="M152" s="29">
        <f xml:space="preserve"> '[2]Exec Summary'!N$280</f>
        <v>0</v>
      </c>
      <c r="N152" s="29">
        <f xml:space="preserve"> '[2]Exec Summary'!O$280</f>
        <v>0</v>
      </c>
      <c r="O152" s="29">
        <f xml:space="preserve"> '[2]Exec Summary'!P$280</f>
        <v>0</v>
      </c>
      <c r="P152" s="20">
        <f>SUM(K152:O152)</f>
        <v>0</v>
      </c>
      <c r="Q152" s="28">
        <f xml:space="preserve"> '[3]Exec Summary'!L$280</f>
        <v>0</v>
      </c>
      <c r="R152" s="29">
        <f xml:space="preserve"> '[3]Exec Summary'!M$280</f>
        <v>0</v>
      </c>
      <c r="S152" s="29">
        <f xml:space="preserve"> '[3]Exec Summary'!N$280</f>
        <v>0</v>
      </c>
      <c r="T152" s="29">
        <f xml:space="preserve"> '[3]Exec Summary'!O$280</f>
        <v>0</v>
      </c>
      <c r="U152" s="29">
        <f xml:space="preserve"> '[3]Exec Summary'!P$280</f>
        <v>0</v>
      </c>
      <c r="V152" s="20">
        <f>SUM(Q152:U152)</f>
        <v>0</v>
      </c>
      <c r="W152" s="28">
        <f xml:space="preserve"> '[4]Exec Summary'!L$280</f>
        <v>0</v>
      </c>
      <c r="X152" s="29">
        <f xml:space="preserve"> '[4]Exec Summary'!M$280</f>
        <v>0</v>
      </c>
      <c r="Y152" s="29">
        <f xml:space="preserve"> '[4]Exec Summary'!N$280</f>
        <v>0</v>
      </c>
      <c r="Z152" s="29">
        <f xml:space="preserve"> '[4]Exec Summary'!O$280</f>
        <v>0</v>
      </c>
      <c r="AA152" s="29">
        <f xml:space="preserve"> '[4]Exec Summary'!P$280</f>
        <v>0</v>
      </c>
      <c r="AB152" s="20">
        <f t="shared" si="12"/>
        <v>0</v>
      </c>
    </row>
    <row r="153" spans="2:28">
      <c r="C153" s="6" t="s">
        <v>37</v>
      </c>
      <c r="D153" s="3"/>
      <c r="E153" s="28">
        <f>'[1]Exec Summary'!L265+'[1]Exec Summary'!L266+[1]Summary_Calc!L702</f>
        <v>0</v>
      </c>
      <c r="F153" s="29">
        <f>'[1]Exec Summary'!M265+'[1]Exec Summary'!M266+[1]Summary_Calc!M702</f>
        <v>0</v>
      </c>
      <c r="G153" s="29">
        <f>'[1]Exec Summary'!N265+'[1]Exec Summary'!N266+[1]Summary_Calc!N702</f>
        <v>0</v>
      </c>
      <c r="H153" s="29">
        <f>'[1]Exec Summary'!O265+'[1]Exec Summary'!O266+[1]Summary_Calc!O702</f>
        <v>0</v>
      </c>
      <c r="I153" s="29">
        <f>'[1]Exec Summary'!P265+'[1]Exec Summary'!P266+[1]Summary_Calc!P702</f>
        <v>0</v>
      </c>
      <c r="J153" s="20">
        <f>SUM(E153:I153)</f>
        <v>0</v>
      </c>
      <c r="K153" s="28">
        <f>'[2]Exec Summary'!L265+'[2]Exec Summary'!L266+[2]Summary_Calc!L702</f>
        <v>0</v>
      </c>
      <c r="L153" s="24">
        <f>'[2]Exec Summary'!M265+'[2]Exec Summary'!M266+[2]Summary_Calc!M702</f>
        <v>0</v>
      </c>
      <c r="M153" s="29">
        <f>'[2]Exec Summary'!N265+'[2]Exec Summary'!N266+[2]Summary_Calc!N702</f>
        <v>0</v>
      </c>
      <c r="N153" s="29">
        <f>'[2]Exec Summary'!O265+'[2]Exec Summary'!O266+[2]Summary_Calc!O702</f>
        <v>0</v>
      </c>
      <c r="O153" s="29">
        <f>'[2]Exec Summary'!P265+'[2]Exec Summary'!P266+[2]Summary_Calc!P702</f>
        <v>0</v>
      </c>
      <c r="P153" s="20">
        <f>SUM(K153:O153)</f>
        <v>0</v>
      </c>
      <c r="Q153" s="28">
        <f>'[3]Exec Summary'!L265+'[3]Exec Summary'!L266+[3]Summary_Calc!L702</f>
        <v>0</v>
      </c>
      <c r="R153" s="29">
        <f>'[3]Exec Summary'!M265+'[3]Exec Summary'!M266+[3]Summary_Calc!M702</f>
        <v>0</v>
      </c>
      <c r="S153" s="29">
        <f>'[3]Exec Summary'!N265+'[3]Exec Summary'!N266+[3]Summary_Calc!N702</f>
        <v>0</v>
      </c>
      <c r="T153" s="29">
        <f>'[3]Exec Summary'!O265+'[3]Exec Summary'!O266+[3]Summary_Calc!O702</f>
        <v>0</v>
      </c>
      <c r="U153" s="29">
        <f>'[3]Exec Summary'!P265+'[3]Exec Summary'!P266+[3]Summary_Calc!P702</f>
        <v>0</v>
      </c>
      <c r="V153" s="20">
        <f>SUM(Q153:U153)</f>
        <v>0</v>
      </c>
      <c r="W153" s="23">
        <f>'[4]Exec Summary'!L265+'[4]Exec Summary'!L266+[4]Summary_Calc!L702</f>
        <v>0</v>
      </c>
      <c r="X153" s="29">
        <f>'[4]Exec Summary'!M265+'[4]Exec Summary'!M266+[4]Summary_Calc!M702</f>
        <v>0</v>
      </c>
      <c r="Y153" s="29">
        <f>'[4]Exec Summary'!N265+'[4]Exec Summary'!N266+[4]Summary_Calc!N702</f>
        <v>0</v>
      </c>
      <c r="Z153" s="29">
        <f>'[4]Exec Summary'!O265+'[4]Exec Summary'!O266+[4]Summary_Calc!O702</f>
        <v>0</v>
      </c>
      <c r="AA153" s="29">
        <f>'[4]Exec Summary'!P265+'[4]Exec Summary'!P266+[4]Summary_Calc!P702</f>
        <v>0</v>
      </c>
      <c r="AB153" s="20">
        <f t="shared" si="12"/>
        <v>0</v>
      </c>
    </row>
    <row r="154" spans="2:28">
      <c r="C154" s="6" t="s">
        <v>38</v>
      </c>
      <c r="D154" s="3"/>
      <c r="E154" s="36"/>
      <c r="F154" s="37"/>
      <c r="G154" s="37"/>
      <c r="H154" s="37"/>
      <c r="I154" s="37"/>
      <c r="J154" s="38"/>
      <c r="K154" s="36"/>
      <c r="L154" s="77"/>
      <c r="M154" s="37"/>
      <c r="N154" s="37"/>
      <c r="O154" s="37"/>
      <c r="P154" s="38"/>
      <c r="Q154" s="36"/>
      <c r="R154" s="37"/>
      <c r="S154" s="37"/>
      <c r="T154" s="37"/>
      <c r="U154" s="37"/>
      <c r="V154" s="38"/>
      <c r="W154" s="28">
        <f>'[4]Bio Resources'!L$106</f>
        <v>0</v>
      </c>
      <c r="X154" s="29">
        <f>'[4]Bio Resources'!M$106</f>
        <v>0</v>
      </c>
      <c r="Y154" s="29">
        <f>'[4]Bio Resources'!N$106</f>
        <v>0</v>
      </c>
      <c r="Z154" s="29">
        <f>'[4]Bio Resources'!O$106</f>
        <v>0</v>
      </c>
      <c r="AA154" s="29">
        <f>'[4]Bio Resources'!P$106</f>
        <v>0</v>
      </c>
      <c r="AB154" s="20">
        <f t="shared" si="12"/>
        <v>0</v>
      </c>
    </row>
    <row r="155" spans="2:28">
      <c r="C155" s="6" t="s">
        <v>39</v>
      </c>
      <c r="D155" s="3"/>
      <c r="E155" s="28">
        <f xml:space="preserve"> '[1]Exec Summary'!L$270</f>
        <v>0</v>
      </c>
      <c r="F155" s="29">
        <f xml:space="preserve"> '[1]Exec Summary'!M$270</f>
        <v>0</v>
      </c>
      <c r="G155" s="29">
        <f xml:space="preserve"> '[1]Exec Summary'!N$270</f>
        <v>0</v>
      </c>
      <c r="H155" s="29">
        <f xml:space="preserve"> '[1]Exec Summary'!O$270</f>
        <v>0</v>
      </c>
      <c r="I155" s="29">
        <f xml:space="preserve"> '[1]Exec Summary'!P$270</f>
        <v>0</v>
      </c>
      <c r="J155" s="20">
        <f>SUM(E155:I155)</f>
        <v>0</v>
      </c>
      <c r="K155" s="28">
        <f xml:space="preserve"> '[2]Exec Summary'!L$270</f>
        <v>0</v>
      </c>
      <c r="L155" s="24">
        <f xml:space="preserve"> '[2]Exec Summary'!M$270</f>
        <v>0</v>
      </c>
      <c r="M155" s="29">
        <f xml:space="preserve"> '[2]Exec Summary'!N$270</f>
        <v>0</v>
      </c>
      <c r="N155" s="29">
        <f xml:space="preserve"> '[2]Exec Summary'!O$270</f>
        <v>0</v>
      </c>
      <c r="O155" s="29">
        <f xml:space="preserve"> '[2]Exec Summary'!P$270</f>
        <v>0</v>
      </c>
      <c r="P155" s="20">
        <f>SUM(K155:O155)</f>
        <v>0</v>
      </c>
      <c r="Q155" s="28">
        <f xml:space="preserve"> '[3]Exec Summary'!L$270</f>
        <v>0</v>
      </c>
      <c r="R155" s="29">
        <f xml:space="preserve"> '[3]Exec Summary'!M$270</f>
        <v>0</v>
      </c>
      <c r="S155" s="29">
        <f xml:space="preserve"> '[3]Exec Summary'!N$270</f>
        <v>0</v>
      </c>
      <c r="T155" s="29">
        <f xml:space="preserve"> '[3]Exec Summary'!O$270</f>
        <v>0</v>
      </c>
      <c r="U155" s="29">
        <f xml:space="preserve"> '[3]Exec Summary'!P$270</f>
        <v>0</v>
      </c>
      <c r="V155" s="20">
        <f>SUM(Q155:U155)</f>
        <v>0</v>
      </c>
      <c r="W155" s="28">
        <f xml:space="preserve"> '[4]Exec Summary'!L$270</f>
        <v>0</v>
      </c>
      <c r="X155" s="29">
        <f xml:space="preserve"> '[4]Exec Summary'!M$270</f>
        <v>0</v>
      </c>
      <c r="Y155" s="29">
        <f xml:space="preserve"> '[4]Exec Summary'!N$270</f>
        <v>0</v>
      </c>
      <c r="Z155" s="29">
        <f xml:space="preserve"> '[4]Exec Summary'!O$270</f>
        <v>0</v>
      </c>
      <c r="AA155" s="29">
        <f xml:space="preserve"> '[4]Exec Summary'!P$270</f>
        <v>0</v>
      </c>
      <c r="AB155" s="20">
        <f t="shared" si="12"/>
        <v>0</v>
      </c>
    </row>
    <row r="156" spans="2:28" ht="13.9" thickBot="1">
      <c r="C156" s="55" t="s">
        <v>40</v>
      </c>
      <c r="D156" s="51"/>
      <c r="E156" s="56">
        <f xml:space="preserve"> '[1]Exec Summary'!L$30</f>
        <v>0</v>
      </c>
      <c r="F156" s="57">
        <f xml:space="preserve"> '[1]Exec Summary'!M$30</f>
        <v>0</v>
      </c>
      <c r="G156" s="57">
        <f xml:space="preserve"> '[1]Exec Summary'!N$30</f>
        <v>0</v>
      </c>
      <c r="H156" s="57">
        <f xml:space="preserve"> '[1]Exec Summary'!O$30</f>
        <v>0</v>
      </c>
      <c r="I156" s="57">
        <f xml:space="preserve"> '[1]Exec Summary'!P$30</f>
        <v>0</v>
      </c>
      <c r="J156" s="54">
        <f>SUM(E156:I156)</f>
        <v>0</v>
      </c>
      <c r="K156" s="56">
        <f xml:space="preserve"> '[2]Exec Summary'!L$30</f>
        <v>0</v>
      </c>
      <c r="L156" s="53">
        <f xml:space="preserve"> '[2]Exec Summary'!M$30</f>
        <v>0</v>
      </c>
      <c r="M156" s="57">
        <f xml:space="preserve"> '[2]Exec Summary'!N$30</f>
        <v>0</v>
      </c>
      <c r="N156" s="57">
        <f xml:space="preserve"> '[2]Exec Summary'!O$30</f>
        <v>0</v>
      </c>
      <c r="O156" s="57">
        <f xml:space="preserve"> '[2]Exec Summary'!P$30</f>
        <v>0</v>
      </c>
      <c r="P156" s="54">
        <f>SUM(K156:O156)</f>
        <v>0</v>
      </c>
      <c r="Q156" s="56">
        <f xml:space="preserve"> '[3]Exec Summary'!L$30</f>
        <v>0</v>
      </c>
      <c r="R156" s="57">
        <f xml:space="preserve"> '[3]Exec Summary'!M$30</f>
        <v>0</v>
      </c>
      <c r="S156" s="57">
        <f xml:space="preserve"> '[3]Exec Summary'!N$30</f>
        <v>0</v>
      </c>
      <c r="T156" s="57">
        <f xml:space="preserve"> '[3]Exec Summary'!O$30</f>
        <v>0</v>
      </c>
      <c r="U156" s="57">
        <f xml:space="preserve"> '[3]Exec Summary'!P$30</f>
        <v>0</v>
      </c>
      <c r="V156" s="54">
        <f>SUM(Q156:U156)</f>
        <v>0</v>
      </c>
      <c r="W156" s="56">
        <f xml:space="preserve"> '[4]Exec Summary'!L$30</f>
        <v>0</v>
      </c>
      <c r="X156" s="57">
        <f xml:space="preserve"> '[4]Exec Summary'!M$30</f>
        <v>0</v>
      </c>
      <c r="Y156" s="57">
        <f xml:space="preserve"> '[4]Exec Summary'!N$30</f>
        <v>0</v>
      </c>
      <c r="Z156" s="57">
        <f xml:space="preserve"> '[4]Exec Summary'!O$30</f>
        <v>0</v>
      </c>
      <c r="AA156" s="57">
        <f xml:space="preserve"> '[4]Exec Summary'!P$30</f>
        <v>0</v>
      </c>
      <c r="AB156" s="54">
        <f t="shared" si="12"/>
        <v>0</v>
      </c>
    </row>
    <row r="157" spans="2:28">
      <c r="E157" s="1" t="b">
        <f t="shared" ref="E157:AB157" si="13" xml:space="preserve"> SUM(E149:E155,E148,E137,E127)=E156</f>
        <v>1</v>
      </c>
      <c r="F157" s="1" t="b">
        <f t="shared" si="13"/>
        <v>1</v>
      </c>
      <c r="G157" s="1" t="b">
        <f t="shared" si="13"/>
        <v>1</v>
      </c>
      <c r="H157" s="1" t="b">
        <f t="shared" si="13"/>
        <v>1</v>
      </c>
      <c r="I157" s="1" t="b">
        <f t="shared" si="13"/>
        <v>1</v>
      </c>
      <c r="J157" s="1" t="b">
        <f t="shared" si="13"/>
        <v>1</v>
      </c>
      <c r="K157" s="1" t="b">
        <f t="shared" si="13"/>
        <v>1</v>
      </c>
      <c r="L157" s="79" t="b">
        <f t="shared" si="13"/>
        <v>1</v>
      </c>
      <c r="M157" s="1" t="b">
        <f t="shared" si="13"/>
        <v>1</v>
      </c>
      <c r="N157" s="1" t="b">
        <f t="shared" si="13"/>
        <v>1</v>
      </c>
      <c r="O157" s="1" t="b">
        <f t="shared" si="13"/>
        <v>1</v>
      </c>
      <c r="P157" s="1" t="b">
        <f t="shared" si="13"/>
        <v>1</v>
      </c>
      <c r="Q157" s="1" t="b">
        <f t="shared" si="13"/>
        <v>1</v>
      </c>
      <c r="R157" s="1" t="b">
        <f t="shared" si="13"/>
        <v>1</v>
      </c>
      <c r="S157" s="1" t="b">
        <f t="shared" si="13"/>
        <v>1</v>
      </c>
      <c r="T157" s="1" t="b">
        <f t="shared" si="13"/>
        <v>1</v>
      </c>
      <c r="U157" s="1" t="b">
        <f t="shared" si="13"/>
        <v>1</v>
      </c>
      <c r="V157" s="1" t="b">
        <f t="shared" si="13"/>
        <v>1</v>
      </c>
      <c r="W157" s="1" t="b">
        <f t="shared" si="13"/>
        <v>1</v>
      </c>
      <c r="X157" s="1" t="b">
        <f t="shared" si="13"/>
        <v>1</v>
      </c>
      <c r="Y157" s="1" t="b">
        <f t="shared" si="13"/>
        <v>1</v>
      </c>
      <c r="Z157" s="1" t="b">
        <f t="shared" si="13"/>
        <v>1</v>
      </c>
      <c r="AA157" s="1" t="b">
        <f t="shared" si="13"/>
        <v>1</v>
      </c>
      <c r="AB157" s="1" t="b">
        <f t="shared" si="13"/>
        <v>1</v>
      </c>
    </row>
    <row r="158" spans="2:28" ht="22.9">
      <c r="B158" s="74" t="s">
        <v>44</v>
      </c>
    </row>
    <row r="159" spans="2:28" ht="13.9" thickBot="1">
      <c r="B159" s="48"/>
    </row>
    <row r="160" spans="2:28">
      <c r="C160" s="8"/>
      <c r="D160" s="12"/>
      <c r="E160" s="9" t="s">
        <v>1</v>
      </c>
      <c r="F160" s="10"/>
      <c r="G160" s="10"/>
      <c r="H160" s="10"/>
      <c r="I160" s="10"/>
      <c r="J160" s="11"/>
      <c r="K160" s="9" t="s">
        <v>2</v>
      </c>
      <c r="L160" s="10"/>
      <c r="M160" s="10"/>
      <c r="N160" s="10"/>
      <c r="O160" s="10"/>
      <c r="P160" s="11"/>
      <c r="Q160" s="9" t="s">
        <v>3</v>
      </c>
      <c r="R160" s="10"/>
      <c r="S160" s="10"/>
      <c r="T160" s="10"/>
      <c r="U160" s="10"/>
      <c r="V160" s="11"/>
      <c r="W160" s="9" t="s">
        <v>4</v>
      </c>
      <c r="X160" s="10"/>
      <c r="Y160" s="10"/>
      <c r="Z160" s="10"/>
      <c r="AA160" s="10"/>
      <c r="AB160" s="11"/>
    </row>
    <row r="161" spans="1:28" ht="13.9" thickBot="1">
      <c r="C161" s="13"/>
      <c r="D161" s="14"/>
      <c r="E161" s="106" t="s">
        <v>5</v>
      </c>
      <c r="F161" s="15" t="s">
        <v>6</v>
      </c>
      <c r="G161" s="15" t="s">
        <v>7</v>
      </c>
      <c r="H161" s="15" t="s">
        <v>8</v>
      </c>
      <c r="I161" s="15" t="s">
        <v>9</v>
      </c>
      <c r="J161" s="107" t="s">
        <v>10</v>
      </c>
      <c r="K161" s="42" t="s">
        <v>5</v>
      </c>
      <c r="L161" s="43" t="s">
        <v>6</v>
      </c>
      <c r="M161" s="43" t="s">
        <v>7</v>
      </c>
      <c r="N161" s="43" t="s">
        <v>8</v>
      </c>
      <c r="O161" s="43" t="s">
        <v>9</v>
      </c>
      <c r="P161" s="44" t="s">
        <v>10</v>
      </c>
      <c r="Q161" s="106" t="s">
        <v>5</v>
      </c>
      <c r="R161" s="15" t="s">
        <v>6</v>
      </c>
      <c r="S161" s="15" t="s">
        <v>7</v>
      </c>
      <c r="T161" s="15" t="s">
        <v>8</v>
      </c>
      <c r="U161" s="15" t="s">
        <v>9</v>
      </c>
      <c r="V161" s="107" t="s">
        <v>10</v>
      </c>
      <c r="W161" s="106" t="s">
        <v>5</v>
      </c>
      <c r="X161" s="15" t="s">
        <v>6</v>
      </c>
      <c r="Y161" s="15" t="s">
        <v>7</v>
      </c>
      <c r="Z161" s="15" t="s">
        <v>8</v>
      </c>
      <c r="AA161" s="15" t="s">
        <v>9</v>
      </c>
      <c r="AB161" s="107" t="s">
        <v>10</v>
      </c>
    </row>
    <row r="162" spans="1:28">
      <c r="C162" s="5" t="s">
        <v>45</v>
      </c>
      <c r="D162" s="2"/>
      <c r="E162" s="39">
        <f xml:space="preserve"> [1]Retail_Residential!L$56</f>
        <v>112.56685207980385</v>
      </c>
      <c r="F162" s="40">
        <f xml:space="preserve"> [1]Retail_Residential!M$56</f>
        <v>115.58454868989267</v>
      </c>
      <c r="G162" s="40">
        <f xml:space="preserve"> [1]Retail_Residential!N$56</f>
        <v>118.5192827745106</v>
      </c>
      <c r="H162" s="40">
        <f xml:space="preserve"> [1]Retail_Residential!O$56</f>
        <v>121.65516321706416</v>
      </c>
      <c r="I162" s="40">
        <f xml:space="preserve"> [1]Retail_Residential!P$56</f>
        <v>124.80967709870684</v>
      </c>
      <c r="J162" s="41">
        <f>SUM(E162:I162)</f>
        <v>593.13552385997809</v>
      </c>
      <c r="K162" s="39">
        <f xml:space="preserve"> [2]Retail_Residential!L$56</f>
        <v>96.948303958866404</v>
      </c>
      <c r="L162" s="40">
        <f xml:space="preserve"> [2]Retail_Residential!M$56</f>
        <v>100.27856368539493</v>
      </c>
      <c r="M162" s="40">
        <f xml:space="preserve"> [2]Retail_Residential!N$56</f>
        <v>103.65080540593424</v>
      </c>
      <c r="N162" s="40">
        <f xml:space="preserve"> [2]Retail_Residential!O$56</f>
        <v>107.07373469029206</v>
      </c>
      <c r="O162" s="40">
        <f xml:space="preserve"> [2]Retail_Residential!P$56</f>
        <v>110.55385035612426</v>
      </c>
      <c r="P162" s="41">
        <f>SUM(K162:O162)</f>
        <v>518.5052580966119</v>
      </c>
      <c r="Q162" s="39">
        <f xml:space="preserve"> [3]Retail_Residential!L$56</f>
        <v>110.9826821504237</v>
      </c>
      <c r="R162" s="40">
        <f xml:space="preserve"> [3]Retail_Residential!M$56</f>
        <v>112.86996515982682</v>
      </c>
      <c r="S162" s="40">
        <f xml:space="preserve"> [3]Retail_Residential!N$56</f>
        <v>114.98418920149803</v>
      </c>
      <c r="T162" s="40">
        <f xml:space="preserve"> [3]Retail_Residential!O$56</f>
        <v>117.0702243447338</v>
      </c>
      <c r="U162" s="40">
        <f xml:space="preserve"> [3]Retail_Residential!P$56</f>
        <v>118.98543615099047</v>
      </c>
      <c r="V162" s="41">
        <f>SUM(Q162:U162)</f>
        <v>574.8924970074728</v>
      </c>
      <c r="W162" s="39">
        <f xml:space="preserve"> [4]Retail_Residential!L$56</f>
        <v>104.81634504296186</v>
      </c>
      <c r="X162" s="40">
        <f xml:space="preserve"> [4]Retail_Residential!M$56</f>
        <v>106.40110316673876</v>
      </c>
      <c r="Y162" s="40">
        <f xml:space="preserve"> [4]Retail_Residential!N$56</f>
        <v>107.93085427555354</v>
      </c>
      <c r="Z162" s="40">
        <f xml:space="preserve"> [4]Retail_Residential!O$56</f>
        <v>109.42821631509048</v>
      </c>
      <c r="AA162" s="40">
        <f xml:space="preserve"> [4]Retail_Residential!P$56</f>
        <v>110.91829436596457</v>
      </c>
      <c r="AB162" s="41">
        <f>SUM(W162:AA162)</f>
        <v>539.4948131663092</v>
      </c>
    </row>
    <row r="163" spans="1:28">
      <c r="C163" s="6" t="s">
        <v>46</v>
      </c>
      <c r="D163" s="3"/>
      <c r="E163" s="64">
        <f xml:space="preserve"> [1]Retail_Residential!L$58</f>
        <v>0.74426141816015268</v>
      </c>
      <c r="F163" s="65">
        <f xml:space="preserve"> [1]Retail_Residential!M$58</f>
        <v>0.74550609329884099</v>
      </c>
      <c r="G163" s="65">
        <f xml:space="preserve"> [1]Retail_Residential!N$58</f>
        <v>0.7465071945122983</v>
      </c>
      <c r="H163" s="65">
        <f xml:space="preserve"> [1]Retail_Residential!O$58</f>
        <v>0.74759250208835704</v>
      </c>
      <c r="I163" s="65">
        <f xml:space="preserve"> [1]Retail_Residential!P$58</f>
        <v>0.7487232270635098</v>
      </c>
      <c r="J163" s="32"/>
      <c r="K163" s="64">
        <f xml:space="preserve"> [2]Retail_Residential!L$58</f>
        <v>0.74429999999999996</v>
      </c>
      <c r="L163" s="65">
        <f xml:space="preserve"> [2]Retail_Residential!M$58</f>
        <v>0.74550000000000005</v>
      </c>
      <c r="M163" s="65">
        <f xml:space="preserve"> [2]Retail_Residential!N$58</f>
        <v>0.74649999999999994</v>
      </c>
      <c r="N163" s="65">
        <f xml:space="preserve"> [2]Retail_Residential!O$58</f>
        <v>0.74760000000000004</v>
      </c>
      <c r="O163" s="65">
        <f xml:space="preserve"> [2]Retail_Residential!P$58</f>
        <v>0.74870000000000003</v>
      </c>
      <c r="P163" s="32"/>
      <c r="Q163" s="64">
        <f xml:space="preserve"> [3]Retail_Residential!L$58</f>
        <v>0.74426141816015268</v>
      </c>
      <c r="R163" s="65">
        <f xml:space="preserve"> [3]Retail_Residential!M$58</f>
        <v>0.74550609329884088</v>
      </c>
      <c r="S163" s="65">
        <f xml:space="preserve"> [3]Retail_Residential!N$58</f>
        <v>0.74650719451229819</v>
      </c>
      <c r="T163" s="65">
        <f xml:space="preserve"> [3]Retail_Residential!O$58</f>
        <v>0.74759250208835704</v>
      </c>
      <c r="U163" s="65">
        <f xml:space="preserve"> [3]Retail_Residential!P$58</f>
        <v>0.7487232270635098</v>
      </c>
      <c r="V163" s="32"/>
      <c r="W163" s="64">
        <f xml:space="preserve"> [4]Retail_Residential!L$58</f>
        <v>0.74429999999999996</v>
      </c>
      <c r="X163" s="65">
        <f xml:space="preserve"> [4]Retail_Residential!M$58</f>
        <v>0.74550000000000005</v>
      </c>
      <c r="Y163" s="65">
        <f xml:space="preserve"> [4]Retail_Residential!N$58</f>
        <v>0.74649999999999994</v>
      </c>
      <c r="Z163" s="65">
        <f xml:space="preserve"> [4]Retail_Residential!O$58</f>
        <v>0.74760000000000004</v>
      </c>
      <c r="AA163" s="65">
        <f xml:space="preserve"> [4]Retail_Residential!P$58</f>
        <v>0.74869999999999992</v>
      </c>
      <c r="AB163" s="32"/>
    </row>
    <row r="164" spans="1:28">
      <c r="C164" s="6" t="s">
        <v>47</v>
      </c>
      <c r="D164" s="3"/>
      <c r="E164" s="28">
        <f>E162*E163</f>
        <v>83.779164966738946</v>
      </c>
      <c r="F164" s="29">
        <f>F162*F163</f>
        <v>86.168985339511551</v>
      </c>
      <c r="G164" s="29">
        <f>G162*G163</f>
        <v>88.475497279609669</v>
      </c>
      <c r="H164" s="29">
        <f>H162*H163</f>
        <v>90.948487861412445</v>
      </c>
      <c r="I164" s="29">
        <f>I162*I163</f>
        <v>93.447904206098428</v>
      </c>
      <c r="J164" s="20">
        <f t="shared" ref="J164:J170" si="14">SUM(E164:I164)</f>
        <v>442.82003965337105</v>
      </c>
      <c r="K164" s="28">
        <f>K162*K163</f>
        <v>72.158622636584255</v>
      </c>
      <c r="L164" s="29">
        <f>L162*L163</f>
        <v>74.757669227461918</v>
      </c>
      <c r="M164" s="29">
        <f>M162*M163</f>
        <v>77.375326235529897</v>
      </c>
      <c r="N164" s="29">
        <f>N162*N163</f>
        <v>80.048324054462341</v>
      </c>
      <c r="O164" s="29">
        <f>O162*O163</f>
        <v>82.771667761630241</v>
      </c>
      <c r="P164" s="20">
        <f t="shared" ref="P164:P170" si="15">SUM(K164:O164)</f>
        <v>387.11160991566862</v>
      </c>
      <c r="Q164" s="28">
        <f>Q162*Q163</f>
        <v>82.600128408491798</v>
      </c>
      <c r="R164" s="29">
        <f>R162*R163</f>
        <v>84.145246777078768</v>
      </c>
      <c r="S164" s="29">
        <f>S162*S163</f>
        <v>85.836524494081587</v>
      </c>
      <c r="T164" s="29">
        <f>T162*T163</f>
        <v>87.520821937924836</v>
      </c>
      <c r="U164" s="29">
        <f>U162*U163</f>
        <v>89.087159728528789</v>
      </c>
      <c r="V164" s="20">
        <f t="shared" ref="V164:V170" si="16">SUM(Q164:U164)</f>
        <v>429.18988134610578</v>
      </c>
      <c r="W164" s="28">
        <f>W162*W163</f>
        <v>78.014805615476504</v>
      </c>
      <c r="X164" s="29">
        <f>X162*X163</f>
        <v>79.322022410803754</v>
      </c>
      <c r="Y164" s="29">
        <f>Y162*Y163</f>
        <v>80.570382716700706</v>
      </c>
      <c r="Z164" s="29">
        <f>Z162*Z163</f>
        <v>81.808534517161647</v>
      </c>
      <c r="AA164" s="29">
        <f>AA162*AA163</f>
        <v>83.044526991797667</v>
      </c>
      <c r="AB164" s="20">
        <f t="shared" ref="AB164:AB170" si="17">SUM(W164:AA164)</f>
        <v>402.76027225194031</v>
      </c>
    </row>
    <row r="165" spans="1:28">
      <c r="B165" s="1" t="s">
        <v>48</v>
      </c>
      <c r="C165" s="6" t="s">
        <v>49</v>
      </c>
      <c r="D165" s="3"/>
      <c r="E165" s="28">
        <f>[1]Retail_Residential!L67</f>
        <v>9.5560960000000001</v>
      </c>
      <c r="F165" s="29">
        <f>[1]Retail_Residential!M67</f>
        <v>9.8652373119999979</v>
      </c>
      <c r="G165" s="29">
        <f>[1]Retail_Residential!N67</f>
        <v>10.084509157888002</v>
      </c>
      <c r="H165" s="29">
        <f>[1]Retail_Residential!O67</f>
        <v>10.28761417075507</v>
      </c>
      <c r="I165" s="29">
        <f>[1]Retail_Residential!P67</f>
        <v>10.276228379746467</v>
      </c>
      <c r="J165" s="20">
        <f t="shared" si="14"/>
        <v>50.069685020389542</v>
      </c>
      <c r="K165" s="28">
        <f xml:space="preserve"> [2]Retail_Residential!L$67</f>
        <v>10.062885453854621</v>
      </c>
      <c r="L165" s="29">
        <f xml:space="preserve"> [2]Retail_Residential!M$67</f>
        <v>10.062885453854721</v>
      </c>
      <c r="M165" s="29">
        <f xml:space="preserve"> [2]Retail_Residential!N$67</f>
        <v>10.06288545385469</v>
      </c>
      <c r="N165" s="29">
        <f xml:space="preserve"> [2]Retail_Residential!O$67</f>
        <v>10.062885453854632</v>
      </c>
      <c r="O165" s="29">
        <f xml:space="preserve"> [2]Retail_Residential!P$67</f>
        <v>10.062885453854681</v>
      </c>
      <c r="P165" s="20">
        <f t="shared" si="15"/>
        <v>50.314427269273345</v>
      </c>
      <c r="Q165" s="28">
        <f xml:space="preserve"> [3]Retail_Residential!L$67</f>
        <v>10.063064312811624</v>
      </c>
      <c r="R165" s="29">
        <f xml:space="preserve"> [3]Retail_Residential!M$67</f>
        <v>10.063067762409489</v>
      </c>
      <c r="S165" s="29">
        <f xml:space="preserve"> [3]Retail_Residential!N$67</f>
        <v>10.063062607720413</v>
      </c>
      <c r="T165" s="29">
        <f xml:space="preserve"> [3]Retail_Residential!O$67</f>
        <v>10.063065545760386</v>
      </c>
      <c r="U165" s="29">
        <f xml:space="preserve"> [3]Retail_Residential!P$67</f>
        <v>10.063065656027927</v>
      </c>
      <c r="V165" s="20">
        <f t="shared" si="16"/>
        <v>50.315325884729845</v>
      </c>
      <c r="W165" s="28">
        <f xml:space="preserve"> [4]Retail_Residential!L$67</f>
        <v>9.8575848091072551</v>
      </c>
      <c r="X165" s="29">
        <f xml:space="preserve"> [4]Retail_Residential!M$67</f>
        <v>10.018137250732533</v>
      </c>
      <c r="Y165" s="29">
        <f xml:space="preserve"> [4]Retail_Residential!N$67</f>
        <v>10.164592962449255</v>
      </c>
      <c r="Z165" s="29">
        <f xml:space="preserve"> [4]Retail_Residential!O$67</f>
        <v>10.316315500863189</v>
      </c>
      <c r="AA165" s="29">
        <f xml:space="preserve"> [4]Retail_Residential!P$67</f>
        <v>10.459495907661845</v>
      </c>
      <c r="AB165" s="20">
        <f t="shared" si="17"/>
        <v>50.81612643081408</v>
      </c>
    </row>
    <row r="166" spans="1:28">
      <c r="C166" s="6" t="s">
        <v>50</v>
      </c>
      <c r="D166" s="3"/>
      <c r="E166" s="28">
        <f xml:space="preserve"> [1]Retail_Residential!L$69</f>
        <v>93.335260966738943</v>
      </c>
      <c r="F166" s="29">
        <f xml:space="preserve"> [1]Retail_Residential!M$69</f>
        <v>96.034222651511556</v>
      </c>
      <c r="G166" s="29">
        <f xml:space="preserve"> [1]Retail_Residential!N$69</f>
        <v>98.560006437497677</v>
      </c>
      <c r="H166" s="29">
        <f xml:space="preserve"> [1]Retail_Residential!O$69</f>
        <v>101.23610203216751</v>
      </c>
      <c r="I166" s="29">
        <f xml:space="preserve"> [1]Retail_Residential!P$69</f>
        <v>103.7241325858449</v>
      </c>
      <c r="J166" s="20">
        <f t="shared" si="14"/>
        <v>492.88972467376061</v>
      </c>
      <c r="K166" s="28">
        <f xml:space="preserve"> [2]Retail_Residential!L$69</f>
        <v>82.319894721562022</v>
      </c>
      <c r="L166" s="29">
        <f xml:space="preserve"> [2]Retail_Residential!M$69</f>
        <v>84.923991069027039</v>
      </c>
      <c r="M166" s="29">
        <f xml:space="preserve"> [2]Retail_Residential!N$69</f>
        <v>87.54697647174973</v>
      </c>
      <c r="N166" s="29">
        <f xml:space="preserve"> [2]Retail_Residential!O$69</f>
        <v>90.225587170928677</v>
      </c>
      <c r="O166" s="29">
        <f xml:space="preserve"> [2]Retail_Residential!P$69</f>
        <v>92.954823386795113</v>
      </c>
      <c r="P166" s="20">
        <f t="shared" si="15"/>
        <v>437.97127282006255</v>
      </c>
      <c r="Q166" s="28">
        <f xml:space="preserve"> [3]Retail_Residential!L$69</f>
        <v>92.834821509969728</v>
      </c>
      <c r="R166" s="29">
        <f xml:space="preserve"> [3]Retail_Residential!M$69</f>
        <v>94.388752285186996</v>
      </c>
      <c r="S166" s="29">
        <f xml:space="preserve"> [3]Retail_Residential!N$69</f>
        <v>96.089319869697249</v>
      </c>
      <c r="T166" s="29">
        <f xml:space="preserve"> [3]Retail_Residential!O$69</f>
        <v>97.783411539549647</v>
      </c>
      <c r="U166" s="29">
        <f xml:space="preserve"> [3]Retail_Residential!P$69</f>
        <v>99.360028521212769</v>
      </c>
      <c r="V166" s="20">
        <f t="shared" si="16"/>
        <v>480.45633372561639</v>
      </c>
      <c r="W166" s="28">
        <f xml:space="preserve"> [4]Retail_Residential!L$69</f>
        <v>88.044763057685998</v>
      </c>
      <c r="X166" s="29">
        <f xml:space="preserve"> [4]Retail_Residential!M$69</f>
        <v>89.521121141856568</v>
      </c>
      <c r="Y166" s="29">
        <f xml:space="preserve"> [4]Retail_Residential!N$69</f>
        <v>90.925086063077273</v>
      </c>
      <c r="Z166" s="29">
        <f xml:space="preserve"> [4]Retail_Residential!O$69</f>
        <v>92.324636272286938</v>
      </c>
      <c r="AA166" s="29">
        <f xml:space="preserve"> [4]Retail_Residential!P$69</f>
        <v>93.7139609326167</v>
      </c>
      <c r="AB166" s="20">
        <f t="shared" si="17"/>
        <v>454.52956746752352</v>
      </c>
    </row>
    <row r="167" spans="1:28">
      <c r="C167" s="6" t="s">
        <v>51</v>
      </c>
      <c r="D167" s="3"/>
      <c r="E167" s="64">
        <f xml:space="preserve"> [1]Retail_Residential!L$72</f>
        <v>0.01</v>
      </c>
      <c r="F167" s="65">
        <f xml:space="preserve"> [1]Retail_Residential!M$72</f>
        <v>0.01</v>
      </c>
      <c r="G167" s="65">
        <f xml:space="preserve"> [1]Retail_Residential!N$72</f>
        <v>0.01</v>
      </c>
      <c r="H167" s="65">
        <f xml:space="preserve"> [1]Retail_Residential!O$72</f>
        <v>0.01</v>
      </c>
      <c r="I167" s="65">
        <f xml:space="preserve"> [1]Retail_Residential!P$72</f>
        <v>0.01</v>
      </c>
      <c r="J167" s="32"/>
      <c r="K167" s="64">
        <f xml:space="preserve"> [2]Retail_Residential!L$72</f>
        <v>0.01</v>
      </c>
      <c r="L167" s="65">
        <f xml:space="preserve"> [2]Retail_Residential!M$72</f>
        <v>0.01</v>
      </c>
      <c r="M167" s="65">
        <f xml:space="preserve"> [2]Retail_Residential!N$72</f>
        <v>0.01</v>
      </c>
      <c r="N167" s="65">
        <f xml:space="preserve"> [2]Retail_Residential!O$72</f>
        <v>0.01</v>
      </c>
      <c r="O167" s="65">
        <f xml:space="preserve"> [2]Retail_Residential!P$72</f>
        <v>0.01</v>
      </c>
      <c r="P167" s="32"/>
      <c r="Q167" s="64">
        <f xml:space="preserve"> [3]Retail_Residential!L$72</f>
        <v>0.01</v>
      </c>
      <c r="R167" s="65">
        <f xml:space="preserve"> [3]Retail_Residential!M$72</f>
        <v>0.01</v>
      </c>
      <c r="S167" s="65">
        <f xml:space="preserve"> [3]Retail_Residential!N$72</f>
        <v>0.01</v>
      </c>
      <c r="T167" s="65">
        <f xml:space="preserve"> [3]Retail_Residential!O$72</f>
        <v>0.01</v>
      </c>
      <c r="U167" s="65">
        <f xml:space="preserve"> [3]Retail_Residential!P$72</f>
        <v>0.01</v>
      </c>
      <c r="V167" s="32"/>
      <c r="W167" s="64">
        <f xml:space="preserve"> [4]Retail_Residential!L$72</f>
        <v>0.01</v>
      </c>
      <c r="X167" s="65">
        <f xml:space="preserve"> [4]Retail_Residential!M$72</f>
        <v>0.01</v>
      </c>
      <c r="Y167" s="65">
        <f xml:space="preserve"> [4]Retail_Residential!N$72</f>
        <v>0.01</v>
      </c>
      <c r="Z167" s="65">
        <f xml:space="preserve"> [4]Retail_Residential!O$72</f>
        <v>0.01</v>
      </c>
      <c r="AA167" s="65">
        <f xml:space="preserve"> [4]Retail_Residential!P$72</f>
        <v>0.01</v>
      </c>
      <c r="AB167" s="32"/>
    </row>
    <row r="168" spans="1:28">
      <c r="C168" s="6" t="s">
        <v>52</v>
      </c>
      <c r="D168" s="3"/>
      <c r="E168" s="28">
        <f>[1]Retail_Residential!L98</f>
        <v>0.94278041380545119</v>
      </c>
      <c r="F168" s="29">
        <f>[1]Retail_Residential!M98</f>
        <v>0.97004265304556725</v>
      </c>
      <c r="G168" s="29">
        <f>[1]Retail_Residential!N98</f>
        <v>0.99555562058078806</v>
      </c>
      <c r="H168" s="29">
        <f>[1]Retail_Residential!O98</f>
        <v>1.0225868892138124</v>
      </c>
      <c r="I168" s="29">
        <f>[1]Retail_Residential!P98</f>
        <v>1.0477185109681244</v>
      </c>
      <c r="J168" s="20">
        <f t="shared" si="14"/>
        <v>4.9786840876137433</v>
      </c>
      <c r="K168" s="28">
        <f xml:space="preserve"> [2]Retail_Residential!L$95</f>
        <v>0.83151408809658278</v>
      </c>
      <c r="L168" s="29">
        <f xml:space="preserve"> [2]Retail_Residential!M$95</f>
        <v>0.85781809160633316</v>
      </c>
      <c r="M168" s="29">
        <f xml:space="preserve"> [2]Retail_Residential!N$95</f>
        <v>0.88431289365404098</v>
      </c>
      <c r="N168" s="29">
        <f xml:space="preserve"> [2]Retail_Residential!O$95</f>
        <v>0.91136956738311881</v>
      </c>
      <c r="O168" s="29">
        <f xml:space="preserve"> [2]Retail_Residential!P$95</f>
        <v>0.9389376099676241</v>
      </c>
      <c r="P168" s="20">
        <f t="shared" si="15"/>
        <v>4.4239522507076998</v>
      </c>
      <c r="Q168" s="28">
        <f xml:space="preserve"> [3]Retail_Residential!L$95</f>
        <v>0.93772546979766958</v>
      </c>
      <c r="R168" s="29">
        <f xml:space="preserve"> [3]Retail_Residential!M$95</f>
        <v>0.95342174025441295</v>
      </c>
      <c r="S168" s="29">
        <f xml:space="preserve"> [3]Retail_Residential!N$95</f>
        <v>0.97059919060299649</v>
      </c>
      <c r="T168" s="29">
        <f xml:space="preserve"> [3]Retail_Residential!O$95</f>
        <v>0.98771122767222153</v>
      </c>
      <c r="U168" s="29">
        <f xml:space="preserve"> [3]Retail_Residential!P$95</f>
        <v>1.0036366517294226</v>
      </c>
      <c r="V168" s="20">
        <f t="shared" si="16"/>
        <v>4.8530942800567232</v>
      </c>
      <c r="W168" s="28">
        <f xml:space="preserve"> [4]Retail_Residential!L$98</f>
        <v>0.88934104098672151</v>
      </c>
      <c r="X168" s="29">
        <f xml:space="preserve"> [4]Retail_Residential!M$98</f>
        <v>0.90425374890764942</v>
      </c>
      <c r="Y168" s="29">
        <f xml:space="preserve"> [4]Retail_Residential!N$98</f>
        <v>0.91843521275835371</v>
      </c>
      <c r="Z168" s="29">
        <f xml:space="preserve"> [4]Retail_Residential!O$98</f>
        <v>0.93257208355845478</v>
      </c>
      <c r="AA168" s="29">
        <f xml:space="preserve"> [4]Retail_Residential!P$98</f>
        <v>0.94660566598602713</v>
      </c>
      <c r="AB168" s="20">
        <f t="shared" si="17"/>
        <v>4.5912077521972066</v>
      </c>
    </row>
    <row r="169" spans="1:28">
      <c r="C169" s="6" t="s">
        <v>53</v>
      </c>
      <c r="D169" s="3"/>
      <c r="E169" s="28">
        <f>[1]Retail_Residential!L68</f>
        <v>0</v>
      </c>
      <c r="F169" s="29">
        <f>[1]Retail_Residential!M68</f>
        <v>0</v>
      </c>
      <c r="G169" s="29">
        <f>[1]Retail_Residential!N68</f>
        <v>0</v>
      </c>
      <c r="H169" s="29">
        <f>[1]Retail_Residential!O68</f>
        <v>0</v>
      </c>
      <c r="I169" s="29">
        <f>[1]Retail_Residential!P68</f>
        <v>0</v>
      </c>
      <c r="J169" s="20">
        <f t="shared" si="14"/>
        <v>0</v>
      </c>
      <c r="K169" s="28">
        <f xml:space="preserve"> [2]Retail_Residential!L$68</f>
        <v>9.8386631123151089E-2</v>
      </c>
      <c r="L169" s="29">
        <f xml:space="preserve"> [2]Retail_Residential!M$68</f>
        <v>0.1034363877104045</v>
      </c>
      <c r="M169" s="29">
        <f xml:space="preserve"> [2]Retail_Residential!N$68</f>
        <v>0.10876478236514767</v>
      </c>
      <c r="N169" s="29">
        <f xml:space="preserve"> [2]Retail_Residential!O$68</f>
        <v>0.11437766261169692</v>
      </c>
      <c r="O169" s="29">
        <f xml:space="preserve"> [2]Retail_Residential!P$68</f>
        <v>0.12027017131020087</v>
      </c>
      <c r="P169" s="20">
        <f t="shared" si="15"/>
        <v>0.54523563512060103</v>
      </c>
      <c r="Q169" s="28">
        <f xml:space="preserve"> [3]Retail_Residential!L$68</f>
        <v>0.17162878866630824</v>
      </c>
      <c r="R169" s="29">
        <f xml:space="preserve"> [3]Retail_Residential!M$68</f>
        <v>0.18043774569874471</v>
      </c>
      <c r="S169" s="29">
        <f xml:space="preserve"> [3]Retail_Residential!N$68</f>
        <v>0.18973276789525531</v>
      </c>
      <c r="T169" s="29">
        <f xml:space="preserve"> [3]Retail_Residential!O$68</f>
        <v>0.19952405586443611</v>
      </c>
      <c r="U169" s="29">
        <f xml:space="preserve"> [3]Retail_Residential!P$68</f>
        <v>0.20980313665605263</v>
      </c>
      <c r="V169" s="20">
        <f t="shared" si="16"/>
        <v>0.95112649478079703</v>
      </c>
      <c r="W169" s="28">
        <f xml:space="preserve"> [4]Retail_Residential!L$64</f>
        <v>0.17237263310223991</v>
      </c>
      <c r="X169" s="29">
        <f xml:space="preserve"> [4]Retail_Residential!M$64</f>
        <v>0.18096148032027259</v>
      </c>
      <c r="Y169" s="29">
        <f xml:space="preserve"> [4]Retail_Residential!N$64</f>
        <v>0.19011038392731844</v>
      </c>
      <c r="Z169" s="29">
        <f xml:space="preserve"> [4]Retail_Residential!O$64</f>
        <v>0.19978625426211175</v>
      </c>
      <c r="AA169" s="29">
        <f xml:space="preserve"> [4]Retail_Residential!P$64</f>
        <v>0.20993803315718362</v>
      </c>
      <c r="AB169" s="20">
        <f t="shared" si="17"/>
        <v>0.95316878476912625</v>
      </c>
    </row>
    <row r="170" spans="1:28" ht="13.9" thickBot="1">
      <c r="C170" s="7" t="s">
        <v>54</v>
      </c>
      <c r="D170" s="4"/>
      <c r="E170" s="66">
        <f xml:space="preserve"> [1]Retail_Residential!L$101</f>
        <v>10.498876413805451</v>
      </c>
      <c r="F170" s="67">
        <f xml:space="preserve"> [1]Retail_Residential!M$101</f>
        <v>10.835279965045565</v>
      </c>
      <c r="G170" s="67">
        <f xml:space="preserve"> [1]Retail_Residential!N$101</f>
        <v>11.08006477846879</v>
      </c>
      <c r="H170" s="67">
        <f xml:space="preserve"> [1]Retail_Residential!O$101</f>
        <v>11.310201059968882</v>
      </c>
      <c r="I170" s="67">
        <f xml:space="preserve"> [1]Retail_Residential!P$101</f>
        <v>11.323946890714591</v>
      </c>
      <c r="J170" s="68">
        <f t="shared" si="14"/>
        <v>55.048369108003286</v>
      </c>
      <c r="K170" s="66">
        <f xml:space="preserve"> [2]Retail_Residential!L$101</f>
        <v>10.992786173074355</v>
      </c>
      <c r="L170" s="67">
        <f xml:space="preserve"> [2]Retail_Residential!M$101</f>
        <v>11.024139933171458</v>
      </c>
      <c r="M170" s="67">
        <f xml:space="preserve"> [2]Retail_Residential!N$101</f>
        <v>11.055963129873879</v>
      </c>
      <c r="N170" s="67">
        <f xml:space="preserve"> [2]Retail_Residential!O$101</f>
        <v>11.088632683849447</v>
      </c>
      <c r="O170" s="67">
        <f xml:space="preserve"> [2]Retail_Residential!P$101</f>
        <v>11.122093235132507</v>
      </c>
      <c r="P170" s="68">
        <f t="shared" si="15"/>
        <v>55.283615155101643</v>
      </c>
      <c r="Q170" s="66">
        <f xml:space="preserve"> [3]Retail_Residential!L$101</f>
        <v>11.172418571275601</v>
      </c>
      <c r="R170" s="67">
        <f xml:space="preserve"> [3]Retail_Residential!M$101</f>
        <v>11.196927248362647</v>
      </c>
      <c r="S170" s="67">
        <f xml:space="preserve"> [3]Retail_Residential!N$101</f>
        <v>11.223394566218666</v>
      </c>
      <c r="T170" s="67">
        <f xml:space="preserve"> [3]Retail_Residential!O$101</f>
        <v>11.250300829297045</v>
      </c>
      <c r="U170" s="67">
        <f xml:space="preserve"> [3]Retail_Residential!P$101</f>
        <v>11.276505444413402</v>
      </c>
      <c r="V170" s="68">
        <f t="shared" si="16"/>
        <v>56.119546659567362</v>
      </c>
      <c r="W170" s="66">
        <f>[4]Retail_Residential!L101</f>
        <v>10.919298483196217</v>
      </c>
      <c r="X170" s="67">
        <f>[4]Retail_Residential!M101</f>
        <v>11.103352479960455</v>
      </c>
      <c r="Y170" s="67">
        <f>[4]Retail_Residential!N101</f>
        <v>11.273138559134928</v>
      </c>
      <c r="Z170" s="67">
        <f>[4]Retail_Residential!O101</f>
        <v>11.448673838683755</v>
      </c>
      <c r="AA170" s="67">
        <f>[4]Retail_Residential!P101</f>
        <v>11.616039606805055</v>
      </c>
      <c r="AB170" s="68">
        <f t="shared" si="17"/>
        <v>56.360502967780405</v>
      </c>
    </row>
    <row r="171" spans="1:28"/>
    <row r="172" spans="1:28" s="75" customFormat="1">
      <c r="A172" s="75" t="s">
        <v>55</v>
      </c>
    </row>
    <row r="173" spans="1:28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9"/>
  <sheetViews>
    <sheetView showGridLines="0" tabSelected="1" topLeftCell="A46" zoomScale="90" zoomScaleNormal="90" workbookViewId="0">
      <selection activeCell="F83" sqref="F83"/>
    </sheetView>
  </sheetViews>
  <sheetFormatPr defaultColWidth="0" defaultRowHeight="13.9" zeroHeight="1"/>
  <cols>
    <col min="1" max="2" width="4.28515625" style="89" customWidth="1"/>
    <col min="3" max="3" width="40.5703125" style="89" customWidth="1"/>
    <col min="4" max="4" width="8.7109375" style="89" customWidth="1"/>
    <col min="5" max="5" width="9.7109375" style="89" customWidth="1"/>
    <col min="6" max="29" width="8.7109375" style="89" customWidth="1"/>
    <col min="30" max="32" width="0" style="89" hidden="1" customWidth="1"/>
    <col min="33" max="16384" width="8.7109375" style="89" hidden="1"/>
  </cols>
  <sheetData>
    <row r="1" spans="2:28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2:28" ht="22.9">
      <c r="B2" s="74" t="s">
        <v>56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2:28" ht="14.45" thickBo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2:28">
      <c r="B4" s="100"/>
      <c r="C4" s="8"/>
      <c r="D4" s="12"/>
      <c r="E4" s="9" t="s">
        <v>1</v>
      </c>
      <c r="F4" s="10"/>
      <c r="G4" s="10"/>
      <c r="H4" s="10"/>
      <c r="I4" s="10"/>
      <c r="J4" s="11"/>
      <c r="K4" s="9" t="s">
        <v>2</v>
      </c>
      <c r="L4" s="10"/>
      <c r="M4" s="10"/>
      <c r="N4" s="10"/>
      <c r="O4" s="10"/>
      <c r="P4" s="11"/>
      <c r="Q4" s="9" t="s">
        <v>3</v>
      </c>
      <c r="R4" s="10"/>
      <c r="S4" s="10"/>
      <c r="T4" s="10"/>
      <c r="U4" s="10"/>
      <c r="V4" s="11"/>
      <c r="W4" s="9" t="s">
        <v>4</v>
      </c>
      <c r="X4" s="10"/>
      <c r="Y4" s="10"/>
      <c r="Z4" s="10"/>
      <c r="AA4" s="10"/>
      <c r="AB4" s="11"/>
    </row>
    <row r="5" spans="2:28" ht="14.45" thickBot="1">
      <c r="B5" s="100"/>
      <c r="C5" s="13"/>
      <c r="D5" s="14"/>
      <c r="E5" s="42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44" t="s">
        <v>10</v>
      </c>
      <c r="K5" s="42" t="s">
        <v>5</v>
      </c>
      <c r="L5" s="43" t="s">
        <v>6</v>
      </c>
      <c r="M5" s="43" t="s">
        <v>7</v>
      </c>
      <c r="N5" s="43" t="s">
        <v>8</v>
      </c>
      <c r="O5" s="43" t="s">
        <v>9</v>
      </c>
      <c r="P5" s="44" t="s">
        <v>10</v>
      </c>
      <c r="Q5" s="42" t="s">
        <v>5</v>
      </c>
      <c r="R5" s="43" t="s">
        <v>6</v>
      </c>
      <c r="S5" s="43" t="s">
        <v>7</v>
      </c>
      <c r="T5" s="43" t="s">
        <v>8</v>
      </c>
      <c r="U5" s="43" t="s">
        <v>9</v>
      </c>
      <c r="V5" s="44" t="s">
        <v>10</v>
      </c>
      <c r="W5" s="42" t="s">
        <v>5</v>
      </c>
      <c r="X5" s="43" t="s">
        <v>6</v>
      </c>
      <c r="Y5" s="43" t="s">
        <v>7</v>
      </c>
      <c r="Z5" s="43" t="s">
        <v>8</v>
      </c>
      <c r="AA5" s="43" t="s">
        <v>9</v>
      </c>
      <c r="AB5" s="44" t="s">
        <v>10</v>
      </c>
    </row>
    <row r="6" spans="2:28">
      <c r="B6" s="100"/>
      <c r="C6" s="34" t="s">
        <v>0</v>
      </c>
      <c r="D6" s="80"/>
      <c r="E6" s="17">
        <f>'Detailed Tables - FMs'!E39</f>
        <v>18.383972209671409</v>
      </c>
      <c r="F6" s="18">
        <f>'Detailed Tables - FMs'!F39</f>
        <v>18.56761288936481</v>
      </c>
      <c r="G6" s="18">
        <f>'Detailed Tables - FMs'!G39</f>
        <v>18.895231821783671</v>
      </c>
      <c r="H6" s="18">
        <f>'Detailed Tables - FMs'!H39</f>
        <v>19.214703274168841</v>
      </c>
      <c r="I6" s="18">
        <f>'Detailed Tables - FMs'!I39</f>
        <v>19.394536962509477</v>
      </c>
      <c r="J6" s="83">
        <f>'Detailed Tables - FMs'!J39</f>
        <v>94.456057157498208</v>
      </c>
      <c r="K6" s="17">
        <f>'Detailed Tables - FMs'!K39</f>
        <v>16.210728438640214</v>
      </c>
      <c r="L6" s="18">
        <f>'Detailed Tables - FMs'!L39</f>
        <v>16.493001071514218</v>
      </c>
      <c r="M6" s="18">
        <f>'Detailed Tables - FMs'!M39</f>
        <v>16.902030075462338</v>
      </c>
      <c r="N6" s="18">
        <f>'Detailed Tables - FMs'!N39</f>
        <v>17.285849242033787</v>
      </c>
      <c r="O6" s="18">
        <f>'Detailed Tables - FMs'!O39</f>
        <v>17.555385107782406</v>
      </c>
      <c r="P6" s="83">
        <f>'Detailed Tables - FMs'!P39</f>
        <v>84.446993935432971</v>
      </c>
      <c r="Q6" s="17">
        <f>'Detailed Tables - FMs'!Q39</f>
        <v>18.083276344739428</v>
      </c>
      <c r="R6" s="18">
        <f>'Detailed Tables - FMs'!R39</f>
        <v>18.211536552702725</v>
      </c>
      <c r="S6" s="18">
        <f>'Detailed Tables - FMs'!S39</f>
        <v>18.487557750642747</v>
      </c>
      <c r="T6" s="18">
        <f>'Detailed Tables - FMs'!T39</f>
        <v>18.736775117397595</v>
      </c>
      <c r="U6" s="18">
        <f>'Detailed Tables - FMs'!U39</f>
        <v>18.83690768275132</v>
      </c>
      <c r="V6" s="83">
        <f>'Detailed Tables - FMs'!V39</f>
        <v>92.356053448233823</v>
      </c>
      <c r="W6" s="17">
        <f>'Detailed Tables - FMs'!W39</f>
        <v>17.621294111078569</v>
      </c>
      <c r="X6" s="18">
        <f>'Detailed Tables - FMs'!X39</f>
        <v>17.716969292724979</v>
      </c>
      <c r="Y6" s="18">
        <f>'Detailed Tables - FMs'!Y39</f>
        <v>17.909980771721408</v>
      </c>
      <c r="Z6" s="18">
        <f>'Detailed Tables - FMs'!Z39</f>
        <v>18.068116469007347</v>
      </c>
      <c r="AA6" s="18">
        <f>'Detailed Tables - FMs'!AA39</f>
        <v>18.110275268298551</v>
      </c>
      <c r="AB6" s="83">
        <f>'Detailed Tables - FMs'!AB39</f>
        <v>89.426635912830861</v>
      </c>
    </row>
    <row r="7" spans="2:28">
      <c r="B7" s="100"/>
      <c r="C7" s="16" t="s">
        <v>41</v>
      </c>
      <c r="D7" s="81"/>
      <c r="E7" s="23">
        <f>'Detailed Tables - FMs'!E78</f>
        <v>91.049895138484345</v>
      </c>
      <c r="F7" s="24">
        <f>'Detailed Tables - FMs'!F78</f>
        <v>91.474308044061914</v>
      </c>
      <c r="G7" s="24">
        <f>'Detailed Tables - FMs'!G78</f>
        <v>91.767439396843969</v>
      </c>
      <c r="H7" s="24">
        <f>'Detailed Tables - FMs'!H78</f>
        <v>92.182990191158737</v>
      </c>
      <c r="I7" s="24">
        <f>'Detailed Tables - FMs'!I78</f>
        <v>92.710336029028028</v>
      </c>
      <c r="J7" s="84">
        <f>'Detailed Tables - FMs'!J78</f>
        <v>459.18496879957701</v>
      </c>
      <c r="K7" s="23">
        <f>'Detailed Tables - FMs'!K78</f>
        <v>76.711852937837691</v>
      </c>
      <c r="L7" s="24">
        <f>'Detailed Tables - FMs'!L78</f>
        <v>77.657595788870367</v>
      </c>
      <c r="M7" s="24">
        <f>'Detailed Tables - FMs'!M78</f>
        <v>78.436695491889196</v>
      </c>
      <c r="N7" s="24">
        <f>'Detailed Tables - FMs'!N78</f>
        <v>79.525672822452421</v>
      </c>
      <c r="O7" s="24">
        <f>'Detailed Tables - FMs'!O78</f>
        <v>80.457092040877612</v>
      </c>
      <c r="P7" s="84">
        <f>'Detailed Tables - FMs'!P78</f>
        <v>392.78890908192733</v>
      </c>
      <c r="Q7" s="23">
        <f>'Detailed Tables - FMs'!Q78</f>
        <v>90.175296920105879</v>
      </c>
      <c r="R7" s="24">
        <f>'Detailed Tables - FMs'!R78</f>
        <v>89.670150570085866</v>
      </c>
      <c r="S7" s="24">
        <f>'Detailed Tables - FMs'!S78</f>
        <v>89.331443067472676</v>
      </c>
      <c r="T7" s="24">
        <f>'Detailed Tables - FMs'!T78</f>
        <v>88.952878984387596</v>
      </c>
      <c r="U7" s="24">
        <f>'Detailed Tables - FMs'!U78</f>
        <v>88.547482591139087</v>
      </c>
      <c r="V7" s="84">
        <f>'Detailed Tables - FMs'!V78</f>
        <v>446.67725213319113</v>
      </c>
      <c r="W7" s="23">
        <f>'Detailed Tables - FMs'!W78</f>
        <v>83.998527555098676</v>
      </c>
      <c r="X7" s="24">
        <f>'Detailed Tables - FMs'!X78</f>
        <v>83.349208610982217</v>
      </c>
      <c r="Y7" s="24">
        <f>'Detailed Tables - FMs'!Y78</f>
        <v>82.601987684441056</v>
      </c>
      <c r="Z7" s="24">
        <f>'Detailed Tables - FMs'!Z78</f>
        <v>81.816406550260368</v>
      </c>
      <c r="AA7" s="24">
        <f>'Detailed Tables - FMs'!AA78</f>
        <v>81.13250336957114</v>
      </c>
      <c r="AB7" s="84">
        <f>'Detailed Tables - FMs'!AB78</f>
        <v>412.8986337703534</v>
      </c>
    </row>
    <row r="8" spans="2:28">
      <c r="B8" s="100"/>
      <c r="C8" s="16" t="s">
        <v>42</v>
      </c>
      <c r="D8" s="81"/>
      <c r="E8" s="23">
        <f>'Detailed Tables - FMs'!E117</f>
        <v>0</v>
      </c>
      <c r="F8" s="24">
        <f>'Detailed Tables - FMs'!F117</f>
        <v>0</v>
      </c>
      <c r="G8" s="24">
        <f>'Detailed Tables - FMs'!G117</f>
        <v>0</v>
      </c>
      <c r="H8" s="24">
        <f>'Detailed Tables - FMs'!H117</f>
        <v>0</v>
      </c>
      <c r="I8" s="24">
        <f>'Detailed Tables - FMs'!I117</f>
        <v>0</v>
      </c>
      <c r="J8" s="84">
        <f>'Detailed Tables - FMs'!J117</f>
        <v>0</v>
      </c>
      <c r="K8" s="23">
        <f>'Detailed Tables - FMs'!K117</f>
        <v>0</v>
      </c>
      <c r="L8" s="24">
        <f>'Detailed Tables - FMs'!L117</f>
        <v>0</v>
      </c>
      <c r="M8" s="24">
        <f>'Detailed Tables - FMs'!M117</f>
        <v>0</v>
      </c>
      <c r="N8" s="24">
        <f>'Detailed Tables - FMs'!N117</f>
        <v>0</v>
      </c>
      <c r="O8" s="24">
        <f>'Detailed Tables - FMs'!O117</f>
        <v>0</v>
      </c>
      <c r="P8" s="84">
        <f>'Detailed Tables - FMs'!P117</f>
        <v>0</v>
      </c>
      <c r="Q8" s="23">
        <f>'Detailed Tables - FMs'!Q117</f>
        <v>0</v>
      </c>
      <c r="R8" s="24">
        <f>'Detailed Tables - FMs'!R117</f>
        <v>0</v>
      </c>
      <c r="S8" s="24">
        <f>'Detailed Tables - FMs'!S117</f>
        <v>0</v>
      </c>
      <c r="T8" s="24">
        <f>'Detailed Tables - FMs'!T117</f>
        <v>0</v>
      </c>
      <c r="U8" s="24">
        <f>'Detailed Tables - FMs'!U117</f>
        <v>0</v>
      </c>
      <c r="V8" s="84">
        <f>'Detailed Tables - FMs'!V117</f>
        <v>0</v>
      </c>
      <c r="W8" s="23">
        <f>'Detailed Tables - FMs'!W117</f>
        <v>0</v>
      </c>
      <c r="X8" s="24">
        <f>'Detailed Tables - FMs'!X117</f>
        <v>0</v>
      </c>
      <c r="Y8" s="24">
        <f>'Detailed Tables - FMs'!Y117</f>
        <v>0</v>
      </c>
      <c r="Z8" s="24">
        <f>'Detailed Tables - FMs'!Z117</f>
        <v>0</v>
      </c>
      <c r="AA8" s="24">
        <f>'Detailed Tables - FMs'!AA117</f>
        <v>0</v>
      </c>
      <c r="AB8" s="84">
        <f>'Detailed Tables - FMs'!AB117</f>
        <v>0</v>
      </c>
    </row>
    <row r="9" spans="2:28">
      <c r="B9" s="100"/>
      <c r="C9" s="16" t="s">
        <v>57</v>
      </c>
      <c r="D9" s="81"/>
      <c r="E9" s="23">
        <f>'Detailed Tables - FMs'!E156</f>
        <v>0</v>
      </c>
      <c r="F9" s="24">
        <f>'Detailed Tables - FMs'!F156</f>
        <v>0</v>
      </c>
      <c r="G9" s="24">
        <f>'Detailed Tables - FMs'!G156</f>
        <v>0</v>
      </c>
      <c r="H9" s="24">
        <f>'Detailed Tables - FMs'!H156</f>
        <v>0</v>
      </c>
      <c r="I9" s="24">
        <f>'Detailed Tables - FMs'!I156</f>
        <v>0</v>
      </c>
      <c r="J9" s="84">
        <f>'Detailed Tables - FMs'!J156</f>
        <v>0</v>
      </c>
      <c r="K9" s="23">
        <f>'Detailed Tables - FMs'!K156</f>
        <v>0</v>
      </c>
      <c r="L9" s="24">
        <f>'Detailed Tables - FMs'!L156</f>
        <v>0</v>
      </c>
      <c r="M9" s="24">
        <f>'Detailed Tables - FMs'!M156</f>
        <v>0</v>
      </c>
      <c r="N9" s="24">
        <f>'Detailed Tables - FMs'!N156</f>
        <v>0</v>
      </c>
      <c r="O9" s="24">
        <f>'Detailed Tables - FMs'!O156</f>
        <v>0</v>
      </c>
      <c r="P9" s="84">
        <f>'Detailed Tables - FMs'!P156</f>
        <v>0</v>
      </c>
      <c r="Q9" s="23">
        <f>'Detailed Tables - FMs'!Q156</f>
        <v>0</v>
      </c>
      <c r="R9" s="24">
        <f>'Detailed Tables - FMs'!R156</f>
        <v>0</v>
      </c>
      <c r="S9" s="24">
        <f>'Detailed Tables - FMs'!S156</f>
        <v>0</v>
      </c>
      <c r="T9" s="24">
        <f>'Detailed Tables - FMs'!T156</f>
        <v>0</v>
      </c>
      <c r="U9" s="24">
        <f>'Detailed Tables - FMs'!U156</f>
        <v>0</v>
      </c>
      <c r="V9" s="84">
        <f>'Detailed Tables - FMs'!V156</f>
        <v>0</v>
      </c>
      <c r="W9" s="23">
        <f>'Detailed Tables - FMs'!W156</f>
        <v>0</v>
      </c>
      <c r="X9" s="24">
        <f>'Detailed Tables - FMs'!X156</f>
        <v>0</v>
      </c>
      <c r="Y9" s="24">
        <f>'Detailed Tables - FMs'!Y156</f>
        <v>0</v>
      </c>
      <c r="Z9" s="24">
        <f>'Detailed Tables - FMs'!Z156</f>
        <v>0</v>
      </c>
      <c r="AA9" s="24">
        <f>'Detailed Tables - FMs'!AA156</f>
        <v>0</v>
      </c>
      <c r="AB9" s="84">
        <f>'Detailed Tables - FMs'!AB156</f>
        <v>0</v>
      </c>
    </row>
    <row r="10" spans="2:28" ht="14.45" thickBot="1">
      <c r="B10" s="100"/>
      <c r="C10" s="50" t="s">
        <v>58</v>
      </c>
      <c r="D10" s="82"/>
      <c r="E10" s="52">
        <f>SUM(E6:E9)</f>
        <v>109.43386734815576</v>
      </c>
      <c r="F10" s="53">
        <f t="shared" ref="F10:AB10" si="0">SUM(F6:F9)</f>
        <v>110.04192093342672</v>
      </c>
      <c r="G10" s="53">
        <f t="shared" si="0"/>
        <v>110.66267121862764</v>
      </c>
      <c r="H10" s="53">
        <f t="shared" si="0"/>
        <v>111.39769346532758</v>
      </c>
      <c r="I10" s="53">
        <f t="shared" si="0"/>
        <v>112.1048729915375</v>
      </c>
      <c r="J10" s="85">
        <f t="shared" si="0"/>
        <v>553.64102595707527</v>
      </c>
      <c r="K10" s="52">
        <f t="shared" si="0"/>
        <v>92.922581376477908</v>
      </c>
      <c r="L10" s="53">
        <f t="shared" si="0"/>
        <v>94.150596860384582</v>
      </c>
      <c r="M10" s="53">
        <f t="shared" si="0"/>
        <v>95.338725567351531</v>
      </c>
      <c r="N10" s="53">
        <f t="shared" si="0"/>
        <v>96.811522064486212</v>
      </c>
      <c r="O10" s="53">
        <f t="shared" si="0"/>
        <v>98.012477148660025</v>
      </c>
      <c r="P10" s="85">
        <f t="shared" si="0"/>
        <v>477.23590301736033</v>
      </c>
      <c r="Q10" s="52">
        <f t="shared" si="0"/>
        <v>108.25857326484531</v>
      </c>
      <c r="R10" s="53">
        <f t="shared" si="0"/>
        <v>107.88168712278859</v>
      </c>
      <c r="S10" s="53">
        <f t="shared" si="0"/>
        <v>107.81900081811543</v>
      </c>
      <c r="T10" s="53">
        <f t="shared" si="0"/>
        <v>107.68965410178519</v>
      </c>
      <c r="U10" s="53">
        <f t="shared" si="0"/>
        <v>107.3843902738904</v>
      </c>
      <c r="V10" s="85">
        <f t="shared" si="0"/>
        <v>539.033305581425</v>
      </c>
      <c r="W10" s="52">
        <f t="shared" si="0"/>
        <v>101.61982166617724</v>
      </c>
      <c r="X10" s="53">
        <f t="shared" si="0"/>
        <v>101.0661779037072</v>
      </c>
      <c r="Y10" s="53">
        <f t="shared" si="0"/>
        <v>100.51196845616246</v>
      </c>
      <c r="Z10" s="53">
        <f t="shared" si="0"/>
        <v>99.884523019267718</v>
      </c>
      <c r="AA10" s="53">
        <f t="shared" si="0"/>
        <v>99.242778637869691</v>
      </c>
      <c r="AB10" s="85">
        <f t="shared" si="0"/>
        <v>502.32526968318427</v>
      </c>
    </row>
    <row r="11" spans="2:28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2:28" ht="22.9">
      <c r="B12" s="74" t="s">
        <v>59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2:28" ht="14.45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2:28">
      <c r="B14" s="100"/>
      <c r="C14" s="8"/>
      <c r="D14" s="12"/>
      <c r="E14" s="9" t="s">
        <v>1</v>
      </c>
      <c r="F14" s="10"/>
      <c r="G14" s="10"/>
      <c r="H14" s="10"/>
      <c r="I14" s="11"/>
      <c r="J14" s="9" t="s">
        <v>2</v>
      </c>
      <c r="K14" s="10"/>
      <c r="L14" s="10"/>
      <c r="M14" s="10"/>
      <c r="N14" s="10"/>
      <c r="O14" s="9" t="s">
        <v>3</v>
      </c>
      <c r="P14" s="10"/>
      <c r="Q14" s="10"/>
      <c r="R14" s="10"/>
      <c r="S14" s="10"/>
      <c r="T14" s="9" t="s">
        <v>4</v>
      </c>
      <c r="U14" s="10"/>
      <c r="V14" s="10"/>
      <c r="W14" s="10"/>
      <c r="X14" s="10"/>
      <c r="Y14" s="100"/>
      <c r="Z14" s="100"/>
      <c r="AA14" s="100"/>
      <c r="AB14" s="100"/>
    </row>
    <row r="15" spans="2:28" ht="14.45" thickBot="1">
      <c r="B15" s="100"/>
      <c r="C15" s="13"/>
      <c r="D15" s="14"/>
      <c r="E15" s="106" t="s">
        <v>60</v>
      </c>
      <c r="F15" s="15" t="s">
        <v>61</v>
      </c>
      <c r="G15" s="15" t="s">
        <v>62</v>
      </c>
      <c r="H15" s="15" t="s">
        <v>63</v>
      </c>
      <c r="I15" s="107" t="s">
        <v>10</v>
      </c>
      <c r="J15" s="106" t="s">
        <v>60</v>
      </c>
      <c r="K15" s="15" t="s">
        <v>61</v>
      </c>
      <c r="L15" s="15" t="s">
        <v>62</v>
      </c>
      <c r="M15" s="15" t="s">
        <v>63</v>
      </c>
      <c r="N15" s="107" t="s">
        <v>10</v>
      </c>
      <c r="O15" s="106" t="s">
        <v>60</v>
      </c>
      <c r="P15" s="15" t="s">
        <v>61</v>
      </c>
      <c r="Q15" s="15" t="s">
        <v>62</v>
      </c>
      <c r="R15" s="15" t="s">
        <v>63</v>
      </c>
      <c r="S15" s="107" t="s">
        <v>10</v>
      </c>
      <c r="T15" s="106" t="s">
        <v>60</v>
      </c>
      <c r="U15" s="15" t="s">
        <v>61</v>
      </c>
      <c r="V15" s="15" t="s">
        <v>62</v>
      </c>
      <c r="W15" s="15" t="s">
        <v>63</v>
      </c>
      <c r="X15" s="107" t="s">
        <v>10</v>
      </c>
      <c r="Y15" s="100"/>
      <c r="Z15" s="100"/>
      <c r="AA15" s="100"/>
      <c r="AB15" s="100"/>
    </row>
    <row r="16" spans="2:28">
      <c r="B16" s="100"/>
      <c r="C16" s="34" t="s">
        <v>11</v>
      </c>
      <c r="D16" s="112"/>
      <c r="E16" s="39">
        <f xml:space="preserve"> 'Detailed Tables - FMs'!J$6</f>
        <v>79.316422570672373</v>
      </c>
      <c r="F16" s="40">
        <f xml:space="preserve"> 'Detailed Tables - FMs'!J$45</f>
        <v>369.47958095983796</v>
      </c>
      <c r="G16" s="40">
        <f xml:space="preserve"> 'Detailed Tables - FMs'!J$84</f>
        <v>0</v>
      </c>
      <c r="H16" s="40">
        <f xml:space="preserve"> 'Detailed Tables - FMs'!J$123</f>
        <v>0</v>
      </c>
      <c r="I16" s="41">
        <f>SUM(E16:H16)</f>
        <v>448.79600353051035</v>
      </c>
      <c r="J16" s="39">
        <f xml:space="preserve"> 'Detailed Tables - FMs'!P$6</f>
        <v>70.356379503199861</v>
      </c>
      <c r="K16" s="40">
        <f xml:space="preserve"> 'Detailed Tables - FMs'!P$45</f>
        <v>319.34276461984041</v>
      </c>
      <c r="L16" s="40">
        <f xml:space="preserve"> 'Detailed Tables - FMs'!P$84</f>
        <v>0</v>
      </c>
      <c r="M16" s="40">
        <f xml:space="preserve"> 'Detailed Tables - FMs'!P$123</f>
        <v>0</v>
      </c>
      <c r="N16" s="41">
        <f>SUM(J16:M16)</f>
        <v>389.69914412304024</v>
      </c>
      <c r="O16" s="39">
        <f xml:space="preserve"> 'Detailed Tables - FMs'!V$6</f>
        <v>77.666225833141254</v>
      </c>
      <c r="P16" s="40">
        <f xml:space="preserve"> 'Detailed Tables - FMs'!V$45</f>
        <v>357.61306851367016</v>
      </c>
      <c r="Q16" s="40">
        <f xml:space="preserve"> 'Detailed Tables - FMs'!V$84</f>
        <v>0</v>
      </c>
      <c r="R16" s="40">
        <f xml:space="preserve"> 'Detailed Tables - FMs'!V$123</f>
        <v>0</v>
      </c>
      <c r="S16" s="41">
        <f>SUM(O16:R16)</f>
        <v>435.27929434681141</v>
      </c>
      <c r="T16" s="39">
        <f xml:space="preserve"> 'Detailed Tables - FMs'!AB$6</f>
        <v>77.256966627628756</v>
      </c>
      <c r="U16" s="40">
        <f xml:space="preserve"> 'Detailed Tables - FMs'!AB$45</f>
        <v>328.12420423261142</v>
      </c>
      <c r="V16" s="40">
        <f xml:space="preserve"> 'Detailed Tables - FMs'!AB$84</f>
        <v>0</v>
      </c>
      <c r="W16" s="40">
        <f xml:space="preserve"> 'Detailed Tables - FMs'!AB$123</f>
        <v>0</v>
      </c>
      <c r="X16" s="41">
        <f>SUM(T16:W16)</f>
        <v>405.38117086024016</v>
      </c>
      <c r="Y16" s="100"/>
      <c r="Z16" s="100"/>
      <c r="AA16" s="100"/>
      <c r="AB16" s="100"/>
    </row>
    <row r="17" spans="3:24">
      <c r="C17" s="16" t="s">
        <v>12</v>
      </c>
      <c r="D17" s="113"/>
      <c r="E17" s="46">
        <f xml:space="preserve"> 'Detailed Tables - FMs'!J$7</f>
        <v>0.7801010009281214</v>
      </c>
      <c r="F17" s="47">
        <f xml:space="preserve"> 'Detailed Tables - FMs'!J$46</f>
        <v>0.73237575561705237</v>
      </c>
      <c r="G17" s="47" t="e">
        <f xml:space="preserve"> 'Detailed Tables - FMs'!J$85</f>
        <v>#DIV/0!</v>
      </c>
      <c r="H17" s="47" t="e">
        <f xml:space="preserve"> 'Detailed Tables - FMs'!J$124</f>
        <v>#DIV/0!</v>
      </c>
      <c r="I17" s="27">
        <f>I18/I16</f>
        <v>0.74081031317684221</v>
      </c>
      <c r="J17" s="46">
        <f xml:space="preserve"> 'Detailed Tables - FMs'!P$7</f>
        <v>0.78009365245455198</v>
      </c>
      <c r="K17" s="47">
        <f xml:space="preserve"> 'Detailed Tables - FMs'!P$46</f>
        <v>0.71472991495048155</v>
      </c>
      <c r="L17" s="47" t="e">
        <f xml:space="preserve"> 'Detailed Tables - FMs'!P$85</f>
        <v>#DIV/0!</v>
      </c>
      <c r="M17" s="47" t="e">
        <f xml:space="preserve"> 'Detailed Tables - FMs'!P$124</f>
        <v>#DIV/0!</v>
      </c>
      <c r="N17" s="27">
        <f>N18/N16</f>
        <v>0.72653070022531907</v>
      </c>
      <c r="O17" s="46">
        <f xml:space="preserve"> 'Detailed Tables - FMs'!V$7</f>
        <v>0.77712707778039103</v>
      </c>
      <c r="P17" s="47">
        <f xml:space="preserve"> 'Detailed Tables - FMs'!V$46</f>
        <v>0.72638963520145927</v>
      </c>
      <c r="Q17" s="47" t="e">
        <f xml:space="preserve"> 'Detailed Tables - FMs'!V$85</f>
        <v>#DIV/0!</v>
      </c>
      <c r="R17" s="47" t="e">
        <f xml:space="preserve"> 'Detailed Tables - FMs'!V$124</f>
        <v>#DIV/0!</v>
      </c>
      <c r="S17" s="27">
        <f>S18/S16</f>
        <v>0.73544264030579032</v>
      </c>
      <c r="T17" s="46">
        <f xml:space="preserve"> 'Detailed Tables - FMs'!AB$7</f>
        <v>0.78399830284228478</v>
      </c>
      <c r="U17" s="47">
        <f xml:space="preserve"> 'Detailed Tables - FMs'!AB$46</f>
        <v>0.73305078590665096</v>
      </c>
      <c r="V17" s="47" t="e">
        <f xml:space="preserve"> 'Detailed Tables - FMs'!AB$85</f>
        <v>#DIV/0!</v>
      </c>
      <c r="W17" s="47" t="e">
        <f xml:space="preserve"> 'Detailed Tables - FMs'!AB$124</f>
        <v>#DIV/0!</v>
      </c>
      <c r="X17" s="27">
        <f>X18/X16</f>
        <v>0.74276029117869979</v>
      </c>
    </row>
    <row r="18" spans="3:24">
      <c r="C18" s="16" t="s">
        <v>13</v>
      </c>
      <c r="D18" s="113"/>
      <c r="E18" s="28">
        <f xml:space="preserve"> 'Detailed Tables - FMs'!J$8</f>
        <v>61.874820637419361</v>
      </c>
      <c r="F18" s="29">
        <f xml:space="preserve"> 'Detailed Tables - FMs'!J$47</f>
        <v>270.59788729053321</v>
      </c>
      <c r="G18" s="29">
        <f xml:space="preserve"> 'Detailed Tables - FMs'!J$86</f>
        <v>0</v>
      </c>
      <c r="H18" s="29">
        <f xml:space="preserve"> 'Detailed Tables - FMs'!J$125</f>
        <v>0</v>
      </c>
      <c r="I18" s="20">
        <f>SUM(E18:H18)</f>
        <v>332.47270792795257</v>
      </c>
      <c r="J18" s="28">
        <f xml:space="preserve"> 'Detailed Tables - FMs'!P$8</f>
        <v>54.884565060129759</v>
      </c>
      <c r="K18" s="29">
        <f xml:space="preserve"> 'Detailed Tables - FMs'!P$47</f>
        <v>228.24382699679018</v>
      </c>
      <c r="L18" s="29">
        <f xml:space="preserve"> 'Detailed Tables - FMs'!P$86</f>
        <v>0</v>
      </c>
      <c r="M18" s="29">
        <f xml:space="preserve"> 'Detailed Tables - FMs'!P$125</f>
        <v>0</v>
      </c>
      <c r="N18" s="20">
        <f>SUM(J18:M18)</f>
        <v>283.12839205691995</v>
      </c>
      <c r="O18" s="28">
        <f xml:space="preserve"> 'Detailed Tables - FMs'!V$8</f>
        <v>60.356527123940978</v>
      </c>
      <c r="P18" s="29">
        <f xml:space="preserve"> 'Detailed Tables - FMs'!V$47</f>
        <v>259.76642638091931</v>
      </c>
      <c r="Q18" s="29">
        <f xml:space="preserve"> 'Detailed Tables - FMs'!V$86</f>
        <v>0</v>
      </c>
      <c r="R18" s="29">
        <f xml:space="preserve"> 'Detailed Tables - FMs'!V$125</f>
        <v>0</v>
      </c>
      <c r="S18" s="20">
        <f>SUM(O18:R18)</f>
        <v>320.12295350486028</v>
      </c>
      <c r="T18" s="28">
        <f xml:space="preserve"> 'Detailed Tables - FMs'!AB$8</f>
        <v>60.569330718803982</v>
      </c>
      <c r="U18" s="29">
        <f xml:space="preserve"> 'Detailed Tables - FMs'!AB$47</f>
        <v>240.53170578771025</v>
      </c>
      <c r="V18" s="29">
        <f xml:space="preserve"> 'Detailed Tables - FMs'!AB$86</f>
        <v>0</v>
      </c>
      <c r="W18" s="29">
        <f xml:space="preserve"> 'Detailed Tables - FMs'!AB$125</f>
        <v>0</v>
      </c>
      <c r="X18" s="20">
        <f>SUM(T18:W18)</f>
        <v>301.10103650651422</v>
      </c>
    </row>
    <row r="19" spans="3:24">
      <c r="C19" s="16" t="s">
        <v>14</v>
      </c>
      <c r="D19" s="113"/>
      <c r="E19" s="28">
        <f xml:space="preserve"> 'Detailed Tables - FMs'!J$9</f>
        <v>0</v>
      </c>
      <c r="F19" s="29">
        <f xml:space="preserve"> 'Detailed Tables - FMs'!J$48</f>
        <v>0</v>
      </c>
      <c r="G19" s="29">
        <f xml:space="preserve"> 'Detailed Tables - FMs'!J$87</f>
        <v>0</v>
      </c>
      <c r="H19" s="29">
        <f xml:space="preserve"> 'Detailed Tables - FMs'!J$126</f>
        <v>0</v>
      </c>
      <c r="I19" s="20">
        <f>SUM(E19:H19)</f>
        <v>0</v>
      </c>
      <c r="J19" s="28">
        <f xml:space="preserve"> 'Detailed Tables - FMs'!P$9</f>
        <v>0</v>
      </c>
      <c r="K19" s="29">
        <f xml:space="preserve"> 'Detailed Tables - FMs'!P$48</f>
        <v>0</v>
      </c>
      <c r="L19" s="29">
        <f xml:space="preserve"> 'Detailed Tables - FMs'!P$87</f>
        <v>0</v>
      </c>
      <c r="M19" s="29">
        <f xml:space="preserve"> 'Detailed Tables - FMs'!P$126</f>
        <v>0</v>
      </c>
      <c r="N19" s="20">
        <f>SUM(J19:M19)</f>
        <v>0</v>
      </c>
      <c r="O19" s="28">
        <f xml:space="preserve"> 'Detailed Tables - FMs'!V$9</f>
        <v>0</v>
      </c>
      <c r="P19" s="29">
        <f xml:space="preserve"> 'Detailed Tables - FMs'!V$48</f>
        <v>0</v>
      </c>
      <c r="Q19" s="29">
        <f xml:space="preserve"> 'Detailed Tables - FMs'!V$87</f>
        <v>0</v>
      </c>
      <c r="R19" s="29">
        <f xml:space="preserve"> 'Detailed Tables - FMs'!V$126</f>
        <v>0</v>
      </c>
      <c r="S19" s="20">
        <f>SUM(O19:R19)</f>
        <v>0</v>
      </c>
      <c r="T19" s="28">
        <f xml:space="preserve"> 'Detailed Tables - FMs'!AB$9</f>
        <v>0</v>
      </c>
      <c r="U19" s="29">
        <f xml:space="preserve"> 'Detailed Tables - FMs'!AB$48</f>
        <v>0</v>
      </c>
      <c r="V19" s="29">
        <f xml:space="preserve"> 'Detailed Tables - FMs'!AB$87</f>
        <v>0</v>
      </c>
      <c r="W19" s="29">
        <f xml:space="preserve"> 'Detailed Tables - FMs'!AB$126</f>
        <v>0</v>
      </c>
      <c r="X19" s="20">
        <f>SUM(T19:W19)</f>
        <v>0</v>
      </c>
    </row>
    <row r="20" spans="3:24" ht="14.45" thickBot="1">
      <c r="C20" s="50" t="s">
        <v>15</v>
      </c>
      <c r="D20" s="114"/>
      <c r="E20" s="66">
        <f xml:space="preserve"> 'Detailed Tables - FMs'!J$10</f>
        <v>61.874820637419361</v>
      </c>
      <c r="F20" s="67">
        <f xml:space="preserve"> 'Detailed Tables - FMs'!J$49</f>
        <v>270.59788729053321</v>
      </c>
      <c r="G20" s="67">
        <f xml:space="preserve"> 'Detailed Tables - FMs'!J$88</f>
        <v>0</v>
      </c>
      <c r="H20" s="67">
        <f xml:space="preserve"> 'Detailed Tables - FMs'!J$127</f>
        <v>0</v>
      </c>
      <c r="I20" s="68">
        <f>I18+I19</f>
        <v>332.47270792795257</v>
      </c>
      <c r="J20" s="66">
        <f xml:space="preserve"> 'Detailed Tables - FMs'!P$10</f>
        <v>54.884565060129759</v>
      </c>
      <c r="K20" s="67">
        <f xml:space="preserve"> 'Detailed Tables - FMs'!P$49</f>
        <v>228.24382699679018</v>
      </c>
      <c r="L20" s="67">
        <f xml:space="preserve"> 'Detailed Tables - FMs'!P$88</f>
        <v>0</v>
      </c>
      <c r="M20" s="67">
        <f xml:space="preserve"> 'Detailed Tables - FMs'!P$127</f>
        <v>0</v>
      </c>
      <c r="N20" s="68">
        <f>N18+N19</f>
        <v>283.12839205691995</v>
      </c>
      <c r="O20" s="66">
        <f xml:space="preserve"> 'Detailed Tables - FMs'!V$10</f>
        <v>60.356527123940978</v>
      </c>
      <c r="P20" s="67">
        <f xml:space="preserve"> 'Detailed Tables - FMs'!V$49</f>
        <v>259.76642638091931</v>
      </c>
      <c r="Q20" s="67">
        <f xml:space="preserve"> 'Detailed Tables - FMs'!V$88</f>
        <v>0</v>
      </c>
      <c r="R20" s="67">
        <f xml:space="preserve"> 'Detailed Tables - FMs'!V$127</f>
        <v>0</v>
      </c>
      <c r="S20" s="68">
        <f>S18+S19</f>
        <v>320.12295350486028</v>
      </c>
      <c r="T20" s="66">
        <f xml:space="preserve"> 'Detailed Tables - FMs'!AB$10</f>
        <v>60.569330718803982</v>
      </c>
      <c r="U20" s="67">
        <f xml:space="preserve"> 'Detailed Tables - FMs'!AB$49</f>
        <v>240.53170578771025</v>
      </c>
      <c r="V20" s="67">
        <f xml:space="preserve"> 'Detailed Tables - FMs'!AB$88</f>
        <v>0</v>
      </c>
      <c r="W20" s="67">
        <f xml:space="preserve"> 'Detailed Tables - FMs'!AB$127</f>
        <v>0</v>
      </c>
      <c r="X20" s="68">
        <f>X18+X19</f>
        <v>301.10103650651422</v>
      </c>
    </row>
    <row r="21" spans="3:24">
      <c r="C21" s="5" t="s">
        <v>16</v>
      </c>
      <c r="D21" s="112"/>
      <c r="E21" s="90">
        <f xml:space="preserve"> 'Detailed Tables - FMs'!J$11</f>
        <v>0</v>
      </c>
      <c r="F21" s="91">
        <f xml:space="preserve"> 'Detailed Tables - FMs'!J$50</f>
        <v>0</v>
      </c>
      <c r="G21" s="91">
        <f xml:space="preserve"> 'Detailed Tables - FMs'!J$89</f>
        <v>0</v>
      </c>
      <c r="H21" s="91">
        <f xml:space="preserve"> 'Detailed Tables - FMs'!J$128</f>
        <v>0</v>
      </c>
      <c r="I21" s="32"/>
      <c r="J21" s="90">
        <f xml:space="preserve"> 'Detailed Tables - FMs'!P$11</f>
        <v>0</v>
      </c>
      <c r="K21" s="91">
        <f xml:space="preserve"> 'Detailed Tables - FMs'!P$50</f>
        <v>0</v>
      </c>
      <c r="L21" s="91">
        <f xml:space="preserve"> 'Detailed Tables - FMs'!P$89</f>
        <v>0</v>
      </c>
      <c r="M21" s="91">
        <f xml:space="preserve"> 'Detailed Tables - FMs'!P$128</f>
        <v>0</v>
      </c>
      <c r="N21" s="32"/>
      <c r="O21" s="90">
        <f xml:space="preserve"> 'Detailed Tables - FMs'!V$11</f>
        <v>0</v>
      </c>
      <c r="P21" s="91">
        <f xml:space="preserve"> 'Detailed Tables - FMs'!V$50</f>
        <v>0</v>
      </c>
      <c r="Q21" s="91">
        <f xml:space="preserve"> 'Detailed Tables - FMs'!V$89</f>
        <v>0</v>
      </c>
      <c r="R21" s="91">
        <f xml:space="preserve"> 'Detailed Tables - FMs'!V$128</f>
        <v>0</v>
      </c>
      <c r="S21" s="32"/>
      <c r="T21" s="90">
        <f xml:space="preserve"> 'Detailed Tables - FMs'!AB$11</f>
        <v>0</v>
      </c>
      <c r="U21" s="91">
        <f xml:space="preserve"> 'Detailed Tables - FMs'!AB$50</f>
        <v>0</v>
      </c>
      <c r="V21" s="91">
        <f xml:space="preserve"> 'Detailed Tables - FMs'!AB$89</f>
        <v>0</v>
      </c>
      <c r="W21" s="91">
        <f xml:space="preserve"> 'Detailed Tables - FMs'!AB$128</f>
        <v>0</v>
      </c>
      <c r="X21" s="32"/>
    </row>
    <row r="22" spans="3:24">
      <c r="C22" s="16" t="s">
        <v>17</v>
      </c>
      <c r="D22" s="113"/>
      <c r="E22" s="92">
        <f xml:space="preserve"> 'Detailed Tables - FMs'!J$12</f>
        <v>0</v>
      </c>
      <c r="F22" s="87">
        <f xml:space="preserve"> 'Detailed Tables - FMs'!J$51</f>
        <v>0</v>
      </c>
      <c r="G22" s="87">
        <f xml:space="preserve"> 'Detailed Tables - FMs'!J$90</f>
        <v>0</v>
      </c>
      <c r="H22" s="87">
        <f xml:space="preserve"> 'Detailed Tables - FMs'!J$129</f>
        <v>0</v>
      </c>
      <c r="I22" s="32"/>
      <c r="J22" s="92">
        <f xml:space="preserve"> 'Detailed Tables - FMs'!P$12</f>
        <v>0</v>
      </c>
      <c r="K22" s="87">
        <f xml:space="preserve"> 'Detailed Tables - FMs'!P$51</f>
        <v>0</v>
      </c>
      <c r="L22" s="87">
        <f xml:space="preserve"> 'Detailed Tables - FMs'!P$90</f>
        <v>0</v>
      </c>
      <c r="M22" s="87">
        <f xml:space="preserve"> 'Detailed Tables - FMs'!P$129</f>
        <v>0</v>
      </c>
      <c r="N22" s="32"/>
      <c r="O22" s="92">
        <f xml:space="preserve"> 'Detailed Tables - FMs'!V$12</f>
        <v>0</v>
      </c>
      <c r="P22" s="87">
        <f xml:space="preserve"> 'Detailed Tables - FMs'!V$51</f>
        <v>0</v>
      </c>
      <c r="Q22" s="87">
        <f xml:space="preserve"> 'Detailed Tables - FMs'!V$90</f>
        <v>0</v>
      </c>
      <c r="R22" s="87">
        <f xml:space="preserve"> 'Detailed Tables - FMs'!V$129</f>
        <v>0</v>
      </c>
      <c r="S22" s="32"/>
      <c r="T22" s="92">
        <f xml:space="preserve"> 'Detailed Tables - FMs'!AB$12</f>
        <v>0</v>
      </c>
      <c r="U22" s="87">
        <f xml:space="preserve"> 'Detailed Tables - FMs'!AB$51</f>
        <v>0</v>
      </c>
      <c r="V22" s="87">
        <f xml:space="preserve"> 'Detailed Tables - FMs'!AB$90</f>
        <v>0</v>
      </c>
      <c r="W22" s="87">
        <f xml:space="preserve"> 'Detailed Tables - FMs'!AB$129</f>
        <v>0</v>
      </c>
      <c r="X22" s="32"/>
    </row>
    <row r="23" spans="3:24">
      <c r="C23" s="6" t="s">
        <v>18</v>
      </c>
      <c r="D23" s="113"/>
      <c r="E23" s="28">
        <f xml:space="preserve"> 'Detailed Tables - FMs'!J$13</f>
        <v>5.9841078983965597</v>
      </c>
      <c r="F23" s="29">
        <f xml:space="preserve"> 'Detailed Tables - FMs'!J$52</f>
        <v>52.824588046141145</v>
      </c>
      <c r="G23" s="29">
        <f xml:space="preserve"> 'Detailed Tables - FMs'!J$91</f>
        <v>0</v>
      </c>
      <c r="H23" s="29">
        <f xml:space="preserve"> 'Detailed Tables - FMs'!J$130</f>
        <v>0</v>
      </c>
      <c r="I23" s="20">
        <f>SUM(E23:H23)</f>
        <v>58.808695944537703</v>
      </c>
      <c r="J23" s="28">
        <f xml:space="preserve"> 'Detailed Tables - FMs'!P$13</f>
        <v>5.9928620789954943</v>
      </c>
      <c r="K23" s="29">
        <f xml:space="preserve"> 'Detailed Tables - FMs'!P$52</f>
        <v>52.898525344849638</v>
      </c>
      <c r="L23" s="29">
        <f xml:space="preserve"> 'Detailed Tables - FMs'!P$91</f>
        <v>0</v>
      </c>
      <c r="M23" s="29">
        <f xml:space="preserve"> 'Detailed Tables - FMs'!P$130</f>
        <v>0</v>
      </c>
      <c r="N23" s="20">
        <f>SUM(J23:M23)</f>
        <v>58.891387423845131</v>
      </c>
      <c r="O23" s="28">
        <f xml:space="preserve"> 'Detailed Tables - FMs'!V$13</f>
        <v>6.0158870894279062</v>
      </c>
      <c r="P23" s="29">
        <f xml:space="preserve"> 'Detailed Tables - FMs'!V$52</f>
        <v>53.102770945193072</v>
      </c>
      <c r="Q23" s="29">
        <f xml:space="preserve"> 'Detailed Tables - FMs'!V$91</f>
        <v>0</v>
      </c>
      <c r="R23" s="29">
        <f xml:space="preserve"> 'Detailed Tables - FMs'!V$130</f>
        <v>0</v>
      </c>
      <c r="S23" s="20">
        <f>SUM(O23:R23)</f>
        <v>59.118658034620978</v>
      </c>
      <c r="T23" s="28">
        <f xml:space="preserve"> 'Detailed Tables - FMs'!AB$13</f>
        <v>5.989125034003747</v>
      </c>
      <c r="U23" s="29">
        <f xml:space="preserve"> 'Detailed Tables - FMs'!AB$52</f>
        <v>52.866583841109062</v>
      </c>
      <c r="V23" s="29">
        <f xml:space="preserve"> 'Detailed Tables - FMs'!AB$91</f>
        <v>0</v>
      </c>
      <c r="W23" s="29">
        <f xml:space="preserve"> 'Detailed Tables - FMs'!AB$130</f>
        <v>0</v>
      </c>
      <c r="X23" s="20">
        <f>SUM(T23:W23)</f>
        <v>58.855708875112811</v>
      </c>
    </row>
    <row r="24" spans="3:24">
      <c r="C24" s="6" t="s">
        <v>19</v>
      </c>
      <c r="D24" s="113"/>
      <c r="E24" s="92">
        <f xml:space="preserve"> 'Detailed Tables - FMs'!J$14</f>
        <v>0</v>
      </c>
      <c r="F24" s="87">
        <f xml:space="preserve"> 'Detailed Tables - FMs'!J$53</f>
        <v>0</v>
      </c>
      <c r="G24" s="87">
        <f xml:space="preserve"> 'Detailed Tables - FMs'!J$92</f>
        <v>0</v>
      </c>
      <c r="H24" s="87">
        <f xml:space="preserve"> 'Detailed Tables - FMs'!J$131</f>
        <v>0</v>
      </c>
      <c r="I24" s="32"/>
      <c r="J24" s="92">
        <f xml:space="preserve"> 'Detailed Tables - FMs'!P$14</f>
        <v>0</v>
      </c>
      <c r="K24" s="87">
        <f xml:space="preserve"> 'Detailed Tables - FMs'!P$53</f>
        <v>0</v>
      </c>
      <c r="L24" s="87">
        <f xml:space="preserve"> 'Detailed Tables - FMs'!P$92</f>
        <v>0</v>
      </c>
      <c r="M24" s="87">
        <f xml:space="preserve"> 'Detailed Tables - FMs'!P$131</f>
        <v>0</v>
      </c>
      <c r="N24" s="32"/>
      <c r="O24" s="92">
        <f xml:space="preserve"> 'Detailed Tables - FMs'!V$14</f>
        <v>0</v>
      </c>
      <c r="P24" s="87">
        <f xml:space="preserve"> 'Detailed Tables - FMs'!V$53</f>
        <v>0</v>
      </c>
      <c r="Q24" s="87">
        <f xml:space="preserve"> 'Detailed Tables - FMs'!V$92</f>
        <v>0</v>
      </c>
      <c r="R24" s="87">
        <f xml:space="preserve"> 'Detailed Tables - FMs'!V$131</f>
        <v>0</v>
      </c>
      <c r="S24" s="32"/>
      <c r="T24" s="92">
        <f xml:space="preserve"> 'Detailed Tables - FMs'!AB$14</f>
        <v>0</v>
      </c>
      <c r="U24" s="87">
        <f xml:space="preserve"> 'Detailed Tables - FMs'!AB$53</f>
        <v>0</v>
      </c>
      <c r="V24" s="87">
        <f xml:space="preserve"> 'Detailed Tables - FMs'!AB$92</f>
        <v>0</v>
      </c>
      <c r="W24" s="87">
        <f xml:space="preserve"> 'Detailed Tables - FMs'!AB$131</f>
        <v>0</v>
      </c>
      <c r="X24" s="32"/>
    </row>
    <row r="25" spans="3:24">
      <c r="C25" s="16" t="s">
        <v>17</v>
      </c>
      <c r="D25" s="113"/>
      <c r="E25" s="92">
        <f xml:space="preserve"> 'Detailed Tables - FMs'!J$15</f>
        <v>0</v>
      </c>
      <c r="F25" s="87">
        <f xml:space="preserve"> 'Detailed Tables - FMs'!J$54</f>
        <v>0</v>
      </c>
      <c r="G25" s="87">
        <f xml:space="preserve"> 'Detailed Tables - FMs'!J$93</f>
        <v>0</v>
      </c>
      <c r="H25" s="87">
        <f xml:space="preserve"> 'Detailed Tables - FMs'!J$132</f>
        <v>0</v>
      </c>
      <c r="I25" s="32"/>
      <c r="J25" s="92">
        <f xml:space="preserve"> 'Detailed Tables - FMs'!P$15</f>
        <v>0</v>
      </c>
      <c r="K25" s="87">
        <f xml:space="preserve"> 'Detailed Tables - FMs'!P$54</f>
        <v>0</v>
      </c>
      <c r="L25" s="87">
        <f xml:space="preserve"> 'Detailed Tables - FMs'!P$93</f>
        <v>0</v>
      </c>
      <c r="M25" s="87">
        <f xml:space="preserve"> 'Detailed Tables - FMs'!P$132</f>
        <v>0</v>
      </c>
      <c r="N25" s="32"/>
      <c r="O25" s="92">
        <f xml:space="preserve"> 'Detailed Tables - FMs'!V$15</f>
        <v>0</v>
      </c>
      <c r="P25" s="87">
        <f xml:space="preserve"> 'Detailed Tables - FMs'!V$54</f>
        <v>0</v>
      </c>
      <c r="Q25" s="87">
        <f xml:space="preserve"> 'Detailed Tables - FMs'!V$93</f>
        <v>0</v>
      </c>
      <c r="R25" s="87">
        <f xml:space="preserve"> 'Detailed Tables - FMs'!V$132</f>
        <v>0</v>
      </c>
      <c r="S25" s="32"/>
      <c r="T25" s="92">
        <f xml:space="preserve"> 'Detailed Tables - FMs'!AB$15</f>
        <v>0</v>
      </c>
      <c r="U25" s="87">
        <f xml:space="preserve"> 'Detailed Tables - FMs'!AB$54</f>
        <v>0</v>
      </c>
      <c r="V25" s="87">
        <f xml:space="preserve"> 'Detailed Tables - FMs'!AB$93</f>
        <v>0</v>
      </c>
      <c r="W25" s="87">
        <f xml:space="preserve"> 'Detailed Tables - FMs'!AB$132</f>
        <v>0</v>
      </c>
      <c r="X25" s="32"/>
    </row>
    <row r="26" spans="3:24">
      <c r="C26" s="6" t="s">
        <v>20</v>
      </c>
      <c r="D26" s="113"/>
      <c r="E26" s="28">
        <f xml:space="preserve"> 'Detailed Tables - FMs'!J$16</f>
        <v>5.8421097534899413</v>
      </c>
      <c r="F26" s="29">
        <f xml:space="preserve"> 'Detailed Tables - FMs'!J$55</f>
        <v>48.914371386814409</v>
      </c>
      <c r="G26" s="29">
        <f xml:space="preserve"> 'Detailed Tables - FMs'!J$94</f>
        <v>0</v>
      </c>
      <c r="H26" s="29">
        <f xml:space="preserve"> 'Detailed Tables - FMs'!J$133</f>
        <v>0</v>
      </c>
      <c r="I26" s="20">
        <f>SUM(E26:H26)</f>
        <v>54.756481140304352</v>
      </c>
      <c r="J26" s="28">
        <f xml:space="preserve"> 'Detailed Tables - FMs'!P$16</f>
        <v>5.8422123940040107</v>
      </c>
      <c r="K26" s="29">
        <f xml:space="preserve"> 'Detailed Tables - FMs'!P$55</f>
        <v>48.915209305026494</v>
      </c>
      <c r="L26" s="29">
        <f xml:space="preserve"> 'Detailed Tables - FMs'!P$94</f>
        <v>0</v>
      </c>
      <c r="M26" s="29">
        <f xml:space="preserve"> 'Detailed Tables - FMs'!P$133</f>
        <v>0</v>
      </c>
      <c r="N26" s="20">
        <f>SUM(J26:M26)</f>
        <v>54.757421699030502</v>
      </c>
      <c r="O26" s="28">
        <f xml:space="preserve"> 'Detailed Tables - FMs'!V$16</f>
        <v>5.846780409772431</v>
      </c>
      <c r="P26" s="29">
        <f xml:space="preserve"> 'Detailed Tables - FMs'!V$55</f>
        <v>48.954383094836459</v>
      </c>
      <c r="Q26" s="29">
        <f xml:space="preserve"> 'Detailed Tables - FMs'!V$94</f>
        <v>0</v>
      </c>
      <c r="R26" s="29">
        <f xml:space="preserve"> 'Detailed Tables - FMs'!V$133</f>
        <v>0</v>
      </c>
      <c r="S26" s="20">
        <f>SUM(O26:R26)</f>
        <v>54.801163504608887</v>
      </c>
      <c r="T26" s="28">
        <f xml:space="preserve"> 'Detailed Tables - FMs'!AB$16</f>
        <v>5.8461310021129052</v>
      </c>
      <c r="U26" s="29">
        <f xml:space="preserve"> 'Detailed Tables - FMs'!AB$55</f>
        <v>48.948917773225283</v>
      </c>
      <c r="V26" s="29">
        <f xml:space="preserve"> 'Detailed Tables - FMs'!AB$94</f>
        <v>0</v>
      </c>
      <c r="W26" s="29">
        <f xml:space="preserve"> 'Detailed Tables - FMs'!AB$133</f>
        <v>0</v>
      </c>
      <c r="X26" s="20">
        <f>SUM(T26:W26)</f>
        <v>54.795048775338188</v>
      </c>
    </row>
    <row r="27" spans="3:24">
      <c r="C27" s="6" t="s">
        <v>21</v>
      </c>
      <c r="D27" s="113"/>
      <c r="E27" s="92">
        <f xml:space="preserve"> 'Detailed Tables - FMs'!J$17</f>
        <v>0</v>
      </c>
      <c r="F27" s="87">
        <f xml:space="preserve"> 'Detailed Tables - FMs'!J$56</f>
        <v>0</v>
      </c>
      <c r="G27" s="87">
        <f xml:space="preserve"> 'Detailed Tables - FMs'!J$95</f>
        <v>0</v>
      </c>
      <c r="H27" s="87">
        <f xml:space="preserve"> 'Detailed Tables - FMs'!J$134</f>
        <v>0</v>
      </c>
      <c r="I27" s="32"/>
      <c r="J27" s="92">
        <f xml:space="preserve"> 'Detailed Tables - FMs'!P$17</f>
        <v>0</v>
      </c>
      <c r="K27" s="87">
        <f xml:space="preserve"> 'Detailed Tables - FMs'!P$56</f>
        <v>0</v>
      </c>
      <c r="L27" s="87">
        <f xml:space="preserve"> 'Detailed Tables - FMs'!P$95</f>
        <v>0</v>
      </c>
      <c r="M27" s="87">
        <f xml:space="preserve"> 'Detailed Tables - FMs'!P$134</f>
        <v>0</v>
      </c>
      <c r="N27" s="32"/>
      <c r="O27" s="92">
        <f xml:space="preserve"> 'Detailed Tables - FMs'!V$17</f>
        <v>0</v>
      </c>
      <c r="P27" s="87">
        <f xml:space="preserve"> 'Detailed Tables - FMs'!V$56</f>
        <v>0</v>
      </c>
      <c r="Q27" s="87">
        <f xml:space="preserve"> 'Detailed Tables - FMs'!V$95</f>
        <v>0</v>
      </c>
      <c r="R27" s="87">
        <f xml:space="preserve"> 'Detailed Tables - FMs'!V$134</f>
        <v>0</v>
      </c>
      <c r="S27" s="32"/>
      <c r="T27" s="92">
        <f xml:space="preserve"> 'Detailed Tables - FMs'!AB$17</f>
        <v>0</v>
      </c>
      <c r="U27" s="87">
        <f xml:space="preserve"> 'Detailed Tables - FMs'!AB$56</f>
        <v>0</v>
      </c>
      <c r="V27" s="87">
        <f xml:space="preserve"> 'Detailed Tables - FMs'!AB$95</f>
        <v>0</v>
      </c>
      <c r="W27" s="87">
        <f xml:space="preserve"> 'Detailed Tables - FMs'!AB$134</f>
        <v>0</v>
      </c>
      <c r="X27" s="32"/>
    </row>
    <row r="28" spans="3:24">
      <c r="C28" s="16" t="s">
        <v>17</v>
      </c>
      <c r="D28" s="113"/>
      <c r="E28" s="92">
        <f xml:space="preserve"> 'Detailed Tables - FMs'!J$18</f>
        <v>0</v>
      </c>
      <c r="F28" s="87">
        <f xml:space="preserve"> 'Detailed Tables - FMs'!J$57</f>
        <v>0</v>
      </c>
      <c r="G28" s="87">
        <f xml:space="preserve"> 'Detailed Tables - FMs'!J$96</f>
        <v>0</v>
      </c>
      <c r="H28" s="87">
        <f xml:space="preserve"> 'Detailed Tables - FMs'!J$135</f>
        <v>0</v>
      </c>
      <c r="I28" s="32"/>
      <c r="J28" s="92">
        <f xml:space="preserve"> 'Detailed Tables - FMs'!P$18</f>
        <v>0</v>
      </c>
      <c r="K28" s="87">
        <f xml:space="preserve"> 'Detailed Tables - FMs'!P$57</f>
        <v>0</v>
      </c>
      <c r="L28" s="87">
        <f xml:space="preserve"> 'Detailed Tables - FMs'!P$96</f>
        <v>0</v>
      </c>
      <c r="M28" s="87">
        <f xml:space="preserve"> 'Detailed Tables - FMs'!P$135</f>
        <v>0</v>
      </c>
      <c r="N28" s="32"/>
      <c r="O28" s="92">
        <f xml:space="preserve"> 'Detailed Tables - FMs'!V$18</f>
        <v>0</v>
      </c>
      <c r="P28" s="87">
        <f xml:space="preserve"> 'Detailed Tables - FMs'!V$57</f>
        <v>0</v>
      </c>
      <c r="Q28" s="87">
        <f xml:space="preserve"> 'Detailed Tables - FMs'!V$96</f>
        <v>0</v>
      </c>
      <c r="R28" s="87">
        <f xml:space="preserve"> 'Detailed Tables - FMs'!V$135</f>
        <v>0</v>
      </c>
      <c r="S28" s="32"/>
      <c r="T28" s="92">
        <f xml:space="preserve"> 'Detailed Tables - FMs'!AB$18</f>
        <v>0</v>
      </c>
      <c r="U28" s="87">
        <f xml:space="preserve"> 'Detailed Tables - FMs'!AB$57</f>
        <v>0</v>
      </c>
      <c r="V28" s="87">
        <f xml:space="preserve"> 'Detailed Tables - FMs'!AB$96</f>
        <v>0</v>
      </c>
      <c r="W28" s="87">
        <f xml:space="preserve"> 'Detailed Tables - FMs'!AB$135</f>
        <v>0</v>
      </c>
      <c r="X28" s="32"/>
    </row>
    <row r="29" spans="3:24">
      <c r="C29" s="6" t="s">
        <v>22</v>
      </c>
      <c r="D29" s="113"/>
      <c r="E29" s="28">
        <f xml:space="preserve"> 'Detailed Tables - FMs'!J$19</f>
        <v>2.5198077231314469</v>
      </c>
      <c r="F29" s="29">
        <f xml:space="preserve"> 'Detailed Tables - FMs'!J$58</f>
        <v>12.631844772674786</v>
      </c>
      <c r="G29" s="29">
        <f xml:space="preserve"> 'Detailed Tables - FMs'!J$97</f>
        <v>0</v>
      </c>
      <c r="H29" s="29">
        <f xml:space="preserve"> 'Detailed Tables - FMs'!J$136</f>
        <v>0</v>
      </c>
      <c r="I29" s="20">
        <f>SUM(E29:H29)</f>
        <v>15.151652495806232</v>
      </c>
      <c r="J29" s="28">
        <f xml:space="preserve"> 'Detailed Tables - FMs'!P$19</f>
        <v>2.2350968174311654</v>
      </c>
      <c r="K29" s="29">
        <f xml:space="preserve"> 'Detailed Tables - FMs'!P$58</f>
        <v>11.632517759710858</v>
      </c>
      <c r="L29" s="29">
        <f xml:space="preserve"> 'Detailed Tables - FMs'!P$97</f>
        <v>0</v>
      </c>
      <c r="M29" s="29">
        <f xml:space="preserve"> 'Detailed Tables - FMs'!P$136</f>
        <v>0</v>
      </c>
      <c r="N29" s="20">
        <f>SUM(J29:M29)</f>
        <v>13.867614577142023</v>
      </c>
      <c r="O29" s="28">
        <f xml:space="preserve"> 'Detailed Tables - FMs'!V$19</f>
        <v>2.5051107294050339</v>
      </c>
      <c r="P29" s="29">
        <f xml:space="preserve"> 'Detailed Tables - FMs'!V$58</f>
        <v>12.318178152781758</v>
      </c>
      <c r="Q29" s="29">
        <f xml:space="preserve"> 'Detailed Tables - FMs'!V$97</f>
        <v>0</v>
      </c>
      <c r="R29" s="29">
        <f xml:space="preserve"> 'Detailed Tables - FMs'!V$136</f>
        <v>0</v>
      </c>
      <c r="S29" s="20">
        <f>SUM(O29:R29)</f>
        <v>14.823288882186793</v>
      </c>
      <c r="T29" s="28">
        <f xml:space="preserve"> 'Detailed Tables - FMs'!AB$19</f>
        <v>2.4364313396830539</v>
      </c>
      <c r="U29" s="29">
        <f xml:space="preserve"> 'Detailed Tables - FMs'!AB$58</f>
        <v>11.110442428516786</v>
      </c>
      <c r="V29" s="29">
        <f xml:space="preserve"> 'Detailed Tables - FMs'!AB$97</f>
        <v>0</v>
      </c>
      <c r="W29" s="29">
        <f xml:space="preserve"> 'Detailed Tables - FMs'!AB$136</f>
        <v>0</v>
      </c>
      <c r="X29" s="20">
        <f>SUM(T29:W29)</f>
        <v>13.546873768199839</v>
      </c>
    </row>
    <row r="30" spans="3:24" ht="14.45" thickBot="1">
      <c r="C30" s="55" t="s">
        <v>23</v>
      </c>
      <c r="D30" s="114"/>
      <c r="E30" s="66">
        <f xml:space="preserve"> 'Detailed Tables - FMs'!J$20</f>
        <v>14.34602537501795</v>
      </c>
      <c r="F30" s="67">
        <f xml:space="preserve"> 'Detailed Tables - FMs'!J$59</f>
        <v>114.37080420563034</v>
      </c>
      <c r="G30" s="67">
        <f xml:space="preserve"> 'Detailed Tables - FMs'!J$98</f>
        <v>0</v>
      </c>
      <c r="H30" s="67">
        <f xml:space="preserve"> 'Detailed Tables - FMs'!J$137</f>
        <v>0</v>
      </c>
      <c r="I30" s="68">
        <f>I23+I26+I29</f>
        <v>128.71682958064827</v>
      </c>
      <c r="J30" s="66">
        <f xml:space="preserve"> 'Detailed Tables - FMs'!P$20</f>
        <v>14.070171290430672</v>
      </c>
      <c r="K30" s="67">
        <f xml:space="preserve"> 'Detailed Tables - FMs'!P$59</f>
        <v>113.446252409587</v>
      </c>
      <c r="L30" s="67">
        <f xml:space="preserve"> 'Detailed Tables - FMs'!P$98</f>
        <v>0</v>
      </c>
      <c r="M30" s="67">
        <f xml:space="preserve"> 'Detailed Tables - FMs'!P$137</f>
        <v>0</v>
      </c>
      <c r="N30" s="68">
        <f>N23+N26+N29</f>
        <v>127.51642370001765</v>
      </c>
      <c r="O30" s="66">
        <f xml:space="preserve"> 'Detailed Tables - FMs'!V$20</f>
        <v>14.367778228605372</v>
      </c>
      <c r="P30" s="67">
        <f xml:space="preserve"> 'Detailed Tables - FMs'!V$59</f>
        <v>114.3753321928113</v>
      </c>
      <c r="Q30" s="67">
        <f xml:space="preserve"> 'Detailed Tables - FMs'!V$98</f>
        <v>0</v>
      </c>
      <c r="R30" s="67">
        <f xml:space="preserve"> 'Detailed Tables - FMs'!V$137</f>
        <v>0</v>
      </c>
      <c r="S30" s="68">
        <f>S23+S26+S29</f>
        <v>128.74311042141667</v>
      </c>
      <c r="T30" s="66">
        <f xml:space="preserve"> 'Detailed Tables - FMs'!AB$20</f>
        <v>14.271687375799708</v>
      </c>
      <c r="U30" s="67">
        <f xml:space="preserve"> 'Detailed Tables - FMs'!AB$59</f>
        <v>112.92594404285111</v>
      </c>
      <c r="V30" s="67">
        <f xml:space="preserve"> 'Detailed Tables - FMs'!AB$98</f>
        <v>0</v>
      </c>
      <c r="W30" s="67">
        <f xml:space="preserve"> 'Detailed Tables - FMs'!AB$137</f>
        <v>0</v>
      </c>
      <c r="X30" s="68">
        <f>X23+X26+X29</f>
        <v>127.19763141865084</v>
      </c>
    </row>
    <row r="31" spans="3:24">
      <c r="C31" s="5" t="s">
        <v>24</v>
      </c>
      <c r="D31" s="112"/>
      <c r="E31" s="90">
        <f xml:space="preserve"> 'Detailed Tables - FMs'!J$21</f>
        <v>0</v>
      </c>
      <c r="F31" s="91">
        <f xml:space="preserve"> 'Detailed Tables - FMs'!J$60</f>
        <v>0</v>
      </c>
      <c r="G31" s="91">
        <f xml:space="preserve"> 'Detailed Tables - FMs'!J$99</f>
        <v>0</v>
      </c>
      <c r="H31" s="91">
        <f xml:space="preserve"> 'Detailed Tables - FMs'!J$138</f>
        <v>0</v>
      </c>
      <c r="I31" s="32"/>
      <c r="J31" s="90">
        <f xml:space="preserve"> 'Detailed Tables - FMs'!P$21</f>
        <v>0</v>
      </c>
      <c r="K31" s="91">
        <f xml:space="preserve"> 'Detailed Tables - FMs'!P$60</f>
        <v>0</v>
      </c>
      <c r="L31" s="91">
        <f xml:space="preserve"> 'Detailed Tables - FMs'!P$99</f>
        <v>0</v>
      </c>
      <c r="M31" s="91">
        <f xml:space="preserve"> 'Detailed Tables - FMs'!P$138</f>
        <v>0</v>
      </c>
      <c r="N31" s="32"/>
      <c r="O31" s="90">
        <f xml:space="preserve"> 'Detailed Tables - FMs'!V$21</f>
        <v>0</v>
      </c>
      <c r="P31" s="91">
        <f xml:space="preserve"> 'Detailed Tables - FMs'!V$60</f>
        <v>0</v>
      </c>
      <c r="Q31" s="91">
        <f xml:space="preserve"> 'Detailed Tables - FMs'!V$99</f>
        <v>0</v>
      </c>
      <c r="R31" s="91">
        <f xml:space="preserve"> 'Detailed Tables - FMs'!V$138</f>
        <v>0</v>
      </c>
      <c r="S31" s="32"/>
      <c r="T31" s="90">
        <f xml:space="preserve"> 'Detailed Tables - FMs'!AB$21</f>
        <v>0</v>
      </c>
      <c r="U31" s="91">
        <f xml:space="preserve"> 'Detailed Tables - FMs'!AB$60</f>
        <v>0</v>
      </c>
      <c r="V31" s="91">
        <f xml:space="preserve"> 'Detailed Tables - FMs'!AB$99</f>
        <v>0</v>
      </c>
      <c r="W31" s="91">
        <f xml:space="preserve"> 'Detailed Tables - FMs'!AB$138</f>
        <v>0</v>
      </c>
      <c r="X31" s="32"/>
    </row>
    <row r="32" spans="3:24">
      <c r="C32" s="16" t="s">
        <v>25</v>
      </c>
      <c r="D32" s="113"/>
      <c r="E32" s="92">
        <f xml:space="preserve"> 'Detailed Tables - FMs'!J$22</f>
        <v>0</v>
      </c>
      <c r="F32" s="87">
        <f xml:space="preserve"> 'Detailed Tables - FMs'!J$61</f>
        <v>0</v>
      </c>
      <c r="G32" s="87">
        <f xml:space="preserve"> 'Detailed Tables - FMs'!J$100</f>
        <v>0</v>
      </c>
      <c r="H32" s="87">
        <f xml:space="preserve"> 'Detailed Tables - FMs'!J$139</f>
        <v>0</v>
      </c>
      <c r="I32" s="32"/>
      <c r="J32" s="92">
        <f xml:space="preserve"> 'Detailed Tables - FMs'!P$22</f>
        <v>0</v>
      </c>
      <c r="K32" s="87">
        <f xml:space="preserve"> 'Detailed Tables - FMs'!P$61</f>
        <v>0</v>
      </c>
      <c r="L32" s="87">
        <f xml:space="preserve"> 'Detailed Tables - FMs'!P$100</f>
        <v>0</v>
      </c>
      <c r="M32" s="87">
        <f xml:space="preserve"> 'Detailed Tables - FMs'!P$139</f>
        <v>0</v>
      </c>
      <c r="N32" s="32"/>
      <c r="O32" s="92">
        <f xml:space="preserve"> 'Detailed Tables - FMs'!V$22</f>
        <v>0</v>
      </c>
      <c r="P32" s="87">
        <f xml:space="preserve"> 'Detailed Tables - FMs'!V$61</f>
        <v>0</v>
      </c>
      <c r="Q32" s="87">
        <f xml:space="preserve"> 'Detailed Tables - FMs'!V$100</f>
        <v>0</v>
      </c>
      <c r="R32" s="87">
        <f xml:space="preserve"> 'Detailed Tables - FMs'!V$139</f>
        <v>0</v>
      </c>
      <c r="S32" s="32"/>
      <c r="T32" s="92">
        <f xml:space="preserve"> 'Detailed Tables - FMs'!AB$22</f>
        <v>0</v>
      </c>
      <c r="U32" s="87">
        <f xml:space="preserve"> 'Detailed Tables - FMs'!AB$61</f>
        <v>0</v>
      </c>
      <c r="V32" s="87">
        <f xml:space="preserve"> 'Detailed Tables - FMs'!AB$100</f>
        <v>0</v>
      </c>
      <c r="W32" s="87">
        <f xml:space="preserve"> 'Detailed Tables - FMs'!AB$139</f>
        <v>0</v>
      </c>
      <c r="X32" s="32"/>
    </row>
    <row r="33" spans="3:24">
      <c r="C33" s="6" t="s">
        <v>26</v>
      </c>
      <c r="D33" s="113"/>
      <c r="E33" s="28">
        <f xml:space="preserve"> 'Detailed Tables - FMs'!J$23</f>
        <v>7.1054213124161425</v>
      </c>
      <c r="F33" s="29">
        <f xml:space="preserve"> 'Detailed Tables - FMs'!J$62</f>
        <v>22.894762106375008</v>
      </c>
      <c r="G33" s="29">
        <f xml:space="preserve"> 'Detailed Tables - FMs'!J$101</f>
        <v>0</v>
      </c>
      <c r="H33" s="29">
        <f xml:space="preserve"> 'Detailed Tables - FMs'!J$140</f>
        <v>0</v>
      </c>
      <c r="I33" s="20">
        <f>SUM(E33:H33)</f>
        <v>30.000183418791153</v>
      </c>
      <c r="J33" s="28">
        <f xml:space="preserve"> 'Detailed Tables - FMs'!P$23</f>
        <v>5.8707747335709248</v>
      </c>
      <c r="K33" s="29">
        <f xml:space="preserve"> 'Detailed Tables - FMs'!P$62</f>
        <v>18.915346296056512</v>
      </c>
      <c r="L33" s="29">
        <f xml:space="preserve"> 'Detailed Tables - FMs'!P$101</f>
        <v>0</v>
      </c>
      <c r="M33" s="29">
        <f xml:space="preserve"> 'Detailed Tables - FMs'!P$140</f>
        <v>0</v>
      </c>
      <c r="N33" s="20">
        <f>SUM(J33:M33)</f>
        <v>24.786121029627438</v>
      </c>
      <c r="O33" s="28">
        <f xml:space="preserve"> 'Detailed Tables - FMs'!V$23</f>
        <v>6.841637819520284</v>
      </c>
      <c r="P33" s="29">
        <f xml:space="preserve"> 'Detailed Tables - FMs'!V$62</f>
        <v>22.043836672850585</v>
      </c>
      <c r="Q33" s="29">
        <f xml:space="preserve"> 'Detailed Tables - FMs'!V$101</f>
        <v>0</v>
      </c>
      <c r="R33" s="29">
        <f xml:space="preserve"> 'Detailed Tables - FMs'!V$140</f>
        <v>0</v>
      </c>
      <c r="S33" s="20">
        <f>SUM(O33:R33)</f>
        <v>28.885474492370868</v>
      </c>
      <c r="T33" s="28">
        <f xml:space="preserve"> 'Detailed Tables - FMs'!AB$23</f>
        <v>5.4192838670238492</v>
      </c>
      <c r="U33" s="29">
        <f xml:space="preserve"> 'Detailed Tables - FMs'!AB$62</f>
        <v>17.461010198814733</v>
      </c>
      <c r="V33" s="29">
        <f xml:space="preserve"> 'Detailed Tables - FMs'!AB$101</f>
        <v>0</v>
      </c>
      <c r="W33" s="29">
        <f xml:space="preserve"> 'Detailed Tables - FMs'!AB$140</f>
        <v>0</v>
      </c>
      <c r="X33" s="20">
        <f>SUM(T33:W33)</f>
        <v>22.880294065838584</v>
      </c>
    </row>
    <row r="34" spans="3:24">
      <c r="C34" s="6" t="s">
        <v>27</v>
      </c>
      <c r="D34" s="113"/>
      <c r="E34" s="92">
        <f xml:space="preserve"> 'Detailed Tables - FMs'!J$24</f>
        <v>0</v>
      </c>
      <c r="F34" s="87">
        <f xml:space="preserve"> 'Detailed Tables - FMs'!J$63</f>
        <v>0</v>
      </c>
      <c r="G34" s="87">
        <f xml:space="preserve"> 'Detailed Tables - FMs'!J$102</f>
        <v>0</v>
      </c>
      <c r="H34" s="87">
        <f xml:space="preserve"> 'Detailed Tables - FMs'!J$141</f>
        <v>0</v>
      </c>
      <c r="I34" s="32"/>
      <c r="J34" s="92">
        <f xml:space="preserve"> 'Detailed Tables - FMs'!P$24</f>
        <v>0</v>
      </c>
      <c r="K34" s="87">
        <f xml:space="preserve"> 'Detailed Tables - FMs'!P$63</f>
        <v>0</v>
      </c>
      <c r="L34" s="87">
        <f xml:space="preserve"> 'Detailed Tables - FMs'!P$102</f>
        <v>0</v>
      </c>
      <c r="M34" s="87">
        <f xml:space="preserve"> 'Detailed Tables - FMs'!P$141</f>
        <v>0</v>
      </c>
      <c r="N34" s="32"/>
      <c r="O34" s="92">
        <f xml:space="preserve"> 'Detailed Tables - FMs'!V$24</f>
        <v>0</v>
      </c>
      <c r="P34" s="87">
        <f xml:space="preserve"> 'Detailed Tables - FMs'!V$63</f>
        <v>0</v>
      </c>
      <c r="Q34" s="87">
        <f xml:space="preserve"> 'Detailed Tables - FMs'!V$102</f>
        <v>0</v>
      </c>
      <c r="R34" s="87">
        <f xml:space="preserve"> 'Detailed Tables - FMs'!V$141</f>
        <v>0</v>
      </c>
      <c r="S34" s="32"/>
      <c r="T34" s="92">
        <f xml:space="preserve"> 'Detailed Tables - FMs'!AB$24</f>
        <v>0</v>
      </c>
      <c r="U34" s="87">
        <f xml:space="preserve"> 'Detailed Tables - FMs'!AB$63</f>
        <v>0</v>
      </c>
      <c r="V34" s="87">
        <f xml:space="preserve"> 'Detailed Tables - FMs'!AB$102</f>
        <v>0</v>
      </c>
      <c r="W34" s="87">
        <f xml:space="preserve"> 'Detailed Tables - FMs'!AB$141</f>
        <v>0</v>
      </c>
      <c r="X34" s="32"/>
    </row>
    <row r="35" spans="3:24">
      <c r="C35" s="16" t="s">
        <v>25</v>
      </c>
      <c r="D35" s="113"/>
      <c r="E35" s="92">
        <f xml:space="preserve"> 'Detailed Tables - FMs'!J$25</f>
        <v>0</v>
      </c>
      <c r="F35" s="87">
        <f xml:space="preserve"> 'Detailed Tables - FMs'!J$64</f>
        <v>0</v>
      </c>
      <c r="G35" s="87">
        <f xml:space="preserve"> 'Detailed Tables - FMs'!J$103</f>
        <v>0</v>
      </c>
      <c r="H35" s="87">
        <f xml:space="preserve"> 'Detailed Tables - FMs'!J$142</f>
        <v>0</v>
      </c>
      <c r="I35" s="32"/>
      <c r="J35" s="92">
        <f xml:space="preserve"> 'Detailed Tables - FMs'!P$25</f>
        <v>0</v>
      </c>
      <c r="K35" s="87">
        <f xml:space="preserve"> 'Detailed Tables - FMs'!P$64</f>
        <v>0</v>
      </c>
      <c r="L35" s="87">
        <f xml:space="preserve"> 'Detailed Tables - FMs'!P$103</f>
        <v>0</v>
      </c>
      <c r="M35" s="87">
        <f xml:space="preserve"> 'Detailed Tables - FMs'!P$142</f>
        <v>0</v>
      </c>
      <c r="N35" s="32"/>
      <c r="O35" s="92">
        <f xml:space="preserve"> 'Detailed Tables - FMs'!V$25</f>
        <v>0</v>
      </c>
      <c r="P35" s="87">
        <f xml:space="preserve"> 'Detailed Tables - FMs'!V$64</f>
        <v>0</v>
      </c>
      <c r="Q35" s="87">
        <f xml:space="preserve"> 'Detailed Tables - FMs'!V$103</f>
        <v>0</v>
      </c>
      <c r="R35" s="87">
        <f xml:space="preserve"> 'Detailed Tables - FMs'!V$142</f>
        <v>0</v>
      </c>
      <c r="S35" s="32"/>
      <c r="T35" s="92">
        <f xml:space="preserve"> 'Detailed Tables - FMs'!AB$25</f>
        <v>0</v>
      </c>
      <c r="U35" s="87">
        <f xml:space="preserve"> 'Detailed Tables - FMs'!AB$64</f>
        <v>0</v>
      </c>
      <c r="V35" s="87">
        <f xml:space="preserve"> 'Detailed Tables - FMs'!AB$103</f>
        <v>0</v>
      </c>
      <c r="W35" s="87">
        <f xml:space="preserve"> 'Detailed Tables - FMs'!AB$142</f>
        <v>0</v>
      </c>
      <c r="X35" s="32"/>
    </row>
    <row r="36" spans="3:24">
      <c r="C36" s="6" t="s">
        <v>28</v>
      </c>
      <c r="D36" s="113"/>
      <c r="E36" s="28">
        <f xml:space="preserve"> 'Detailed Tables - FMs'!J$26</f>
        <v>9.7035943361531611</v>
      </c>
      <c r="F36" s="29">
        <f xml:space="preserve"> 'Detailed Tables - FMs'!J$65</f>
        <v>31.548782435461924</v>
      </c>
      <c r="G36" s="29">
        <f xml:space="preserve"> 'Detailed Tables - FMs'!J$104</f>
        <v>0</v>
      </c>
      <c r="H36" s="29">
        <f xml:space="preserve"> 'Detailed Tables - FMs'!J$143</f>
        <v>0</v>
      </c>
      <c r="I36" s="20">
        <f>SUM(E36:H36)</f>
        <v>41.252376771615083</v>
      </c>
      <c r="J36" s="28">
        <f xml:space="preserve"> 'Detailed Tables - FMs'!P$26</f>
        <v>8.4781223196801871</v>
      </c>
      <c r="K36" s="29">
        <f xml:space="preserve"> 'Detailed Tables - FMs'!P$65</f>
        <v>27.564458065700521</v>
      </c>
      <c r="L36" s="29">
        <f xml:space="preserve"> 'Detailed Tables - FMs'!P$104</f>
        <v>0</v>
      </c>
      <c r="M36" s="29">
        <f xml:space="preserve"> 'Detailed Tables - FMs'!P$143</f>
        <v>0</v>
      </c>
      <c r="N36" s="20">
        <f>SUM(J36:M36)</f>
        <v>36.04258038538071</v>
      </c>
      <c r="O36" s="28">
        <f xml:space="preserve"> 'Detailed Tables - FMs'!V$26</f>
        <v>9.4154373506665596</v>
      </c>
      <c r="P36" s="29">
        <f xml:space="preserve"> 'Detailed Tables - FMs'!V$65</f>
        <v>30.612479178596296</v>
      </c>
      <c r="Q36" s="29">
        <f xml:space="preserve"> 'Detailed Tables - FMs'!V$104</f>
        <v>0</v>
      </c>
      <c r="R36" s="29">
        <f xml:space="preserve"> 'Detailed Tables - FMs'!V$143</f>
        <v>0</v>
      </c>
      <c r="S36" s="20">
        <f>SUM(O36:R36)</f>
        <v>40.027916529262853</v>
      </c>
      <c r="T36" s="28">
        <f xml:space="preserve"> 'Detailed Tables - FMs'!AB$26</f>
        <v>8.0423855366375552</v>
      </c>
      <c r="U36" s="29">
        <f xml:space="preserve"> 'Detailed Tables - FMs'!AB$65</f>
        <v>26.148251030587573</v>
      </c>
      <c r="V36" s="29">
        <f xml:space="preserve"> 'Detailed Tables - FMs'!AB$104</f>
        <v>0</v>
      </c>
      <c r="W36" s="29">
        <f xml:space="preserve"> 'Detailed Tables - FMs'!AB$143</f>
        <v>0</v>
      </c>
      <c r="X36" s="20">
        <f>SUM(T36:W36)</f>
        <v>34.190636567225127</v>
      </c>
    </row>
    <row r="37" spans="3:24">
      <c r="C37" s="6" t="s">
        <v>29</v>
      </c>
      <c r="D37" s="113"/>
      <c r="E37" s="92">
        <f xml:space="preserve"> 'Detailed Tables - FMs'!J$27</f>
        <v>0</v>
      </c>
      <c r="F37" s="87">
        <f xml:space="preserve"> 'Detailed Tables - FMs'!J$66</f>
        <v>0</v>
      </c>
      <c r="G37" s="87">
        <f xml:space="preserve"> 'Detailed Tables - FMs'!J$105</f>
        <v>0</v>
      </c>
      <c r="H37" s="87">
        <f xml:space="preserve"> 'Detailed Tables - FMs'!J$144</f>
        <v>0</v>
      </c>
      <c r="I37" s="32"/>
      <c r="J37" s="92">
        <f xml:space="preserve"> 'Detailed Tables - FMs'!P$27</f>
        <v>0</v>
      </c>
      <c r="K37" s="87">
        <f xml:space="preserve"> 'Detailed Tables - FMs'!P$66</f>
        <v>0</v>
      </c>
      <c r="L37" s="87">
        <f xml:space="preserve"> 'Detailed Tables - FMs'!P$105</f>
        <v>0</v>
      </c>
      <c r="M37" s="87">
        <f xml:space="preserve"> 'Detailed Tables - FMs'!P$144</f>
        <v>0</v>
      </c>
      <c r="N37" s="32"/>
      <c r="O37" s="92">
        <f xml:space="preserve"> 'Detailed Tables - FMs'!V$27</f>
        <v>0</v>
      </c>
      <c r="P37" s="87">
        <f xml:space="preserve"> 'Detailed Tables - FMs'!V$66</f>
        <v>0</v>
      </c>
      <c r="Q37" s="87">
        <f xml:space="preserve"> 'Detailed Tables - FMs'!V$105</f>
        <v>0</v>
      </c>
      <c r="R37" s="87">
        <f xml:space="preserve"> 'Detailed Tables - FMs'!V$144</f>
        <v>0</v>
      </c>
      <c r="S37" s="32"/>
      <c r="T37" s="92">
        <f xml:space="preserve"> 'Detailed Tables - FMs'!AB$27</f>
        <v>0</v>
      </c>
      <c r="U37" s="87">
        <f xml:space="preserve"> 'Detailed Tables - FMs'!AB$66</f>
        <v>0</v>
      </c>
      <c r="V37" s="87">
        <f xml:space="preserve"> 'Detailed Tables - FMs'!AB$105</f>
        <v>0</v>
      </c>
      <c r="W37" s="87">
        <f xml:space="preserve"> 'Detailed Tables - FMs'!AB$144</f>
        <v>0</v>
      </c>
      <c r="X37" s="32"/>
    </row>
    <row r="38" spans="3:24">
      <c r="C38" s="16" t="s">
        <v>25</v>
      </c>
      <c r="D38" s="113"/>
      <c r="E38" s="92">
        <f xml:space="preserve"> 'Detailed Tables - FMs'!J$28</f>
        <v>0</v>
      </c>
      <c r="F38" s="87">
        <f xml:space="preserve"> 'Detailed Tables - FMs'!J$67</f>
        <v>0</v>
      </c>
      <c r="G38" s="87">
        <f xml:space="preserve"> 'Detailed Tables - FMs'!J$106</f>
        <v>0</v>
      </c>
      <c r="H38" s="87">
        <f xml:space="preserve"> 'Detailed Tables - FMs'!J$145</f>
        <v>0</v>
      </c>
      <c r="I38" s="32"/>
      <c r="J38" s="92">
        <f xml:space="preserve"> 'Detailed Tables - FMs'!P$28</f>
        <v>0</v>
      </c>
      <c r="K38" s="87">
        <f xml:space="preserve"> 'Detailed Tables - FMs'!P$67</f>
        <v>0</v>
      </c>
      <c r="L38" s="87">
        <f xml:space="preserve"> 'Detailed Tables - FMs'!P$106</f>
        <v>0</v>
      </c>
      <c r="M38" s="87">
        <f xml:space="preserve"> 'Detailed Tables - FMs'!P$145</f>
        <v>0</v>
      </c>
      <c r="N38" s="32"/>
      <c r="O38" s="92">
        <f xml:space="preserve"> 'Detailed Tables - FMs'!V$28</f>
        <v>0</v>
      </c>
      <c r="P38" s="87">
        <f xml:space="preserve"> 'Detailed Tables - FMs'!V$67</f>
        <v>0</v>
      </c>
      <c r="Q38" s="87">
        <f xml:space="preserve"> 'Detailed Tables - FMs'!V$106</f>
        <v>0</v>
      </c>
      <c r="R38" s="87">
        <f xml:space="preserve"> 'Detailed Tables - FMs'!V$145</f>
        <v>0</v>
      </c>
      <c r="S38" s="32"/>
      <c r="T38" s="92">
        <f xml:space="preserve"> 'Detailed Tables - FMs'!AB$28</f>
        <v>0</v>
      </c>
      <c r="U38" s="87">
        <f xml:space="preserve"> 'Detailed Tables - FMs'!AB$67</f>
        <v>0</v>
      </c>
      <c r="V38" s="87">
        <f xml:space="preserve"> 'Detailed Tables - FMs'!AB$106</f>
        <v>0</v>
      </c>
      <c r="W38" s="87">
        <f xml:space="preserve"> 'Detailed Tables - FMs'!AB$145</f>
        <v>0</v>
      </c>
      <c r="X38" s="32"/>
    </row>
    <row r="39" spans="3:24">
      <c r="C39" s="6" t="s">
        <v>30</v>
      </c>
      <c r="D39" s="113"/>
      <c r="E39" s="28">
        <f xml:space="preserve"> 'Detailed Tables - FMs'!J$29</f>
        <v>1.4261954964915959</v>
      </c>
      <c r="F39" s="29">
        <f xml:space="preserve"> 'Detailed Tables - FMs'!J$68</f>
        <v>8.1472849633527247</v>
      </c>
      <c r="G39" s="29">
        <f xml:space="preserve"> 'Detailed Tables - FMs'!J$107</f>
        <v>0</v>
      </c>
      <c r="H39" s="29">
        <f xml:space="preserve"> 'Detailed Tables - FMs'!J$146</f>
        <v>0</v>
      </c>
      <c r="I39" s="20">
        <f>SUM(E39:H39)</f>
        <v>9.5734804598443208</v>
      </c>
      <c r="J39" s="28">
        <f xml:space="preserve"> 'Detailed Tables - FMs'!P$29</f>
        <v>1.1052675355991632</v>
      </c>
      <c r="K39" s="29">
        <f xml:space="preserve"> 'Detailed Tables - FMs'!P$68</f>
        <v>6.5550991714374094</v>
      </c>
      <c r="L39" s="29">
        <f xml:space="preserve"> 'Detailed Tables - FMs'!P$107</f>
        <v>0</v>
      </c>
      <c r="M39" s="29">
        <f xml:space="preserve"> 'Detailed Tables - FMs'!P$146</f>
        <v>0</v>
      </c>
      <c r="N39" s="20">
        <f>SUM(J39:M39)</f>
        <v>7.6603667070365731</v>
      </c>
      <c r="O39" s="28">
        <f xml:space="preserve"> 'Detailed Tables - FMs'!V$29</f>
        <v>1.3746729255006196</v>
      </c>
      <c r="P39" s="29">
        <f xml:space="preserve"> 'Detailed Tables - FMs'!V$68</f>
        <v>7.7028847751948399</v>
      </c>
      <c r="Q39" s="29">
        <f xml:space="preserve"> 'Detailed Tables - FMs'!V$107</f>
        <v>0</v>
      </c>
      <c r="R39" s="29">
        <f xml:space="preserve"> 'Detailed Tables - FMs'!V$146</f>
        <v>0</v>
      </c>
      <c r="S39" s="20">
        <f>SUM(O39:R39)</f>
        <v>9.0775577006954595</v>
      </c>
      <c r="T39" s="28">
        <f xml:space="preserve"> 'Detailed Tables - FMs'!AB$29</f>
        <v>1.1421397854950266</v>
      </c>
      <c r="U39" s="29">
        <f xml:space="preserve"> 'Detailed Tables - FMs'!AB$68</f>
        <v>5.9351391388812198</v>
      </c>
      <c r="V39" s="29">
        <f xml:space="preserve"> 'Detailed Tables - FMs'!AB$107</f>
        <v>0</v>
      </c>
      <c r="W39" s="29">
        <f xml:space="preserve"> 'Detailed Tables - FMs'!AB$146</f>
        <v>0</v>
      </c>
      <c r="X39" s="20">
        <f>SUM(T39:W39)</f>
        <v>7.0772789243762464</v>
      </c>
    </row>
    <row r="40" spans="3:24">
      <c r="C40" s="6" t="s">
        <v>31</v>
      </c>
      <c r="D40" s="113"/>
      <c r="E40" s="28">
        <f xml:space="preserve"> 'Detailed Tables - FMs'!J$30</f>
        <v>0</v>
      </c>
      <c r="F40" s="29">
        <f xml:space="preserve"> 'Detailed Tables - FMs'!J$69</f>
        <v>0</v>
      </c>
      <c r="G40" s="29">
        <f xml:space="preserve"> 'Detailed Tables - FMs'!J$108</f>
        <v>0</v>
      </c>
      <c r="H40" s="29">
        <f xml:space="preserve"> 'Detailed Tables - FMs'!J$147</f>
        <v>0</v>
      </c>
      <c r="I40" s="32"/>
      <c r="J40" s="28">
        <f xml:space="preserve"> 'Detailed Tables - FMs'!P$30</f>
        <v>0</v>
      </c>
      <c r="K40" s="29">
        <f xml:space="preserve"> 'Detailed Tables - FMs'!P$69</f>
        <v>0</v>
      </c>
      <c r="L40" s="29">
        <f xml:space="preserve"> 'Detailed Tables - FMs'!P$108</f>
        <v>0</v>
      </c>
      <c r="M40" s="29">
        <f xml:space="preserve"> 'Detailed Tables - FMs'!P$147</f>
        <v>0</v>
      </c>
      <c r="N40" s="32"/>
      <c r="O40" s="28">
        <f xml:space="preserve"> 'Detailed Tables - FMs'!V$30</f>
        <v>0</v>
      </c>
      <c r="P40" s="29">
        <f xml:space="preserve"> 'Detailed Tables - FMs'!V$69</f>
        <v>0</v>
      </c>
      <c r="Q40" s="29">
        <f xml:space="preserve"> 'Detailed Tables - FMs'!V$108</f>
        <v>0</v>
      </c>
      <c r="R40" s="29">
        <f xml:space="preserve"> 'Detailed Tables - FMs'!V$147</f>
        <v>0</v>
      </c>
      <c r="S40" s="32"/>
      <c r="T40" s="28">
        <f xml:space="preserve"> 'Detailed Tables - FMs'!AB$30</f>
        <v>0</v>
      </c>
      <c r="U40" s="29">
        <f xml:space="preserve"> 'Detailed Tables - FMs'!AB$69</f>
        <v>0</v>
      </c>
      <c r="V40" s="29">
        <f xml:space="preserve"> 'Detailed Tables - FMs'!AB$108</f>
        <v>0</v>
      </c>
      <c r="W40" s="29">
        <f xml:space="preserve"> 'Detailed Tables - FMs'!AB$147</f>
        <v>0</v>
      </c>
      <c r="X40" s="32"/>
    </row>
    <row r="41" spans="3:24" ht="14.45" thickBot="1">
      <c r="C41" s="55" t="s">
        <v>32</v>
      </c>
      <c r="D41" s="114"/>
      <c r="E41" s="66">
        <f xml:space="preserve"> 'Detailed Tables - FMs'!J$31</f>
        <v>18.235211145060898</v>
      </c>
      <c r="F41" s="67">
        <f xml:space="preserve"> 'Detailed Tables - FMs'!J$70</f>
        <v>62.590829505189653</v>
      </c>
      <c r="G41" s="67">
        <f xml:space="preserve"> 'Detailed Tables - FMs'!J$109</f>
        <v>0</v>
      </c>
      <c r="H41" s="67">
        <f xml:space="preserve"> 'Detailed Tables - FMs'!J$148</f>
        <v>0</v>
      </c>
      <c r="I41" s="68">
        <f>SUM(E41:H41)</f>
        <v>80.826040650250548</v>
      </c>
      <c r="J41" s="66">
        <f xml:space="preserve"> 'Detailed Tables - FMs'!P$31</f>
        <v>15.454164588850276</v>
      </c>
      <c r="K41" s="67">
        <f xml:space="preserve"> 'Detailed Tables - FMs'!P$70</f>
        <v>53.034903533194452</v>
      </c>
      <c r="L41" s="67">
        <f xml:space="preserve"> 'Detailed Tables - FMs'!P$109</f>
        <v>0</v>
      </c>
      <c r="M41" s="67">
        <f xml:space="preserve"> 'Detailed Tables - FMs'!P$148</f>
        <v>0</v>
      </c>
      <c r="N41" s="68">
        <f>SUM(J41:M41)</f>
        <v>68.489068122044728</v>
      </c>
      <c r="O41" s="66">
        <f xml:space="preserve"> 'Detailed Tables - FMs'!V$31</f>
        <v>17.631748095687463</v>
      </c>
      <c r="P41" s="67">
        <f xml:space="preserve"> 'Detailed Tables - FMs'!V$70</f>
        <v>60.359200626641723</v>
      </c>
      <c r="Q41" s="67">
        <f xml:space="preserve"> 'Detailed Tables - FMs'!V$109</f>
        <v>0</v>
      </c>
      <c r="R41" s="67">
        <f xml:space="preserve"> 'Detailed Tables - FMs'!V$148</f>
        <v>0</v>
      </c>
      <c r="S41" s="68">
        <f>SUM(O41:R41)</f>
        <v>77.990948722329193</v>
      </c>
      <c r="T41" s="66">
        <f xml:space="preserve"> 'Detailed Tables - FMs'!AB$31</f>
        <v>14.603809189156429</v>
      </c>
      <c r="U41" s="67">
        <f xml:space="preserve"> 'Detailed Tables - FMs'!AB$70</f>
        <v>49.544400368283526</v>
      </c>
      <c r="V41" s="67">
        <f xml:space="preserve"> 'Detailed Tables - FMs'!AB$109</f>
        <v>0</v>
      </c>
      <c r="W41" s="67">
        <f xml:space="preserve"> 'Detailed Tables - FMs'!AB$148</f>
        <v>0</v>
      </c>
      <c r="X41" s="68">
        <f>SUM(T41:W41)</f>
        <v>64.148209557439955</v>
      </c>
    </row>
    <row r="42" spans="3:24">
      <c r="C42" s="5" t="s">
        <v>33</v>
      </c>
      <c r="D42" s="115"/>
      <c r="E42" s="39">
        <f xml:space="preserve"> 'Detailed Tables - FMs'!J$32</f>
        <v>0</v>
      </c>
      <c r="F42" s="40">
        <f xml:space="preserve"> 'Detailed Tables - FMs'!J$71</f>
        <v>-7.625</v>
      </c>
      <c r="G42" s="40">
        <f xml:space="preserve"> 'Detailed Tables - FMs'!J$110</f>
        <v>0</v>
      </c>
      <c r="H42" s="40">
        <f xml:space="preserve"> 'Detailed Tables - FMs'!J$149</f>
        <v>0</v>
      </c>
      <c r="I42" s="41">
        <f t="shared" ref="I42:I49" si="1">SUM(E42:H42)</f>
        <v>-7.625</v>
      </c>
      <c r="J42" s="39">
        <f xml:space="preserve"> 'Detailed Tables - FMs'!P$32</f>
        <v>0</v>
      </c>
      <c r="K42" s="40">
        <f xml:space="preserve"> 'Detailed Tables - FMs'!P$71</f>
        <v>-8.3880379721279912</v>
      </c>
      <c r="L42" s="40">
        <f xml:space="preserve"> 'Detailed Tables - FMs'!P$110</f>
        <v>0</v>
      </c>
      <c r="M42" s="40">
        <f xml:space="preserve"> 'Detailed Tables - FMs'!P$149</f>
        <v>0</v>
      </c>
      <c r="N42" s="41">
        <f t="shared" ref="N42:N49" si="2">SUM(J42:M42)</f>
        <v>-8.3880379721279912</v>
      </c>
      <c r="O42" s="39">
        <f xml:space="preserve"> 'Detailed Tables - FMs'!V$32</f>
        <v>0</v>
      </c>
      <c r="P42" s="40">
        <f xml:space="preserve"> 'Detailed Tables - FMs'!V$71</f>
        <v>-7.2001245498279216</v>
      </c>
      <c r="Q42" s="40">
        <f xml:space="preserve"> 'Detailed Tables - FMs'!V$110</f>
        <v>0</v>
      </c>
      <c r="R42" s="40">
        <f xml:space="preserve"> 'Detailed Tables - FMs'!V$149</f>
        <v>0</v>
      </c>
      <c r="S42" s="41">
        <f t="shared" ref="S42:S49" si="3">SUM(O42:R42)</f>
        <v>-7.2001245498279216</v>
      </c>
      <c r="T42" s="39">
        <f xml:space="preserve"> 'Detailed Tables - FMs'!AB$32</f>
        <v>0</v>
      </c>
      <c r="U42" s="40">
        <f xml:space="preserve"> 'Detailed Tables - FMs'!AB$71</f>
        <v>-6.9920473380899395</v>
      </c>
      <c r="V42" s="40">
        <f xml:space="preserve"> 'Detailed Tables - FMs'!AB$110</f>
        <v>0</v>
      </c>
      <c r="W42" s="40">
        <f xml:space="preserve"> 'Detailed Tables - FMs'!AB$149</f>
        <v>0</v>
      </c>
      <c r="X42" s="41">
        <f t="shared" ref="X42:X49" si="4">SUM(T42:W42)</f>
        <v>-6.9920473380899395</v>
      </c>
    </row>
    <row r="43" spans="3:24">
      <c r="C43" s="6" t="s">
        <v>34</v>
      </c>
      <c r="D43" s="116"/>
      <c r="E43" s="86">
        <f xml:space="preserve"> 'Detailed Tables - FMs'!J$33</f>
        <v>0</v>
      </c>
      <c r="F43" s="33">
        <f xml:space="preserve"> 'Detailed Tables - FMs'!J$72</f>
        <v>0</v>
      </c>
      <c r="G43" s="33">
        <f xml:space="preserve"> 'Detailed Tables - FMs'!J$111</f>
        <v>0</v>
      </c>
      <c r="H43" s="33">
        <f xml:space="preserve"> 'Detailed Tables - FMs'!J$150</f>
        <v>0</v>
      </c>
      <c r="I43" s="32">
        <f t="shared" si="1"/>
        <v>0</v>
      </c>
      <c r="J43" s="86">
        <f xml:space="preserve"> 'Detailed Tables - FMs'!P$33</f>
        <v>0</v>
      </c>
      <c r="K43" s="33">
        <f xml:space="preserve"> 'Detailed Tables - FMs'!P$72</f>
        <v>0</v>
      </c>
      <c r="L43" s="33">
        <f xml:space="preserve"> 'Detailed Tables - FMs'!P$111</f>
        <v>0</v>
      </c>
      <c r="M43" s="33">
        <f xml:space="preserve"> 'Detailed Tables - FMs'!P$150</f>
        <v>0</v>
      </c>
      <c r="N43" s="32">
        <f t="shared" si="2"/>
        <v>0</v>
      </c>
      <c r="O43" s="86">
        <f xml:space="preserve"> 'Detailed Tables - FMs'!V$33</f>
        <v>0</v>
      </c>
      <c r="P43" s="33">
        <f xml:space="preserve"> 'Detailed Tables - FMs'!V$72</f>
        <v>0</v>
      </c>
      <c r="Q43" s="33">
        <f xml:space="preserve"> 'Detailed Tables - FMs'!V$111</f>
        <v>0</v>
      </c>
      <c r="R43" s="33">
        <f xml:space="preserve"> 'Detailed Tables - FMs'!V$150</f>
        <v>0</v>
      </c>
      <c r="S43" s="32">
        <f t="shared" si="3"/>
        <v>0</v>
      </c>
      <c r="T43" s="86">
        <f xml:space="preserve"> 'Detailed Tables - FMs'!AB$33</f>
        <v>0</v>
      </c>
      <c r="U43" s="33">
        <f xml:space="preserve"> 'Detailed Tables - FMs'!AB$72</f>
        <v>0</v>
      </c>
      <c r="V43" s="33">
        <f xml:space="preserve"> 'Detailed Tables - FMs'!AB$111</f>
        <v>0</v>
      </c>
      <c r="W43" s="33">
        <f xml:space="preserve"> 'Detailed Tables - FMs'!AB$150</f>
        <v>0</v>
      </c>
      <c r="X43" s="32">
        <f t="shared" si="4"/>
        <v>0</v>
      </c>
    </row>
    <row r="44" spans="3:24">
      <c r="C44" s="6" t="s">
        <v>35</v>
      </c>
      <c r="D44" s="116"/>
      <c r="E44" s="86">
        <f xml:space="preserve"> 'Detailed Tables - FMs'!J$34</f>
        <v>0</v>
      </c>
      <c r="F44" s="33">
        <f xml:space="preserve"> 'Detailed Tables - FMs'!J$73</f>
        <v>0</v>
      </c>
      <c r="G44" s="33">
        <f xml:space="preserve"> 'Detailed Tables - FMs'!J$112</f>
        <v>0</v>
      </c>
      <c r="H44" s="33">
        <f xml:space="preserve"> 'Detailed Tables - FMs'!J$151</f>
        <v>0</v>
      </c>
      <c r="I44" s="32">
        <f t="shared" si="1"/>
        <v>0</v>
      </c>
      <c r="J44" s="86">
        <f xml:space="preserve"> 'Detailed Tables - FMs'!P$34</f>
        <v>0</v>
      </c>
      <c r="K44" s="33">
        <f xml:space="preserve"> 'Detailed Tables - FMs'!P$73</f>
        <v>10.005336428474392</v>
      </c>
      <c r="L44" s="33">
        <f xml:space="preserve"> 'Detailed Tables - FMs'!P$112</f>
        <v>0</v>
      </c>
      <c r="M44" s="33">
        <f xml:space="preserve"> 'Detailed Tables - FMs'!P$151</f>
        <v>0</v>
      </c>
      <c r="N44" s="32">
        <f t="shared" si="2"/>
        <v>10.005336428474392</v>
      </c>
      <c r="O44" s="86">
        <f xml:space="preserve"> 'Detailed Tables - FMs'!V$34</f>
        <v>0</v>
      </c>
      <c r="P44" s="33">
        <f xml:space="preserve"> 'Detailed Tables - FMs'!V$73</f>
        <v>12.816236610426209</v>
      </c>
      <c r="Q44" s="33">
        <f xml:space="preserve"> 'Detailed Tables - FMs'!V$112</f>
        <v>0</v>
      </c>
      <c r="R44" s="33">
        <f xml:space="preserve"> 'Detailed Tables - FMs'!V$151</f>
        <v>0</v>
      </c>
      <c r="S44" s="32">
        <f t="shared" si="3"/>
        <v>12.816236610426209</v>
      </c>
      <c r="T44" s="86">
        <f xml:space="preserve"> 'Detailed Tables - FMs'!AB$34</f>
        <v>0</v>
      </c>
      <c r="U44" s="33">
        <f xml:space="preserve"> 'Detailed Tables - FMs'!AB$73</f>
        <v>10.512705690252117</v>
      </c>
      <c r="V44" s="33">
        <f xml:space="preserve"> 'Detailed Tables - FMs'!AB$112</f>
        <v>0</v>
      </c>
      <c r="W44" s="33">
        <f xml:space="preserve"> 'Detailed Tables - FMs'!AB$151</f>
        <v>0</v>
      </c>
      <c r="X44" s="32">
        <f t="shared" si="4"/>
        <v>10.512705690252117</v>
      </c>
    </row>
    <row r="45" spans="3:24">
      <c r="C45" s="6" t="s">
        <v>36</v>
      </c>
      <c r="D45" s="116"/>
      <c r="E45" s="28">
        <f xml:space="preserve"> 'Detailed Tables - FMs'!J$35</f>
        <v>0</v>
      </c>
      <c r="F45" s="29">
        <f xml:space="preserve"> 'Detailed Tables - FMs'!J$74</f>
        <v>16.778039999999997</v>
      </c>
      <c r="G45" s="29">
        <f xml:space="preserve"> 'Detailed Tables - FMs'!J$113</f>
        <v>0</v>
      </c>
      <c r="H45" s="29">
        <f xml:space="preserve"> 'Detailed Tables - FMs'!J$152</f>
        <v>0</v>
      </c>
      <c r="I45" s="20">
        <f t="shared" si="1"/>
        <v>16.778039999999997</v>
      </c>
      <c r="J45" s="28">
        <f xml:space="preserve"> 'Detailed Tables - FMs'!P$35</f>
        <v>0</v>
      </c>
      <c r="K45" s="29">
        <f xml:space="preserve"> 'Detailed Tables - FMs'!P$74</f>
        <v>6.4801071095355702</v>
      </c>
      <c r="L45" s="29">
        <f xml:space="preserve"> 'Detailed Tables - FMs'!P$113</f>
        <v>0</v>
      </c>
      <c r="M45" s="29">
        <f xml:space="preserve"> 'Detailed Tables - FMs'!P$152</f>
        <v>0</v>
      </c>
      <c r="N45" s="20">
        <f t="shared" si="2"/>
        <v>6.4801071095355702</v>
      </c>
      <c r="O45" s="28">
        <f xml:space="preserve"> 'Detailed Tables - FMs'!V$35</f>
        <v>0</v>
      </c>
      <c r="P45" s="29">
        <f xml:space="preserve"> 'Detailed Tables - FMs'!V$74</f>
        <v>16.777999999999999</v>
      </c>
      <c r="Q45" s="29">
        <f xml:space="preserve"> 'Detailed Tables - FMs'!V$113</f>
        <v>0</v>
      </c>
      <c r="R45" s="29">
        <f xml:space="preserve"> 'Detailed Tables - FMs'!V$152</f>
        <v>0</v>
      </c>
      <c r="S45" s="20">
        <f t="shared" si="3"/>
        <v>16.777999999999999</v>
      </c>
      <c r="T45" s="28">
        <f xml:space="preserve"> 'Detailed Tables - FMs'!AB$35</f>
        <v>0</v>
      </c>
      <c r="U45" s="29">
        <f xml:space="preserve"> 'Detailed Tables - FMs'!AB$74</f>
        <v>14.768514928920609</v>
      </c>
      <c r="V45" s="29">
        <f xml:space="preserve"> 'Detailed Tables - FMs'!AB$113</f>
        <v>0</v>
      </c>
      <c r="W45" s="29">
        <f xml:space="preserve"> 'Detailed Tables - FMs'!AB$152</f>
        <v>0</v>
      </c>
      <c r="X45" s="20">
        <f t="shared" si="4"/>
        <v>14.768514928920609</v>
      </c>
    </row>
    <row r="46" spans="3:24">
      <c r="C46" s="6" t="s">
        <v>37</v>
      </c>
      <c r="D46" s="116"/>
      <c r="E46" s="28">
        <f xml:space="preserve"> 'Detailed Tables - FMs'!J$36</f>
        <v>0</v>
      </c>
      <c r="F46" s="29">
        <f xml:space="preserve"> 'Detailed Tables - FMs'!J$75</f>
        <v>-10.209825215146296</v>
      </c>
      <c r="G46" s="29">
        <f xml:space="preserve"> 'Detailed Tables - FMs'!J$114</f>
        <v>0</v>
      </c>
      <c r="H46" s="29">
        <f xml:space="preserve"> 'Detailed Tables - FMs'!J$153</f>
        <v>0</v>
      </c>
      <c r="I46" s="20">
        <f t="shared" si="1"/>
        <v>-10.209825215146296</v>
      </c>
      <c r="J46" s="28">
        <f xml:space="preserve"> 'Detailed Tables - FMs'!P$36</f>
        <v>0</v>
      </c>
      <c r="K46" s="29">
        <f xml:space="preserve"> 'Detailed Tables - FMs'!P$75</f>
        <v>-10.205</v>
      </c>
      <c r="L46" s="29">
        <f xml:space="preserve"> 'Detailed Tables - FMs'!P$114</f>
        <v>0</v>
      </c>
      <c r="M46" s="29">
        <f xml:space="preserve"> 'Detailed Tables - FMs'!P$153</f>
        <v>0</v>
      </c>
      <c r="N46" s="20">
        <f t="shared" si="2"/>
        <v>-10.205</v>
      </c>
      <c r="O46" s="28">
        <f xml:space="preserve"> 'Detailed Tables - FMs'!V$36</f>
        <v>0</v>
      </c>
      <c r="P46" s="29">
        <f xml:space="preserve"> 'Detailed Tables - FMs'!V$75</f>
        <v>-10.217819127779517</v>
      </c>
      <c r="Q46" s="29">
        <f xml:space="preserve"> 'Detailed Tables - FMs'!V$114</f>
        <v>0</v>
      </c>
      <c r="R46" s="29">
        <f xml:space="preserve"> 'Detailed Tables - FMs'!V$153</f>
        <v>0</v>
      </c>
      <c r="S46" s="20">
        <f t="shared" si="3"/>
        <v>-10.217819127779517</v>
      </c>
      <c r="T46" s="28">
        <f xml:space="preserve"> 'Detailed Tables - FMs'!AB$36</f>
        <v>0</v>
      </c>
      <c r="U46" s="29">
        <f xml:space="preserve"> 'Detailed Tables - FMs'!AB$75</f>
        <v>-10.205</v>
      </c>
      <c r="V46" s="29">
        <f xml:space="preserve"> 'Detailed Tables - FMs'!AB$114</f>
        <v>0</v>
      </c>
      <c r="W46" s="29">
        <f xml:space="preserve"> 'Detailed Tables - FMs'!AB$153</f>
        <v>0</v>
      </c>
      <c r="X46" s="20">
        <f t="shared" si="4"/>
        <v>-10.205</v>
      </c>
    </row>
    <row r="47" spans="3:24">
      <c r="C47" s="6" t="s">
        <v>38</v>
      </c>
      <c r="D47" s="116"/>
      <c r="E47" s="86">
        <f xml:space="preserve"> 'Detailed Tables - FMs'!J$37</f>
        <v>0</v>
      </c>
      <c r="F47" s="33">
        <f xml:space="preserve"> 'Detailed Tables - FMs'!J$76</f>
        <v>0</v>
      </c>
      <c r="G47" s="33">
        <f xml:space="preserve"> 'Detailed Tables - FMs'!J$115</f>
        <v>0</v>
      </c>
      <c r="H47" s="33">
        <f xml:space="preserve"> 'Detailed Tables - FMs'!J$154</f>
        <v>0</v>
      </c>
      <c r="I47" s="32">
        <f t="shared" si="1"/>
        <v>0</v>
      </c>
      <c r="J47" s="86">
        <f xml:space="preserve"> 'Detailed Tables - FMs'!P$37</f>
        <v>0</v>
      </c>
      <c r="K47" s="33">
        <f xml:space="preserve"> 'Detailed Tables - FMs'!P$76</f>
        <v>0</v>
      </c>
      <c r="L47" s="33">
        <f xml:space="preserve"> 'Detailed Tables - FMs'!P$115</f>
        <v>0</v>
      </c>
      <c r="M47" s="33">
        <f xml:space="preserve"> 'Detailed Tables - FMs'!P$154</f>
        <v>0</v>
      </c>
      <c r="N47" s="32">
        <f t="shared" si="2"/>
        <v>0</v>
      </c>
      <c r="O47" s="86">
        <f xml:space="preserve"> 'Detailed Tables - FMs'!V$37</f>
        <v>0</v>
      </c>
      <c r="P47" s="33">
        <f xml:space="preserve"> 'Detailed Tables - FMs'!V$76</f>
        <v>0</v>
      </c>
      <c r="Q47" s="33">
        <f xml:space="preserve"> 'Detailed Tables - FMs'!V$115</f>
        <v>0</v>
      </c>
      <c r="R47" s="33">
        <f xml:space="preserve"> 'Detailed Tables - FMs'!V$154</f>
        <v>0</v>
      </c>
      <c r="S47" s="32">
        <f t="shared" si="3"/>
        <v>0</v>
      </c>
      <c r="T47" s="28">
        <f xml:space="preserve"> 'Detailed Tables - FMs'!AB$37</f>
        <v>0</v>
      </c>
      <c r="U47" s="29">
        <f xml:space="preserve"> 'Detailed Tables - FMs'!AB$76</f>
        <v>1.89122692947605</v>
      </c>
      <c r="V47" s="29">
        <f xml:space="preserve"> 'Detailed Tables - FMs'!AB$115</f>
        <v>0</v>
      </c>
      <c r="W47" s="29">
        <f xml:space="preserve"> 'Detailed Tables - FMs'!AB$154</f>
        <v>0</v>
      </c>
      <c r="X47" s="20">
        <f t="shared" si="4"/>
        <v>1.89122692947605</v>
      </c>
    </row>
    <row r="48" spans="3:24">
      <c r="C48" s="6" t="s">
        <v>39</v>
      </c>
      <c r="D48" s="116"/>
      <c r="E48" s="28">
        <f xml:space="preserve"> 'Detailed Tables - FMs'!J$38</f>
        <v>0</v>
      </c>
      <c r="F48" s="29">
        <f xml:space="preserve"> 'Detailed Tables - FMs'!J$77</f>
        <v>0</v>
      </c>
      <c r="G48" s="29">
        <f xml:space="preserve"> 'Detailed Tables - FMs'!J$116</f>
        <v>0</v>
      </c>
      <c r="H48" s="29">
        <f xml:space="preserve"> 'Detailed Tables - FMs'!J$155</f>
        <v>0</v>
      </c>
      <c r="I48" s="20">
        <f t="shared" si="1"/>
        <v>0</v>
      </c>
      <c r="J48" s="28">
        <f xml:space="preserve"> 'Detailed Tables - FMs'!P$38</f>
        <v>3.8092996022257353E-2</v>
      </c>
      <c r="K48" s="29">
        <f xml:space="preserve"> 'Detailed Tables - FMs'!P$77</f>
        <v>0.17152057647366803</v>
      </c>
      <c r="L48" s="29">
        <f xml:space="preserve"> 'Detailed Tables - FMs'!P$116</f>
        <v>0</v>
      </c>
      <c r="M48" s="29">
        <f xml:space="preserve"> 'Detailed Tables - FMs'!P$155</f>
        <v>0</v>
      </c>
      <c r="N48" s="20">
        <f t="shared" si="2"/>
        <v>0.20961357249592538</v>
      </c>
      <c r="O48" s="28">
        <f xml:space="preserve"> 'Detailed Tables - FMs'!V$38</f>
        <v>0</v>
      </c>
      <c r="P48" s="29">
        <f xml:space="preserve"> 'Detailed Tables - FMs'!V$77</f>
        <v>0</v>
      </c>
      <c r="Q48" s="29">
        <f xml:space="preserve"> 'Detailed Tables - FMs'!V$116</f>
        <v>0</v>
      </c>
      <c r="R48" s="29">
        <f xml:space="preserve"> 'Detailed Tables - FMs'!V$155</f>
        <v>0</v>
      </c>
      <c r="S48" s="20">
        <f t="shared" si="3"/>
        <v>0</v>
      </c>
      <c r="T48" s="28">
        <f xml:space="preserve"> 'Detailed Tables - FMs'!AB$38</f>
        <v>-1.8191370929265815E-2</v>
      </c>
      <c r="U48" s="29">
        <f xml:space="preserve"> 'Detailed Tables - FMs'!AB$77</f>
        <v>-7.8816639050302228E-2</v>
      </c>
      <c r="V48" s="29">
        <f xml:space="preserve"> 'Detailed Tables - FMs'!AB$116</f>
        <v>0</v>
      </c>
      <c r="W48" s="29">
        <f xml:space="preserve"> 'Detailed Tables - FMs'!AB$155</f>
        <v>0</v>
      </c>
      <c r="X48" s="20">
        <f t="shared" si="4"/>
        <v>-9.7008009979568044E-2</v>
      </c>
    </row>
    <row r="49" spans="2:24" ht="14.45" thickBot="1">
      <c r="B49" s="100"/>
      <c r="C49" s="55" t="s">
        <v>40</v>
      </c>
      <c r="D49" s="117"/>
      <c r="E49" s="66">
        <f xml:space="preserve"> 'Detailed Tables - FMs'!J$39</f>
        <v>94.456057157498208</v>
      </c>
      <c r="F49" s="67">
        <f xml:space="preserve"> 'Detailed Tables - FMs'!J$78</f>
        <v>459.18496879957701</v>
      </c>
      <c r="G49" s="67">
        <f xml:space="preserve"> 'Detailed Tables - FMs'!J$117</f>
        <v>0</v>
      </c>
      <c r="H49" s="67">
        <f xml:space="preserve"> 'Detailed Tables - FMs'!J$156</f>
        <v>0</v>
      </c>
      <c r="I49" s="68">
        <f t="shared" si="1"/>
        <v>553.64102595707527</v>
      </c>
      <c r="J49" s="66">
        <f xml:space="preserve"> 'Detailed Tables - FMs'!P$39</f>
        <v>84.446993935432971</v>
      </c>
      <c r="K49" s="67">
        <f xml:space="preserve"> 'Detailed Tables - FMs'!P$78</f>
        <v>392.78890908192733</v>
      </c>
      <c r="L49" s="67">
        <f xml:space="preserve"> 'Detailed Tables - FMs'!P$117</f>
        <v>0</v>
      </c>
      <c r="M49" s="67">
        <f xml:space="preserve"> 'Detailed Tables - FMs'!P$156</f>
        <v>0</v>
      </c>
      <c r="N49" s="68">
        <f t="shared" si="2"/>
        <v>477.23590301736033</v>
      </c>
      <c r="O49" s="66">
        <f xml:space="preserve"> 'Detailed Tables - FMs'!V$39</f>
        <v>92.356053448233823</v>
      </c>
      <c r="P49" s="67">
        <f xml:space="preserve"> 'Detailed Tables - FMs'!V$78</f>
        <v>446.67725213319113</v>
      </c>
      <c r="Q49" s="67">
        <f xml:space="preserve"> 'Detailed Tables - FMs'!V$117</f>
        <v>0</v>
      </c>
      <c r="R49" s="67">
        <f xml:space="preserve"> 'Detailed Tables - FMs'!V$156</f>
        <v>0</v>
      </c>
      <c r="S49" s="68">
        <f t="shared" si="3"/>
        <v>539.033305581425</v>
      </c>
      <c r="T49" s="66">
        <f xml:space="preserve"> 'Detailed Tables - FMs'!AB$39</f>
        <v>89.426635912830861</v>
      </c>
      <c r="U49" s="67">
        <f xml:space="preserve"> 'Detailed Tables - FMs'!AB$78</f>
        <v>412.8986337703534</v>
      </c>
      <c r="V49" s="67">
        <f xml:space="preserve"> 'Detailed Tables - FMs'!AB$117</f>
        <v>0</v>
      </c>
      <c r="W49" s="67">
        <f xml:space="preserve"> 'Detailed Tables - FMs'!AB$156</f>
        <v>0</v>
      </c>
      <c r="X49" s="68">
        <f t="shared" si="4"/>
        <v>502.32526968318427</v>
      </c>
    </row>
    <row r="50" spans="2:2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2:24" s="95" customFormat="1" ht="22.9">
      <c r="B51" s="74" t="s">
        <v>64</v>
      </c>
      <c r="C51" s="1"/>
      <c r="D51" s="1"/>
      <c r="E51" s="1"/>
      <c r="F51" s="1"/>
      <c r="G51" s="1"/>
      <c r="H51" s="1"/>
      <c r="I51" s="1"/>
      <c r="J51" s="1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2:24" s="95" customFormat="1" ht="14.45" thickBot="1">
      <c r="B52" s="48"/>
      <c r="C52" s="1"/>
      <c r="D52" s="1"/>
      <c r="E52" s="1"/>
      <c r="F52" s="1"/>
      <c r="G52" s="1"/>
      <c r="H52" s="1"/>
      <c r="I52" s="1"/>
      <c r="J52" s="1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2:24" s="95" customFormat="1" ht="14.65" customHeight="1">
      <c r="B53" s="1"/>
      <c r="C53" s="8"/>
      <c r="D53" s="12"/>
      <c r="E53" s="108" t="s">
        <v>1</v>
      </c>
      <c r="F53" s="109"/>
      <c r="G53" s="108" t="s">
        <v>2</v>
      </c>
      <c r="H53" s="109"/>
      <c r="I53" s="108" t="s">
        <v>3</v>
      </c>
      <c r="J53" s="109"/>
      <c r="K53" s="108" t="s">
        <v>4</v>
      </c>
      <c r="L53" s="109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2:24" s="95" customFormat="1" ht="40.5" customHeight="1" thickBot="1">
      <c r="B54" s="1"/>
      <c r="C54" s="13"/>
      <c r="D54" s="14"/>
      <c r="E54" s="110"/>
      <c r="F54" s="111"/>
      <c r="G54" s="110"/>
      <c r="H54" s="111"/>
      <c r="I54" s="110"/>
      <c r="J54" s="111"/>
      <c r="K54" s="110"/>
      <c r="L54" s="111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2:24" s="95" customFormat="1">
      <c r="B55" s="1"/>
      <c r="C55" s="34" t="s">
        <v>11</v>
      </c>
      <c r="D55" s="80"/>
      <c r="E55" s="39"/>
      <c r="F55" s="41">
        <f>I16</f>
        <v>448.79600353051035</v>
      </c>
      <c r="G55" s="39"/>
      <c r="H55" s="41">
        <f>N16</f>
        <v>389.69914412304024</v>
      </c>
      <c r="I55" s="39"/>
      <c r="J55" s="41">
        <f>S16</f>
        <v>435.27929434681141</v>
      </c>
      <c r="K55" s="39"/>
      <c r="L55" s="41">
        <f>X16</f>
        <v>405.38117086024016</v>
      </c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2:24" s="95" customFormat="1">
      <c r="B56" s="1"/>
      <c r="C56" s="16" t="s">
        <v>12</v>
      </c>
      <c r="D56" s="81"/>
      <c r="E56" s="28"/>
      <c r="F56" s="27">
        <f t="shared" ref="F56:F59" si="5">I17</f>
        <v>0.74081031317684221</v>
      </c>
      <c r="G56" s="30"/>
      <c r="H56" s="27">
        <f t="shared" ref="H56:H59" si="6">N17</f>
        <v>0.72653070022531907</v>
      </c>
      <c r="I56" s="30"/>
      <c r="J56" s="27">
        <f t="shared" ref="J56:J59" si="7">S17</f>
        <v>0.73544264030579032</v>
      </c>
      <c r="K56" s="30"/>
      <c r="L56" s="27">
        <f t="shared" ref="L56:L59" si="8">X17</f>
        <v>0.74276029117869979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2:24" s="95" customFormat="1">
      <c r="B57" s="1"/>
      <c r="C57" s="16" t="s">
        <v>13</v>
      </c>
      <c r="D57" s="81"/>
      <c r="E57" s="28"/>
      <c r="F57" s="20">
        <f t="shared" si="5"/>
        <v>332.47270792795257</v>
      </c>
      <c r="G57" s="28"/>
      <c r="H57" s="20">
        <f t="shared" si="6"/>
        <v>283.12839205691995</v>
      </c>
      <c r="I57" s="28"/>
      <c r="J57" s="20">
        <f t="shared" si="7"/>
        <v>320.12295350486028</v>
      </c>
      <c r="K57" s="28"/>
      <c r="L57" s="20">
        <f t="shared" si="8"/>
        <v>301.10103650651422</v>
      </c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24" s="95" customFormat="1">
      <c r="B58" s="1" t="s">
        <v>48</v>
      </c>
      <c r="C58" s="16" t="s">
        <v>14</v>
      </c>
      <c r="D58" s="81"/>
      <c r="E58" s="28"/>
      <c r="F58" s="20">
        <f t="shared" si="5"/>
        <v>0</v>
      </c>
      <c r="G58" s="28"/>
      <c r="H58" s="20">
        <f t="shared" si="6"/>
        <v>0</v>
      </c>
      <c r="I58" s="28"/>
      <c r="J58" s="20">
        <f t="shared" si="7"/>
        <v>0</v>
      </c>
      <c r="K58" s="28"/>
      <c r="L58" s="20">
        <f t="shared" si="8"/>
        <v>0</v>
      </c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2:24" s="95" customFormat="1" ht="14.45" thickBot="1">
      <c r="B59" s="1"/>
      <c r="C59" s="50" t="s">
        <v>15</v>
      </c>
      <c r="D59" s="88"/>
      <c r="E59" s="66"/>
      <c r="F59" s="54">
        <f t="shared" si="5"/>
        <v>332.47270792795257</v>
      </c>
      <c r="G59" s="56"/>
      <c r="H59" s="54">
        <f t="shared" si="6"/>
        <v>283.12839205691995</v>
      </c>
      <c r="I59" s="56"/>
      <c r="J59" s="54">
        <f t="shared" si="7"/>
        <v>320.12295350486028</v>
      </c>
      <c r="K59" s="56"/>
      <c r="L59" s="54">
        <f t="shared" si="8"/>
        <v>301.10103650651422</v>
      </c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2:24" s="95" customFormat="1">
      <c r="B60" s="1"/>
      <c r="C60" s="16" t="s">
        <v>65</v>
      </c>
      <c r="D60" s="81"/>
      <c r="E60" s="28"/>
      <c r="F60" s="20">
        <f>(SUM('Detailed Tables - FMs'!E11:I11)+SUM('Detailed Tables - FMs'!E14:I14)+SUM('Detailed Tables - FMs'!E17:I17)+SUM('Detailed Tables - FMs'!E50:I50)+SUM('Detailed Tables - FMs'!E53:I53)+SUM('Detailed Tables - FMs'!E56:I56))/5</f>
        <v>539.34082316424781</v>
      </c>
      <c r="G60" s="28"/>
      <c r="H60" s="20">
        <f>(SUM('Detailed Tables - FMs'!K11:O11)+SUM('Detailed Tables - FMs'!K14:O14)+SUM('Detailed Tables - FMs'!K17:O17)+SUM('Detailed Tables - FMs'!K50:O50)+SUM('Detailed Tables - FMs'!K53:O53)+SUM('Detailed Tables - FMs'!K56:O56))/5</f>
        <v>534.99042904799387</v>
      </c>
      <c r="I60" s="28"/>
      <c r="J60" s="20">
        <f>(SUM('Detailed Tables - FMs'!Q11:U11)+SUM('Detailed Tables - FMs'!Q14:U14)+SUM('Detailed Tables - FMs'!Q17:U17)+SUM('Detailed Tables - FMs'!Q50:U50)+SUM('Detailed Tables - FMs'!Q53:U53)+SUM('Detailed Tables - FMs'!Q56:U56))/5</f>
        <v>539.5952393876521</v>
      </c>
      <c r="K60" s="100"/>
      <c r="L60" s="20">
        <f>(SUM('Detailed Tables - FMs'!W11:AA11)+SUM('Detailed Tables - FMs'!W14:AA14)+SUM('Detailed Tables - FMs'!W17:AA17)+SUM('Detailed Tables - FMs'!W50:AA50)+SUM('Detailed Tables - FMs'!W53:AA53)+SUM('Detailed Tables - FMs'!W56:AA56))/5</f>
        <v>533.70979590378488</v>
      </c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2:24" s="95" customFormat="1">
      <c r="B61" s="1"/>
      <c r="C61" s="16" t="s">
        <v>66</v>
      </c>
      <c r="D61" s="81"/>
      <c r="E61" s="28"/>
      <c r="F61" s="101">
        <f>F62/(F60*5)</f>
        <v>4.7731165175104708E-2</v>
      </c>
      <c r="G61" s="28"/>
      <c r="H61" s="101">
        <f>H62/(H60*5)</f>
        <v>4.7670543911198897E-2</v>
      </c>
      <c r="I61" s="28"/>
      <c r="J61" s="101">
        <f>J62/(J60*5)</f>
        <v>4.7718401136199046E-2</v>
      </c>
      <c r="K61" s="28"/>
      <c r="L61" s="101">
        <f>L62/(L60*5)</f>
        <v>4.7665466287068692E-2</v>
      </c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2:24" s="95" customFormat="1">
      <c r="B62" s="1"/>
      <c r="C62" s="96" t="str">
        <f>C30</f>
        <v>RCV run-off (£ million)</v>
      </c>
      <c r="D62" s="81"/>
      <c r="E62" s="28"/>
      <c r="F62" s="60">
        <f>I30</f>
        <v>128.71682958064827</v>
      </c>
      <c r="G62" s="58"/>
      <c r="H62" s="60">
        <f>N30</f>
        <v>127.51642370001765</v>
      </c>
      <c r="I62" s="58"/>
      <c r="J62" s="60">
        <f>S30</f>
        <v>128.74311042141667</v>
      </c>
      <c r="K62" s="58"/>
      <c r="L62" s="60">
        <f>X30</f>
        <v>127.19763141865084</v>
      </c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2:24" s="95" customFormat="1">
      <c r="B63" s="1"/>
      <c r="C63" s="16" t="s">
        <v>67</v>
      </c>
      <c r="D63" s="81"/>
      <c r="E63" s="28"/>
      <c r="F63" s="20">
        <f>(SUM('Detailed Tables - FMs'!E21:I21)+SUM('Detailed Tables - FMs'!E60:I60)+SUM('Detailed Tables - FMs'!E99:I99)+SUM('Detailed Tables - FMs'!E138:I138))/5</f>
        <v>238.10032639852889</v>
      </c>
      <c r="G63" s="28"/>
      <c r="H63" s="20">
        <f>(SUM('Detailed Tables - FMs'!K21:O21)+SUM('Detailed Tables - FMs'!K60:O60)+SUM('Detailed Tables - FMs'!K99:O99)+SUM('Detailed Tables - FMs'!K138:O138))/5</f>
        <v>238.43715535033999</v>
      </c>
      <c r="I63" s="28"/>
      <c r="J63" s="20">
        <f>(SUM('Detailed Tables - FMs'!Q21:U21)+SUM('Detailed Tables - FMs'!Q60:U60)+SUM('Detailed Tables - FMs'!Q99:U99)+SUM('Detailed Tables - FMs'!Q138:U138))/5</f>
        <v>239.35670737845641</v>
      </c>
      <c r="K63" s="28"/>
      <c r="L63" s="20">
        <f>(SUM('Detailed Tables - FMs'!W21:AA21)+SUM('Detailed Tables - FMs'!W60:AA60)+SUM('Detailed Tables - FMs'!W99:AA99)+SUM('Detailed Tables - FMs'!W138:AA138))/5</f>
        <v>238.29206503065171</v>
      </c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2:24" s="95" customFormat="1">
      <c r="B64" s="1"/>
      <c r="C64" s="16" t="s">
        <v>68</v>
      </c>
      <c r="D64" s="81"/>
      <c r="E64" s="28"/>
      <c r="F64" s="101">
        <f>F65/(F63*5)</f>
        <v>2.5199615533980646E-2</v>
      </c>
      <c r="G64" s="28"/>
      <c r="H64" s="101">
        <f>H65/(H63*5)</f>
        <v>2.079048543689321E-2</v>
      </c>
      <c r="I64" s="28"/>
      <c r="J64" s="101">
        <f>J65/(J63*5)</f>
        <v>2.4135922330096978E-2</v>
      </c>
      <c r="K64" s="28"/>
      <c r="L64" s="101">
        <f>L65/(L63*5)</f>
        <v>1.9203571938407157E-2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2:12" s="95" customFormat="1">
      <c r="B65" s="1"/>
      <c r="C65" s="16" t="s">
        <v>69</v>
      </c>
      <c r="D65" s="81"/>
      <c r="E65" s="28"/>
      <c r="F65" s="20">
        <f>(SUM('Detailed Tables - FMs'!E23:I23)+SUM('Detailed Tables - FMs'!E62:I62)+SUM('Detailed Tables - FMs'!E101:I101)+SUM('Detailed Tables - FMs'!E140:I140))</f>
        <v>30.000183418791153</v>
      </c>
      <c r="G65" s="28"/>
      <c r="H65" s="20">
        <f>(SUM('Detailed Tables - FMs'!K23:O23)+SUM('Detailed Tables - FMs'!K62:O62)+SUM('Detailed Tables - FMs'!K101:O101)+SUM('Detailed Tables - FMs'!K140:O140))</f>
        <v>24.786121029627438</v>
      </c>
      <c r="I65" s="28"/>
      <c r="J65" s="20">
        <f>(SUM('Detailed Tables - FMs'!Q23:U23)+SUM('Detailed Tables - FMs'!Q62:U62)+SUM('Detailed Tables - FMs'!Q101:U101)+SUM('Detailed Tables - FMs'!Q140:U140))</f>
        <v>28.885474492370868</v>
      </c>
      <c r="K65" s="28"/>
      <c r="L65" s="20">
        <f>(SUM('Detailed Tables - FMs'!W23:AA23)+SUM('Detailed Tables - FMs'!W62:AA62)+SUM('Detailed Tables - FMs'!W101:AA101)+SUM('Detailed Tables - FMs'!W140:AA140))</f>
        <v>22.880294065838584</v>
      </c>
    </row>
    <row r="66" spans="2:12" s="95" customFormat="1">
      <c r="B66" s="1"/>
      <c r="C66" s="16" t="s">
        <v>70</v>
      </c>
      <c r="D66" s="81"/>
      <c r="E66" s="28"/>
      <c r="F66" s="20">
        <f>(SUM('Detailed Tables - FMs'!E24:I24)+SUM('Detailed Tables - FMs'!E27:I27)+SUM('Detailed Tables - FMs'!E63:I63)+SUM('Detailed Tables - FMs'!E66:I66)+SUM('Detailed Tables - FMs'!E102:I102)+SUM('Detailed Tables - FMs'!E105:I105)+SUM('Detailed Tables - FMs'!E141:I141)+SUM('Detailed Tables - FMs'!E144:I144))/5</f>
        <v>288.36881380765413</v>
      </c>
      <c r="G66" s="28"/>
      <c r="H66" s="20">
        <f>(SUM('Detailed Tables - FMs'!K24:O24)+SUM('Detailed Tables - FMs'!K27:O27)+SUM('Detailed Tables - FMs'!K63:O63)+SUM('Detailed Tables - FMs'!K66:O66)+SUM('Detailed Tables - FMs'!K102:O102)+SUM('Detailed Tables - FMs'!K105:O105)+SUM('Detailed Tables - FMs'!K141:O141)+SUM('Detailed Tables - FMs'!K144:O144))/5</f>
        <v>283.80163132765222</v>
      </c>
      <c r="I66" s="28"/>
      <c r="J66" s="20">
        <f>(SUM('Detailed Tables - FMs'!Q24:U24)+SUM('Detailed Tables - FMs'!Q27:U27)+SUM('Detailed Tables - FMs'!Q63:U63)+SUM('Detailed Tables - FMs'!Q66:U66)+SUM('Detailed Tables - FMs'!Q102:U102)+SUM('Detailed Tables - FMs'!Q105:U105)+SUM('Detailed Tables - FMs'!Q141:U141)+SUM('Detailed Tables - FMs'!Q144:U144))/5</f>
        <v>287.36422096705417</v>
      </c>
      <c r="K66" s="28"/>
      <c r="L66" s="20">
        <f>(SUM('Detailed Tables - FMs'!W24:AA24)+SUM('Detailed Tables - FMs'!W27:AA27)+SUM('Detailed Tables - FMs'!W63:AA63)+SUM('Detailed Tables - FMs'!W66:AA66)+SUM('Detailed Tables - FMs'!W102:AA102)+SUM('Detailed Tables - FMs'!W105:AA105)+SUM('Detailed Tables - FMs'!W141:AA141)+SUM('Detailed Tables - FMs'!W144:AA144))/5</f>
        <v>282.69796773126808</v>
      </c>
    </row>
    <row r="67" spans="2:12" s="95" customFormat="1">
      <c r="B67" s="1"/>
      <c r="C67" s="16" t="s">
        <v>71</v>
      </c>
      <c r="D67" s="81"/>
      <c r="E67" s="28"/>
      <c r="F67" s="101">
        <f>F68/(F66*5)</f>
        <v>3.5250592156862659E-2</v>
      </c>
      <c r="G67" s="28"/>
      <c r="H67" s="101">
        <f>H68/(H66*5)</f>
        <v>3.0798235294117626E-2</v>
      </c>
      <c r="I67" s="28"/>
      <c r="J67" s="101">
        <f>J68/(J66*5)</f>
        <v>3.4176470588235246E-2</v>
      </c>
      <c r="K67" s="28"/>
      <c r="L67" s="101">
        <f>L68/(L66*5)</f>
        <v>2.9195763820156321E-2</v>
      </c>
    </row>
    <row r="68" spans="2:12" s="95" customFormat="1">
      <c r="B68" s="1"/>
      <c r="C68" s="16" t="s">
        <v>72</v>
      </c>
      <c r="D68" s="81"/>
      <c r="E68" s="28"/>
      <c r="F68" s="20">
        <f>(SUM('Detailed Tables - FMs'!E26:I26)+SUM('Detailed Tables - FMs'!E29:I29)+SUM('Detailed Tables - FMs'!E65:I65)+SUM('Detailed Tables - FMs'!E68:I68)+SUM('Detailed Tables - FMs'!E104:I104)+SUM('Detailed Tables - FMs'!E107:I107)+SUM('Detailed Tables - FMs'!E143:I143)+SUM('Detailed Tables - FMs'!E146:I146))</f>
        <v>50.825857231459402</v>
      </c>
      <c r="G68" s="28"/>
      <c r="H68" s="20">
        <f>(SUM('Detailed Tables - FMs'!K26:O26)+SUM('Detailed Tables - FMs'!K29:O29)+SUM('Detailed Tables - FMs'!K65:O65)+SUM('Detailed Tables - FMs'!K68:O68)+SUM('Detailed Tables - FMs'!K104:O104)+SUM('Detailed Tables - FMs'!K107:O107)+SUM('Detailed Tables - FMs'!K143:O143)+SUM('Detailed Tables - FMs'!K146:O146))</f>
        <v>43.702947092417283</v>
      </c>
      <c r="I68" s="28"/>
      <c r="J68" s="20">
        <f>(SUM('Detailed Tables - FMs'!Q26:U26)+SUM('Detailed Tables - FMs'!Q29:U29)+SUM('Detailed Tables - FMs'!Q65:U65)+SUM('Detailed Tables - FMs'!Q68:U68)+SUM('Detailed Tables - FMs'!Q104:U104)+SUM('Detailed Tables - FMs'!Q107:U107)+SUM('Detailed Tables - FMs'!Q143:U143)+SUM('Detailed Tables - FMs'!Q146:U146))</f>
        <v>49.105474229958311</v>
      </c>
      <c r="K68" s="28"/>
      <c r="L68" s="20">
        <f>(SUM('Detailed Tables - FMs'!W26:AA26)+SUM('Detailed Tables - FMs'!W29:AA29)+SUM('Detailed Tables - FMs'!W65:AA65)+SUM('Detailed Tables - FMs'!W68:AA68)+SUM('Detailed Tables - FMs'!W104:AA104)+SUM('Detailed Tables - FMs'!W107:AA107)+SUM('Detailed Tables - FMs'!W143:AA143)+SUM('Detailed Tables - FMs'!W146:AA146))</f>
        <v>41.267915491601379</v>
      </c>
    </row>
    <row r="69" spans="2:12" s="95" customFormat="1">
      <c r="B69" s="1"/>
      <c r="C69" s="97" t="str">
        <f t="shared" ref="C69:C77" si="9">C41</f>
        <v>Total Return on RCV (£ million)</v>
      </c>
      <c r="D69" s="81"/>
      <c r="E69" s="28"/>
      <c r="F69" s="102">
        <f>I41</f>
        <v>80.826040650250548</v>
      </c>
      <c r="G69" s="103"/>
      <c r="H69" s="102">
        <f>N41</f>
        <v>68.489068122044728</v>
      </c>
      <c r="I69" s="103"/>
      <c r="J69" s="102">
        <f>S41</f>
        <v>77.990948722329193</v>
      </c>
      <c r="K69" s="103"/>
      <c r="L69" s="102">
        <f>X41</f>
        <v>64.148209557439955</v>
      </c>
    </row>
    <row r="70" spans="2:12" s="95" customFormat="1">
      <c r="B70" s="1"/>
      <c r="C70" s="6" t="str">
        <f t="shared" si="9"/>
        <v>Revenue adjustments for PR14 reconciliations (£ million)</v>
      </c>
      <c r="D70" s="81"/>
      <c r="E70" s="28"/>
      <c r="F70" s="84">
        <f>I42</f>
        <v>-7.625</v>
      </c>
      <c r="G70" s="98"/>
      <c r="H70" s="84">
        <f>N42</f>
        <v>-8.3880379721279912</v>
      </c>
      <c r="I70" s="23"/>
      <c r="J70" s="84">
        <f>S42</f>
        <v>-7.2001245498279216</v>
      </c>
      <c r="K70" s="23"/>
      <c r="L70" s="84">
        <f>X42</f>
        <v>-6.9920473380899395</v>
      </c>
    </row>
    <row r="71" spans="2:12" s="95" customFormat="1">
      <c r="B71" s="1"/>
      <c r="C71" s="6" t="str">
        <f t="shared" si="9"/>
        <v>Fast track reward (£ million)</v>
      </c>
      <c r="D71" s="81"/>
      <c r="E71" s="28"/>
      <c r="F71" s="84">
        <f t="shared" ref="F71:F73" si="10">I43</f>
        <v>0</v>
      </c>
      <c r="G71" s="98"/>
      <c r="H71" s="84">
        <f t="shared" ref="H71:H73" si="11">N43</f>
        <v>0</v>
      </c>
      <c r="I71" s="23"/>
      <c r="J71" s="84">
        <f t="shared" ref="J71:J73" si="12">S43</f>
        <v>0</v>
      </c>
      <c r="K71" s="23"/>
      <c r="L71" s="84">
        <f t="shared" ref="L71:L73" si="13">X43</f>
        <v>0</v>
      </c>
    </row>
    <row r="72" spans="2:12" s="95" customFormat="1">
      <c r="B72" s="1"/>
      <c r="C72" s="6" t="str">
        <f t="shared" si="9"/>
        <v>Tax (£ million)</v>
      </c>
      <c r="D72" s="81"/>
      <c r="E72" s="28"/>
      <c r="F72" s="84">
        <f t="shared" si="10"/>
        <v>0</v>
      </c>
      <c r="G72" s="98"/>
      <c r="H72" s="84">
        <f t="shared" si="11"/>
        <v>10.005336428474392</v>
      </c>
      <c r="I72" s="23"/>
      <c r="J72" s="84">
        <f t="shared" si="12"/>
        <v>12.816236610426209</v>
      </c>
      <c r="K72" s="23"/>
      <c r="L72" s="84">
        <f t="shared" si="13"/>
        <v>10.512705690252117</v>
      </c>
    </row>
    <row r="73" spans="2:12" s="95" customFormat="1">
      <c r="B73" s="1"/>
      <c r="C73" s="6" t="str">
        <f t="shared" si="9"/>
        <v>Grants and contributions (price control) (£ million)</v>
      </c>
      <c r="D73" s="81"/>
      <c r="E73" s="28"/>
      <c r="F73" s="84">
        <f t="shared" si="10"/>
        <v>16.778039999999997</v>
      </c>
      <c r="G73" s="98"/>
      <c r="H73" s="84">
        <f t="shared" si="11"/>
        <v>6.4801071095355702</v>
      </c>
      <c r="I73" s="23"/>
      <c r="J73" s="84">
        <f t="shared" si="12"/>
        <v>16.777999999999999</v>
      </c>
      <c r="K73" s="23"/>
      <c r="L73" s="84">
        <f t="shared" si="13"/>
        <v>14.768514928920609</v>
      </c>
    </row>
    <row r="74" spans="2:12" s="95" customFormat="1">
      <c r="B74" s="1"/>
      <c r="C74" s="6" t="str">
        <f t="shared" si="9"/>
        <v>Deduct other income (non-price control) (£ million)</v>
      </c>
      <c r="D74" s="81"/>
      <c r="E74" s="28"/>
      <c r="F74" s="84">
        <f>I46</f>
        <v>-10.209825215146296</v>
      </c>
      <c r="G74" s="98"/>
      <c r="H74" s="84">
        <f>N46</f>
        <v>-10.205</v>
      </c>
      <c r="I74" s="23"/>
      <c r="J74" s="84">
        <f>S46</f>
        <v>-10.217819127779517</v>
      </c>
      <c r="K74" s="23"/>
      <c r="L74" s="84">
        <f>X46</f>
        <v>-10.205</v>
      </c>
    </row>
    <row r="75" spans="2:12" s="95" customFormat="1">
      <c r="B75" s="1"/>
      <c r="C75" s="6" t="str">
        <f t="shared" si="9"/>
        <v>Innovation fund (£ million)</v>
      </c>
      <c r="D75" s="81"/>
      <c r="E75" s="28"/>
      <c r="F75" s="84">
        <f>I47</f>
        <v>0</v>
      </c>
      <c r="G75" s="98"/>
      <c r="H75" s="84">
        <f>N47</f>
        <v>0</v>
      </c>
      <c r="I75" s="23"/>
      <c r="J75" s="84">
        <f>S47</f>
        <v>0</v>
      </c>
      <c r="K75" s="23"/>
      <c r="L75" s="84">
        <f>X47</f>
        <v>1.89122692947605</v>
      </c>
    </row>
    <row r="76" spans="2:12" s="95" customFormat="1">
      <c r="B76" s="1"/>
      <c r="C76" s="6" t="str">
        <f t="shared" si="9"/>
        <v>Revenue re-profiling (£ million)</v>
      </c>
      <c r="D76" s="81"/>
      <c r="E76" s="28"/>
      <c r="F76" s="84">
        <f>I48</f>
        <v>0</v>
      </c>
      <c r="G76" s="23"/>
      <c r="H76" s="84">
        <f>N48</f>
        <v>0.20961357249592538</v>
      </c>
      <c r="I76" s="23"/>
      <c r="J76" s="84">
        <f>S48</f>
        <v>0</v>
      </c>
      <c r="K76" s="23"/>
      <c r="L76" s="84">
        <f>X48</f>
        <v>-9.7008009979568044E-2</v>
      </c>
    </row>
    <row r="77" spans="2:12" s="95" customFormat="1" ht="14.45" thickBot="1">
      <c r="B77" s="1"/>
      <c r="C77" s="55" t="str">
        <f t="shared" si="9"/>
        <v>Final allowed revenues (£ million)</v>
      </c>
      <c r="D77" s="88"/>
      <c r="E77" s="66"/>
      <c r="F77" s="85">
        <f>I49</f>
        <v>553.64102595707527</v>
      </c>
      <c r="G77" s="52"/>
      <c r="H77" s="85">
        <f>N49</f>
        <v>477.23590301736033</v>
      </c>
      <c r="I77" s="52"/>
      <c r="J77" s="85">
        <f>S49</f>
        <v>539.033305581425</v>
      </c>
      <c r="K77" s="52"/>
      <c r="L77" s="85">
        <f>X49</f>
        <v>502.32526968318427</v>
      </c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 ht="22.9">
      <c r="B79" s="74" t="s">
        <v>44</v>
      </c>
      <c r="C79" s="1"/>
      <c r="D79" s="1"/>
      <c r="E79" s="1"/>
      <c r="F79" s="1"/>
      <c r="G79" s="1"/>
      <c r="H79" s="1"/>
      <c r="I79" s="1"/>
      <c r="J79" s="1"/>
      <c r="K79" s="100"/>
      <c r="L79" s="100"/>
    </row>
    <row r="80" spans="2:12" ht="14.45" thickBot="1">
      <c r="B80" s="48"/>
      <c r="C80" s="1"/>
      <c r="D80" s="1"/>
      <c r="E80" s="1"/>
      <c r="F80" s="1"/>
      <c r="G80" s="1"/>
      <c r="H80" s="1"/>
      <c r="I80" s="1"/>
      <c r="J80" s="1"/>
      <c r="K80" s="100"/>
      <c r="L80" s="100"/>
    </row>
    <row r="81" spans="1:12" ht="14.65" customHeight="1">
      <c r="A81" s="100"/>
      <c r="B81" s="1"/>
      <c r="C81" s="8"/>
      <c r="D81" s="12"/>
      <c r="E81" s="108" t="s">
        <v>1</v>
      </c>
      <c r="F81" s="109"/>
      <c r="G81" s="108" t="s">
        <v>2</v>
      </c>
      <c r="H81" s="109"/>
      <c r="I81" s="108" t="s">
        <v>3</v>
      </c>
      <c r="J81" s="109"/>
      <c r="K81" s="108" t="s">
        <v>4</v>
      </c>
      <c r="L81" s="109"/>
    </row>
    <row r="82" spans="1:12" ht="40.5" customHeight="1" thickBot="1">
      <c r="A82" s="100"/>
      <c r="B82" s="1"/>
      <c r="C82" s="13"/>
      <c r="D82" s="14"/>
      <c r="E82" s="110"/>
      <c r="F82" s="111"/>
      <c r="G82" s="110"/>
      <c r="H82" s="111"/>
      <c r="I82" s="110"/>
      <c r="J82" s="111"/>
      <c r="K82" s="110"/>
      <c r="L82" s="111"/>
    </row>
    <row r="83" spans="1:12">
      <c r="A83" s="100"/>
      <c r="B83" s="1"/>
      <c r="C83" s="5" t="s">
        <v>45</v>
      </c>
      <c r="D83" s="80"/>
      <c r="E83" s="39"/>
      <c r="F83" s="41">
        <f xml:space="preserve"> 'Detailed Tables - FMs'!J$162</f>
        <v>593.13552385997809</v>
      </c>
      <c r="G83" s="39"/>
      <c r="H83" s="41">
        <f xml:space="preserve"> 'Detailed Tables - FMs'!P$162</f>
        <v>518.5052580966119</v>
      </c>
      <c r="I83" s="39"/>
      <c r="J83" s="41">
        <f xml:space="preserve"> 'Detailed Tables - FMs'!V$162</f>
        <v>574.8924970074728</v>
      </c>
      <c r="K83" s="39"/>
      <c r="L83" s="41">
        <f xml:space="preserve"> 'Detailed Tables - FMs'!AB$162</f>
        <v>539.4948131663092</v>
      </c>
    </row>
    <row r="84" spans="1:12">
      <c r="A84" s="100"/>
      <c r="B84" s="1"/>
      <c r="C84" s="6" t="s">
        <v>46</v>
      </c>
      <c r="D84" s="81"/>
      <c r="E84" s="28"/>
      <c r="F84" s="104">
        <f>F85/F83</f>
        <v>0.74657480767904216</v>
      </c>
      <c r="G84" s="28"/>
      <c r="H84" s="104">
        <f>H85/H83</f>
        <v>0.74659148363648609</v>
      </c>
      <c r="I84" s="28"/>
      <c r="J84" s="104">
        <f>J85/J83</f>
        <v>0.74655676249072167</v>
      </c>
      <c r="K84" s="28"/>
      <c r="L84" s="104">
        <f>L85/L83</f>
        <v>0.74655077754710875</v>
      </c>
    </row>
    <row r="85" spans="1:12">
      <c r="A85" s="100"/>
      <c r="B85" s="1"/>
      <c r="C85" s="6" t="s">
        <v>47</v>
      </c>
      <c r="D85" s="81"/>
      <c r="E85" s="28"/>
      <c r="F85" s="20">
        <f xml:space="preserve"> 'Detailed Tables - FMs'!J$164</f>
        <v>442.82003965337105</v>
      </c>
      <c r="G85" s="28"/>
      <c r="H85" s="20">
        <f xml:space="preserve"> 'Detailed Tables - FMs'!P$164</f>
        <v>387.11160991566862</v>
      </c>
      <c r="I85" s="28"/>
      <c r="J85" s="20">
        <f xml:space="preserve"> 'Detailed Tables - FMs'!V$164</f>
        <v>429.18988134610578</v>
      </c>
      <c r="K85" s="28"/>
      <c r="L85" s="20">
        <f xml:space="preserve"> 'Detailed Tables - FMs'!AB$164</f>
        <v>402.76027225194031</v>
      </c>
    </row>
    <row r="86" spans="1:12">
      <c r="A86" s="100"/>
      <c r="B86" s="1" t="s">
        <v>48</v>
      </c>
      <c r="C86" s="6" t="s">
        <v>49</v>
      </c>
      <c r="D86" s="81"/>
      <c r="E86" s="28"/>
      <c r="F86" s="20">
        <f xml:space="preserve"> 'Detailed Tables - FMs'!J$165</f>
        <v>50.069685020389542</v>
      </c>
      <c r="G86" s="28"/>
      <c r="H86" s="20">
        <f xml:space="preserve"> 'Detailed Tables - FMs'!P$165</f>
        <v>50.314427269273345</v>
      </c>
      <c r="I86" s="28"/>
      <c r="J86" s="20">
        <f xml:space="preserve"> 'Detailed Tables - FMs'!V$165</f>
        <v>50.315325884729845</v>
      </c>
      <c r="K86" s="28"/>
      <c r="L86" s="20">
        <f xml:space="preserve"> 'Detailed Tables - FMs'!AB$165</f>
        <v>50.81612643081408</v>
      </c>
    </row>
    <row r="87" spans="1:12">
      <c r="A87" s="100"/>
      <c r="B87" s="1"/>
      <c r="C87" s="6" t="s">
        <v>50</v>
      </c>
      <c r="D87" s="81"/>
      <c r="E87" s="28"/>
      <c r="F87" s="20">
        <f xml:space="preserve"> 'Detailed Tables - FMs'!J$166</f>
        <v>492.88972467376061</v>
      </c>
      <c r="G87" s="28"/>
      <c r="H87" s="20">
        <f xml:space="preserve"> 'Detailed Tables - FMs'!P$166</f>
        <v>437.97127282006255</v>
      </c>
      <c r="I87" s="28"/>
      <c r="J87" s="20">
        <f xml:space="preserve"> 'Detailed Tables - FMs'!V$166</f>
        <v>480.45633372561639</v>
      </c>
      <c r="K87" s="28"/>
      <c r="L87" s="20">
        <f xml:space="preserve"> 'Detailed Tables - FMs'!AB$166</f>
        <v>454.52956746752352</v>
      </c>
    </row>
    <row r="88" spans="1:12">
      <c r="A88" s="100"/>
      <c r="B88" s="1"/>
      <c r="C88" s="6" t="s">
        <v>51</v>
      </c>
      <c r="D88" s="81"/>
      <c r="E88" s="105"/>
      <c r="F88" s="104">
        <v>0.01</v>
      </c>
      <c r="G88" s="105"/>
      <c r="H88" s="104">
        <v>0.01</v>
      </c>
      <c r="I88" s="105"/>
      <c r="J88" s="104">
        <v>0.01</v>
      </c>
      <c r="K88" s="105"/>
      <c r="L88" s="104">
        <v>0.01</v>
      </c>
    </row>
    <row r="89" spans="1:12">
      <c r="A89" s="100"/>
      <c r="B89" s="1"/>
      <c r="C89" s="6" t="s">
        <v>52</v>
      </c>
      <c r="D89" s="81"/>
      <c r="E89" s="28"/>
      <c r="F89" s="20">
        <f xml:space="preserve"> 'Detailed Tables - FMs'!J$168</f>
        <v>4.9786840876137433</v>
      </c>
      <c r="G89" s="28"/>
      <c r="H89" s="20">
        <f xml:space="preserve"> 'Detailed Tables - FMs'!P$168</f>
        <v>4.4239522507076998</v>
      </c>
      <c r="I89" s="28"/>
      <c r="J89" s="20">
        <f xml:space="preserve"> 'Detailed Tables - FMs'!V$168</f>
        <v>4.8530942800567232</v>
      </c>
      <c r="K89" s="28"/>
      <c r="L89" s="20">
        <f xml:space="preserve"> 'Detailed Tables - FMs'!AB$168</f>
        <v>4.5912077521972066</v>
      </c>
    </row>
    <row r="90" spans="1:12">
      <c r="A90" s="100"/>
      <c r="B90" s="1"/>
      <c r="C90" s="6" t="s">
        <v>53</v>
      </c>
      <c r="D90" s="81"/>
      <c r="E90" s="28"/>
      <c r="F90" s="20">
        <f xml:space="preserve"> 'Detailed Tables - FMs'!J$169</f>
        <v>0</v>
      </c>
      <c r="G90" s="28"/>
      <c r="H90" s="20">
        <f xml:space="preserve"> 'Detailed Tables - FMs'!P$169</f>
        <v>0.54523563512060103</v>
      </c>
      <c r="I90" s="28"/>
      <c r="J90" s="20">
        <f xml:space="preserve"> 'Detailed Tables - FMs'!V$169</f>
        <v>0.95112649478079703</v>
      </c>
      <c r="K90" s="28"/>
      <c r="L90" s="20">
        <f xml:space="preserve"> 'Detailed Tables - FMs'!AB$169</f>
        <v>0.95316878476912625</v>
      </c>
    </row>
    <row r="91" spans="1:12" ht="14.45" thickBot="1">
      <c r="A91" s="100"/>
      <c r="B91" s="1"/>
      <c r="C91" s="7" t="s">
        <v>54</v>
      </c>
      <c r="D91" s="88"/>
      <c r="E91" s="66"/>
      <c r="F91" s="68">
        <f xml:space="preserve"> 'Detailed Tables - FMs'!J$170</f>
        <v>55.048369108003286</v>
      </c>
      <c r="G91" s="66"/>
      <c r="H91" s="68">
        <f xml:space="preserve"> 'Detailed Tables - FMs'!P$170</f>
        <v>55.283615155101643</v>
      </c>
      <c r="I91" s="66"/>
      <c r="J91" s="68">
        <f xml:space="preserve"> 'Detailed Tables - FMs'!V$170</f>
        <v>56.119546659567362</v>
      </c>
      <c r="K91" s="66"/>
      <c r="L91" s="68">
        <f xml:space="preserve"> 'Detailed Tables - FMs'!AB$170</f>
        <v>56.360502967780405</v>
      </c>
    </row>
    <row r="92" spans="1:12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1:12" s="94" customFormat="1">
      <c r="A93" s="93" t="s">
        <v>55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1:12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1:12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1:12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/>
    <row r="98"/>
    <row r="99"/>
  </sheetData>
  <mergeCells count="8">
    <mergeCell ref="E53:F54"/>
    <mergeCell ref="G53:H54"/>
    <mergeCell ref="I53:J54"/>
    <mergeCell ref="K53:L54"/>
    <mergeCell ref="E81:F82"/>
    <mergeCell ref="G81:H82"/>
    <mergeCell ref="I81:J82"/>
    <mergeCell ref="K81:L8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9E93985C1CBB0F4F8B385AC4B9DBAC26" ma:contentTypeVersion="89" ma:contentTypeDescription="Create a new document" ma:contentTypeScope="" ma:versionID="4c1c86e74fb7e35d58ad8414ef9b38b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33eab7ff-23d8-42c1-87bf-d08620b21813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1791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5FA660-FBAC-40DC-AD89-B44A818D3551}"/>
</file>

<file path=customXml/itemProps2.xml><?xml version="1.0" encoding="utf-8"?>
<ds:datastoreItem xmlns:ds="http://schemas.openxmlformats.org/officeDocument/2006/customXml" ds:itemID="{CD141F8A-BB26-45D0-BBF0-8CC36B7EB7B7}"/>
</file>

<file path=customXml/itemProps3.xml><?xml version="1.0" encoding="utf-8"?>
<ds:datastoreItem xmlns:ds="http://schemas.openxmlformats.org/officeDocument/2006/customXml" ds:itemID="{DEA20A56-11F7-48B6-B5B0-9D36316C2B03}"/>
</file>

<file path=customXml/itemProps4.xml><?xml version="1.0" encoding="utf-8"?>
<ds:datastoreItem xmlns:ds="http://schemas.openxmlformats.org/officeDocument/2006/customXml" ds:itemID="{52473644-5480-4110-902C-C2DFC071D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OFWAT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Thorp</dc:creator>
  <cp:keywords/>
  <dc:description/>
  <cp:lastModifiedBy>Aoife McNally</cp:lastModifiedBy>
  <cp:revision/>
  <dcterms:created xsi:type="dcterms:W3CDTF">2020-03-09T10:15:30Z</dcterms:created>
  <dcterms:modified xsi:type="dcterms:W3CDTF">2020-03-18T17:42:59Z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0x010100573134B1BDBFC74F8C2DBF70E4CDEAD4009E93985C1CBB0F4F8B385AC4B9DBAC26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1791;#Programme Management|33eab7ff-23d8-42c1-87bf-d08620b21813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  <property fmtid="{D5CDD505-2E9C-101B-9397-08002B2CF9AE}" pid="13" name="Order">
    <vt:r8>18200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9" name="TemplateUrl">
    <vt:lpwstr/>
  </property>
  <property fmtid="{D5CDD505-2E9C-101B-9397-08002B2CF9AE}" pid="20" name="Folder Status">
    <vt:lpwstr/>
  </property>
  <property fmtid="{D5CDD505-2E9C-101B-9397-08002B2CF9AE}" pid="21" name="_CopySource">
    <vt:lpwstr>https://ofwat.sharepoint.com/sites/rms/pr-pr19/CMA/Day one submission/Referenced documents/Bristol Water - Detailed calculation of the final determination revenue allowances.xlsx</vt:lpwstr>
  </property>
  <property fmtid="{D5CDD505-2E9C-101B-9397-08002B2CF9AE}" pid="22" name="Original Role Assignments">
    <vt:lpwstr/>
  </property>
  <property fmtid="{D5CDD505-2E9C-101B-9397-08002B2CF9AE}" pid="23" name="Inheritance Broken by Folder Closure">
    <vt:lpwstr/>
  </property>
</Properties>
</file>