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8240" windowHeight="13373" tabRatio="949"/>
  </bookViews>
  <sheets>
    <sheet name="Cover" sheetId="33" r:id="rId1"/>
    <sheet name="Style Guide" sheetId="34" r:id="rId2"/>
    <sheet name="ToC" sheetId="35" r:id="rId3"/>
    <sheet name="Inputs" sheetId="19" r:id="rId4"/>
    <sheet name="Calculations" sheetId="24" r:id="rId5"/>
    <sheet name="Model outputs" sheetId="32" r:id="rId6"/>
    <sheet name="Validation" sheetId="22" r:id="rId7"/>
  </sheets>
  <externalReferences>
    <externalReference r:id="rId8"/>
  </externalReferences>
  <definedNames>
    <definedName name="_AtRisk_SimSetting_AutomaticallyGenerateReports">FALSE</definedName>
    <definedName name="_AtRisk_SimSetting_AutomaticResultsDisplayMode">0</definedName>
    <definedName name="_AtRisk_SimSetting_ConvergenceConfidenceLevel">0.95</definedName>
    <definedName name="_AtRisk_SimSetting_ConvergencePercentileToTest">0.9</definedName>
    <definedName name="_AtRisk_SimSetting_ConvergencePerformMeanTest">TRUE</definedName>
    <definedName name="_AtRisk_SimSetting_ConvergencePerformPercentileTest">FALSE</definedName>
    <definedName name="_AtRisk_SimSetting_ConvergencePerformStdDeviationTest">FALSE</definedName>
    <definedName name="_AtRisk_SimSetting_ConvergenceTestAllOutputs">TRUE</definedName>
    <definedName name="_AtRisk_SimSetting_ConvergenceTestingPeriod">100</definedName>
    <definedName name="_AtRisk_SimSetting_ConvergenceTolerance">0.03</definedName>
    <definedName name="_AtRisk_SimSetting_LiveUpdate">TRUE</definedName>
    <definedName name="_AtRisk_SimSetting_LiveUpdatePeriod">-1</definedName>
    <definedName name="_AtRisk_SimSetting_MacroRecalculationBehavior">0</definedName>
    <definedName name="_AtRisk_SimSetting_RandomNumberGenerator">0</definedName>
    <definedName name="_AtRisk_SimSetting_ReportOptionCustomItemsCount">0</definedName>
    <definedName name="_AtRisk_SimSetting_ReportOptionDataMode">1</definedName>
    <definedName name="_AtRisk_SimSetting_ReportOptionReportMultiSimType">1</definedName>
    <definedName name="_AtRisk_SimSetting_ReportOptionReportPlacement">1</definedName>
    <definedName name="_AtRisk_SimSetting_ReportOptionReportSelection">257</definedName>
    <definedName name="_AtRisk_SimSetting_ReportOptionReportsFileType">1</definedName>
    <definedName name="_AtRisk_SimSetting_ReportOptionSelectiveQR">FALSE</definedName>
    <definedName name="_AtRisk_SimSetting_ReportsList">257</definedName>
    <definedName name="_AtRisk_SimSetting_ShowSimulationProgressWindow">TRUE</definedName>
    <definedName name="_AtRisk_SimSetting_SimNameCount">0</definedName>
    <definedName name="_AtRisk_SimSetting_SmartSensitivityAnalysisEnabled">TRUE</definedName>
    <definedName name="_AtRisk_SimSetting_StatisticFunctionUpdating">1</definedName>
    <definedName name="_AtRisk_SimSetting_StdRecalcActiveSimulationNumber">1</definedName>
    <definedName name="_AtRisk_SimSetting_StdRecalcBehavior">1</definedName>
    <definedName name="_AtRisk_SimSetting_StdRecalcWithoutRiskStatic">0</definedName>
    <definedName name="_AtRisk_SimSetting_StdRecalcWithoutRiskStaticPercentile">0.5</definedName>
    <definedName name="ChK_Tol" localSheetId="0">#REF!</definedName>
    <definedName name="ChK_Tol" localSheetId="5">#REF!</definedName>
    <definedName name="ChK_Tol">#REF!</definedName>
    <definedName name="Pct_Tol">#REF!</definedName>
    <definedName name="_xlnm.Print_Area" localSheetId="4">Calculations!$A$1:$I$126</definedName>
    <definedName name="_xlnm.Print_Area" localSheetId="3">Inputs!$A$1:$H$74</definedName>
    <definedName name="_xlnm.Print_Area" localSheetId="5">'Model outputs'!$A$1:$J$27</definedName>
    <definedName name="_xlnm.Print_Area" localSheetId="2">ToC!$A$1:$WBG$13</definedName>
    <definedName name="RiskAfterRecalcMacro">""</definedName>
    <definedName name="RiskAfterSimMacro">""</definedName>
    <definedName name="RiskBeforeRecalcMacro">""</definedName>
    <definedName name="RiskBeforeSimMacro">""</definedName>
    <definedName name="RiskCollectDistributionSamples">2</definedName>
    <definedName name="RiskFixedSeed">1</definedName>
    <definedName name="RiskHasSettings">7</definedName>
    <definedName name="RiskMinimizeOnStart">FALSE</definedName>
    <definedName name="RiskMonitorConvergence">FALSE</definedName>
    <definedName name="RiskMultipleCPUSupportEnabled">TRUE</definedName>
    <definedName name="RiskNumIterations">1000</definedName>
    <definedName name="RiskNumSimulations">1</definedName>
    <definedName name="RiskPauseOnError">FALSE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3</definedName>
    <definedName name="RiskStandardRecalc">2</definedName>
    <definedName name="RiskUpdateDisplay">FALSE</definedName>
    <definedName name="RiskUseDifferentSeedForEachSim">FALSE</definedName>
    <definedName name="RiskUseFixedSeed">FALSE</definedName>
    <definedName name="RiskUseMultipleCPUs">TRUE</definedName>
    <definedName name="Trk_Tol" localSheetId="0">[1]InpC!$F$43</definedName>
    <definedName name="Trk_Tol" localSheetId="5">#REF!</definedName>
    <definedName name="Trk_Tol" localSheetId="1">[1]InpC!$F$43</definedName>
    <definedName name="Trk_Tol" localSheetId="2">[1]InpC!$F$43</definedName>
    <definedName name="Trk_Tol">#REF!</definedName>
  </definedNames>
  <calcPr calcId="152511"/>
</workbook>
</file>

<file path=xl/calcChain.xml><?xml version="1.0" encoding="utf-8"?>
<calcChain xmlns="http://schemas.openxmlformats.org/spreadsheetml/2006/main">
  <c r="B5" i="33" l="1"/>
  <c r="A1" i="35" l="1"/>
  <c r="A1" i="34"/>
  <c r="A1" i="33" l="1"/>
  <c r="H18" i="24" l="1"/>
  <c r="H19" i="24"/>
  <c r="H20" i="24"/>
  <c r="H21" i="24"/>
  <c r="H22" i="24"/>
  <c r="H23" i="24"/>
  <c r="H9" i="24"/>
  <c r="H10" i="24"/>
  <c r="H11" i="24"/>
  <c r="H12" i="24"/>
  <c r="H13" i="24"/>
  <c r="H14" i="24"/>
  <c r="H1" i="32" l="1"/>
  <c r="A15" i="32"/>
  <c r="A1" i="32"/>
  <c r="H105" i="24"/>
  <c r="H106" i="24" s="1"/>
  <c r="G105" i="24"/>
  <c r="E105" i="24"/>
  <c r="H104" i="24"/>
  <c r="G104" i="24"/>
  <c r="E104" i="24"/>
  <c r="F12" i="19" l="1"/>
  <c r="C34" i="24"/>
  <c r="D36" i="24"/>
  <c r="E37" i="24"/>
  <c r="H37" i="24"/>
  <c r="E38" i="24"/>
  <c r="H38" i="24"/>
  <c r="H67" i="24" s="1"/>
  <c r="E39" i="24"/>
  <c r="H39" i="24"/>
  <c r="H68" i="24" s="1"/>
  <c r="E40" i="24"/>
  <c r="H40" i="24"/>
  <c r="H69" i="24" s="1"/>
  <c r="E41" i="24"/>
  <c r="H41" i="24"/>
  <c r="H70" i="24" s="1"/>
  <c r="E42" i="24"/>
  <c r="H42" i="24"/>
  <c r="H71" i="24" s="1"/>
  <c r="E43" i="24"/>
  <c r="H43" i="24"/>
  <c r="H72" i="24" s="1"/>
  <c r="D45" i="24"/>
  <c r="E46" i="24"/>
  <c r="H46" i="24"/>
  <c r="E47" i="24"/>
  <c r="H47" i="24"/>
  <c r="E48" i="24"/>
  <c r="H48" i="24"/>
  <c r="E49" i="24"/>
  <c r="H49" i="24"/>
  <c r="E50" i="24"/>
  <c r="H50" i="24"/>
  <c r="E51" i="24"/>
  <c r="H51" i="24"/>
  <c r="E52" i="24"/>
  <c r="H52" i="24"/>
  <c r="D54" i="24"/>
  <c r="E55" i="24"/>
  <c r="H55" i="24"/>
  <c r="E56" i="24"/>
  <c r="H56" i="24"/>
  <c r="E57" i="24"/>
  <c r="H57" i="24"/>
  <c r="E58" i="24"/>
  <c r="H58" i="24"/>
  <c r="E59" i="24"/>
  <c r="H59" i="24"/>
  <c r="E60" i="24"/>
  <c r="H60" i="24"/>
  <c r="E61" i="24"/>
  <c r="H61" i="24"/>
  <c r="H32" i="24"/>
  <c r="E32" i="24"/>
  <c r="H31" i="24"/>
  <c r="E31" i="24"/>
  <c r="H30" i="24"/>
  <c r="E30" i="24"/>
  <c r="H29" i="24"/>
  <c r="E29" i="24"/>
  <c r="H28" i="24"/>
  <c r="E28" i="24"/>
  <c r="H27" i="24"/>
  <c r="E27" i="24"/>
  <c r="H26" i="24"/>
  <c r="E26" i="24"/>
  <c r="D25" i="24"/>
  <c r="H93" i="24" l="1"/>
  <c r="H118" i="24" s="1"/>
  <c r="H19" i="32" s="1"/>
  <c r="H96" i="24"/>
  <c r="H121" i="24" s="1"/>
  <c r="H22" i="32" s="1"/>
  <c r="H98" i="24"/>
  <c r="H123" i="24" s="1"/>
  <c r="H24" i="32" s="1"/>
  <c r="H97" i="24"/>
  <c r="H122" i="24" s="1"/>
  <c r="H23" i="32" s="1"/>
  <c r="H99" i="24"/>
  <c r="H124" i="24" s="1"/>
  <c r="H25" i="32" s="1"/>
  <c r="H95" i="24"/>
  <c r="H120" i="24" s="1"/>
  <c r="H21" i="32" s="1"/>
  <c r="H94" i="24"/>
  <c r="H119" i="24" s="1"/>
  <c r="H20" i="32" s="1"/>
  <c r="C5" i="24"/>
  <c r="E18" i="24"/>
  <c r="H76" i="24"/>
  <c r="H85" i="24" s="1"/>
  <c r="E19" i="24"/>
  <c r="H77" i="24"/>
  <c r="H86" i="24" s="1"/>
  <c r="E20" i="24"/>
  <c r="H78" i="24"/>
  <c r="H87" i="24" s="1"/>
  <c r="E21" i="24"/>
  <c r="H79" i="24"/>
  <c r="H88" i="24" s="1"/>
  <c r="E22" i="24"/>
  <c r="H80" i="24"/>
  <c r="H89" i="24" s="1"/>
  <c r="E23" i="24"/>
  <c r="H81" i="24"/>
  <c r="H90" i="24" s="1"/>
  <c r="H1" i="24" l="1"/>
  <c r="H17" i="24" l="1"/>
  <c r="H75" i="24" s="1"/>
  <c r="D7" i="24"/>
  <c r="D16" i="24"/>
  <c r="E17" i="24"/>
  <c r="H8" i="24"/>
  <c r="E9" i="24"/>
  <c r="E10" i="24"/>
  <c r="E11" i="24"/>
  <c r="E12" i="24"/>
  <c r="E13" i="24"/>
  <c r="E14" i="24"/>
  <c r="E8" i="24"/>
  <c r="A1" i="24"/>
  <c r="H66" i="24" l="1"/>
  <c r="H84" i="24" s="1"/>
  <c r="H109" i="24" s="1"/>
  <c r="H7" i="32" s="1"/>
  <c r="H115" i="24"/>
  <c r="H13" i="32" s="1"/>
  <c r="H111" i="24"/>
  <c r="H9" i="32" s="1"/>
  <c r="H114" i="24"/>
  <c r="H12" i="32" s="1"/>
  <c r="H110" i="24"/>
  <c r="H8" i="32" s="1"/>
  <c r="H113" i="24"/>
  <c r="H11" i="32" s="1"/>
  <c r="H112" i="24"/>
  <c r="H10" i="32" s="1"/>
  <c r="H1" i="19" l="1"/>
  <c r="F6" i="19" l="1"/>
  <c r="E1" i="22"/>
  <c r="A1" i="22"/>
  <c r="A1" i="19"/>
  <c r="G72" i="19" l="1"/>
  <c r="G68" i="19"/>
  <c r="G62" i="19"/>
  <c r="G51" i="24" s="1"/>
  <c r="G80" i="24" s="1"/>
  <c r="G58" i="19"/>
  <c r="G47" i="24" s="1"/>
  <c r="G76" i="24" s="1"/>
  <c r="G52" i="19"/>
  <c r="G48" i="19"/>
  <c r="G38" i="19"/>
  <c r="G29" i="24" s="1"/>
  <c r="G32" i="19"/>
  <c r="G23" i="24" s="1"/>
  <c r="G28" i="19"/>
  <c r="G19" i="24" s="1"/>
  <c r="G22" i="19"/>
  <c r="G18" i="19"/>
  <c r="G9" i="24" s="1"/>
  <c r="G66" i="19"/>
  <c r="G60" i="19"/>
  <c r="G50" i="19"/>
  <c r="G39" i="24" s="1"/>
  <c r="G68" i="24" s="1"/>
  <c r="G36" i="19"/>
  <c r="G27" i="24" s="1"/>
  <c r="G26" i="19"/>
  <c r="G17" i="24" s="1"/>
  <c r="G69" i="19"/>
  <c r="G59" i="19"/>
  <c r="G48" i="24" s="1"/>
  <c r="G77" i="24" s="1"/>
  <c r="G39" i="19"/>
  <c r="G30" i="24" s="1"/>
  <c r="G29" i="19"/>
  <c r="G20" i="24" s="1"/>
  <c r="G19" i="19"/>
  <c r="G71" i="19"/>
  <c r="G60" i="24" s="1"/>
  <c r="G89" i="24" s="1"/>
  <c r="G98" i="24" s="1"/>
  <c r="G67" i="19"/>
  <c r="G61" i="19"/>
  <c r="G50" i="24" s="1"/>
  <c r="G79" i="24" s="1"/>
  <c r="G57" i="19"/>
  <c r="G51" i="19"/>
  <c r="G40" i="24" s="1"/>
  <c r="G69" i="24" s="1"/>
  <c r="G41" i="19"/>
  <c r="G32" i="24" s="1"/>
  <c r="G37" i="19"/>
  <c r="G28" i="24" s="1"/>
  <c r="G31" i="19"/>
  <c r="G22" i="24" s="1"/>
  <c r="G27" i="19"/>
  <c r="G18" i="24" s="1"/>
  <c r="G21" i="19"/>
  <c r="G12" i="24" s="1"/>
  <c r="G17" i="19"/>
  <c r="G8" i="24" s="1"/>
  <c r="G70" i="19"/>
  <c r="G54" i="19"/>
  <c r="G43" i="24" s="1"/>
  <c r="G72" i="24" s="1"/>
  <c r="G40" i="19"/>
  <c r="G31" i="24" s="1"/>
  <c r="G30" i="19"/>
  <c r="G21" i="24" s="1"/>
  <c r="G20" i="19"/>
  <c r="G63" i="19"/>
  <c r="G53" i="19"/>
  <c r="G49" i="19"/>
  <c r="G35" i="19"/>
  <c r="G26" i="24" s="1"/>
  <c r="G23" i="19"/>
  <c r="G14" i="24" s="1"/>
  <c r="G13" i="24"/>
  <c r="G10" i="24"/>
  <c r="G11" i="24"/>
  <c r="G55" i="24" l="1"/>
  <c r="G84" i="24" s="1"/>
  <c r="G93" i="24" s="1"/>
  <c r="G42" i="24"/>
  <c r="G71" i="24" s="1"/>
  <c r="G56" i="24"/>
  <c r="G85" i="24" s="1"/>
  <c r="G94" i="24" s="1"/>
  <c r="G52" i="24"/>
  <c r="G81" i="24" s="1"/>
  <c r="G37" i="24"/>
  <c r="G66" i="24" s="1"/>
  <c r="G57" i="24"/>
  <c r="G86" i="24" s="1"/>
  <c r="G95" i="24" s="1"/>
  <c r="G38" i="24"/>
  <c r="G67" i="24" s="1"/>
  <c r="G59" i="24"/>
  <c r="G88" i="24" s="1"/>
  <c r="G97" i="24" s="1"/>
  <c r="G46" i="24"/>
  <c r="G75" i="24" s="1"/>
  <c r="G58" i="24"/>
  <c r="G87" i="24" s="1"/>
  <c r="G96" i="24" s="1"/>
  <c r="G49" i="24"/>
  <c r="G78" i="24" s="1"/>
  <c r="G41" i="24"/>
  <c r="G70" i="24" s="1"/>
  <c r="G61" i="24"/>
  <c r="G90" i="24" s="1"/>
  <c r="G99" i="24" s="1"/>
</calcChain>
</file>

<file path=xl/sharedStrings.xml><?xml version="1.0" encoding="utf-8"?>
<sst xmlns="http://schemas.openxmlformats.org/spreadsheetml/2006/main" count="292" uniqueCount="151">
  <si>
    <t>v1.0</t>
  </si>
  <si>
    <t>Filename:</t>
  </si>
  <si>
    <t>Date:</t>
  </si>
  <si>
    <t>Author:</t>
  </si>
  <si>
    <t>Ofwat</t>
  </si>
  <si>
    <t>Author contact information:</t>
  </si>
  <si>
    <t>Summary of workbook:</t>
  </si>
  <si>
    <t>Instructions:</t>
  </si>
  <si>
    <t>Constant</t>
  </si>
  <si>
    <t>Unit</t>
  </si>
  <si>
    <t>Total</t>
  </si>
  <si>
    <t>Inputs</t>
  </si>
  <si>
    <t>Company name</t>
  </si>
  <si>
    <t>Wessex Water</t>
  </si>
  <si>
    <t>Ofwat company acronym</t>
  </si>
  <si>
    <t>Retail price index 2012-13 financial year average</t>
  </si>
  <si>
    <t>Index</t>
  </si>
  <si>
    <t>Retail price index 2017-18 financial year average</t>
  </si>
  <si>
    <t>Price base for ODI inputs</t>
  </si>
  <si>
    <t>2012-13</t>
  </si>
  <si>
    <t>Financial year</t>
  </si>
  <si>
    <t>Units and price base for ODI payments</t>
  </si>
  <si>
    <t>Text</t>
  </si>
  <si>
    <t>ODI payments as at FD</t>
  </si>
  <si>
    <t>In-period revenue ODI payments (by price control)</t>
  </si>
  <si>
    <t>Water resources</t>
  </si>
  <si>
    <t>Water network plus</t>
  </si>
  <si>
    <t>Wastewater network plus</t>
  </si>
  <si>
    <t>Bioresources (sludge)</t>
  </si>
  <si>
    <t>Residential retail</t>
  </si>
  <si>
    <t>Business retail</t>
  </si>
  <si>
    <t>Dummy control</t>
  </si>
  <si>
    <t>End of period revenue ODI payments (by price control)</t>
  </si>
  <si>
    <t>End of period RCV payments (by price control)</t>
  </si>
  <si>
    <t>Actual ODI payments</t>
  </si>
  <si>
    <t xml:space="preserve">Blind year difference in 2012-13 prices </t>
  </si>
  <si>
    <t>In period revenue ODI payments (by price control)</t>
  </si>
  <si>
    <t>Difference all revenue ODI payments 2012-13 prices (by price control)</t>
  </si>
  <si>
    <t>Difference End of period RCV payments 2012-13 prices (by price control)</t>
  </si>
  <si>
    <t xml:space="preserve">Blind year difference in 2017-18 prices </t>
  </si>
  <si>
    <t>Inflation</t>
  </si>
  <si>
    <t>Factor to inflate from 2012-13 prices to 2017-18 prices</t>
  </si>
  <si>
    <t>Percentage</t>
  </si>
  <si>
    <t>Difference all revenue ODI payments 2017-18 prices (by price control)</t>
  </si>
  <si>
    <t>£m (2017-18 prices)</t>
  </si>
  <si>
    <t>Difference End of period revenue RCV payments 2017-18 prices (by price control)</t>
  </si>
  <si>
    <t>Net ODI payments to be applied in-period</t>
  </si>
  <si>
    <t>These payments will be applied in-period using the 'in-period adjustments model' which will deal with taxation, time value of money, inflation and any voluntary deferrals</t>
  </si>
  <si>
    <t>Revenue adjustments</t>
  </si>
  <si>
    <t>These payments will be applied at the end of the 2025-25 period in the PR24 revenue and RCV models</t>
  </si>
  <si>
    <t>RCV adjustments</t>
  </si>
  <si>
    <t>Reporting year</t>
  </si>
  <si>
    <t>Acronym</t>
  </si>
  <si>
    <t>True False</t>
  </si>
  <si>
    <t>Up Down</t>
  </si>
  <si>
    <t>2020-21</t>
  </si>
  <si>
    <t>Anglian Water</t>
  </si>
  <si>
    <t>ANH</t>
  </si>
  <si>
    <t>Up</t>
  </si>
  <si>
    <t>2021-22</t>
  </si>
  <si>
    <t>Dŵr Cymru</t>
  </si>
  <si>
    <t>WSH</t>
  </si>
  <si>
    <t>Down</t>
  </si>
  <si>
    <t>2022-23</t>
  </si>
  <si>
    <t>Hafren Dyfrdwy</t>
  </si>
  <si>
    <t>HDD</t>
  </si>
  <si>
    <t>2023-24</t>
  </si>
  <si>
    <t>Northumbrian Water</t>
  </si>
  <si>
    <t>NES</t>
  </si>
  <si>
    <t>2024-25</t>
  </si>
  <si>
    <t>Severn Trent Water</t>
  </si>
  <si>
    <t>SVE</t>
  </si>
  <si>
    <t>Southern Water</t>
  </si>
  <si>
    <t>SRN</t>
  </si>
  <si>
    <t>South West Water</t>
  </si>
  <si>
    <t>SWB</t>
  </si>
  <si>
    <t>Thames Water</t>
  </si>
  <si>
    <t>TMS</t>
  </si>
  <si>
    <t>United Utilities</t>
  </si>
  <si>
    <t>UUW</t>
  </si>
  <si>
    <t>WSX</t>
  </si>
  <si>
    <t>Yorkshire Water</t>
  </si>
  <si>
    <t>YKY</t>
  </si>
  <si>
    <t>Affinity Water</t>
  </si>
  <si>
    <t>AFW</t>
  </si>
  <si>
    <t>Bristol Water</t>
  </si>
  <si>
    <t>BRL</t>
  </si>
  <si>
    <t>Portsmouth Water</t>
  </si>
  <si>
    <t>PRT</t>
  </si>
  <si>
    <t>SES Water</t>
  </si>
  <si>
    <t>SES</t>
  </si>
  <si>
    <t>South East Water</t>
  </si>
  <si>
    <t>SEW</t>
  </si>
  <si>
    <t>South Staffs Water</t>
  </si>
  <si>
    <t>SSC</t>
  </si>
  <si>
    <t>Workbook title:</t>
  </si>
  <si>
    <t>Version:</t>
  </si>
  <si>
    <t>PR19Reconciliationrulebook@ofwat.gov.uk</t>
  </si>
  <si>
    <t>Known limitations:</t>
  </si>
  <si>
    <t>Amendments:</t>
  </si>
  <si>
    <t>NA</t>
  </si>
  <si>
    <t>References:</t>
  </si>
  <si>
    <t>Error Checks:</t>
  </si>
  <si>
    <t>Feedback:</t>
  </si>
  <si>
    <t>We would welcome feedback on this workbook. Please send any feedback to the following email address:</t>
  </si>
  <si>
    <t>END OF SHEET</t>
  </si>
  <si>
    <t>PR19 blind year ODI difference model</t>
  </si>
  <si>
    <t xml:space="preserve">
This model calculates the difference between the ODI payments for 2019-20 based on performance assumed at FD19 and those payments based on actual performance.</t>
  </si>
  <si>
    <t>None</t>
  </si>
  <si>
    <t>The inputs to this model are from two versions of the PR19 ODI performance model, one with performance assumed at FD19 and the other with actual 2019-20 performance</t>
  </si>
  <si>
    <t>CELL / ROW / COLUMN COLOUR</t>
  </si>
  <si>
    <t>Font colour</t>
  </si>
  <si>
    <t>Blue text (no shade)</t>
  </si>
  <si>
    <t>Imported from another sheet/section</t>
  </si>
  <si>
    <t>Red text (no shade)</t>
  </si>
  <si>
    <t>Exported to another sheet/section *</t>
  </si>
  <si>
    <t>Black text (no shade)</t>
  </si>
  <si>
    <t>Neither imported nor exported</t>
  </si>
  <si>
    <t>* Except from input sheets (sheets with 'Inp' prefix)</t>
  </si>
  <si>
    <t>* Except to track sheet</t>
  </si>
  <si>
    <t>Green (no shade)</t>
  </si>
  <si>
    <t>Documentation</t>
  </si>
  <si>
    <t>Font and shade combinations</t>
  </si>
  <si>
    <t>Black text + light yellow shade</t>
  </si>
  <si>
    <t>Black text + pink shade</t>
  </si>
  <si>
    <t>Pre-populated inputs</t>
  </si>
  <si>
    <t>Other</t>
  </si>
  <si>
    <t>Entire row/column with blue text + light blue shade</t>
  </si>
  <si>
    <t>Section separator</t>
  </si>
  <si>
    <t>Entire row with white text + blue shade</t>
  </si>
  <si>
    <t>End of sheet</t>
  </si>
  <si>
    <t>WORKSHEET TAB COLOUR CODING</t>
  </si>
  <si>
    <t>Input sheets</t>
  </si>
  <si>
    <t>Documentation and calculation sheets</t>
  </si>
  <si>
    <t>Quality control</t>
  </si>
  <si>
    <t>Outputs</t>
  </si>
  <si>
    <t>DOCUMENTATION</t>
  </si>
  <si>
    <t>INPUTS</t>
  </si>
  <si>
    <t>CALCULATIONS</t>
  </si>
  <si>
    <t>OUTPUTS</t>
  </si>
  <si>
    <t>Cover</t>
  </si>
  <si>
    <t>Model outputs</t>
  </si>
  <si>
    <t>Model documentation sheet</t>
  </si>
  <si>
    <t>Style Guide</t>
  </si>
  <si>
    <t>Explanation of different formatting types</t>
  </si>
  <si>
    <t>ToC</t>
  </si>
  <si>
    <t>Table of contents</t>
  </si>
  <si>
    <t>Calulations</t>
  </si>
  <si>
    <t>Calculates the difference between the two sets of ODI payments and inflates to 2017-18 prices</t>
  </si>
  <si>
    <t>The in-period revenue, and end-of-period RCV adjustments to be made as a result of the 2019-20 blind year for each relevant price control.</t>
  </si>
  <si>
    <t>The inputs to this model are from two versions of the PR19 ODI performance model, one with 2019-20 performance assumed at FD19 and the other with actual 2019-20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</si>
</sst>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3" formatCode="_-* #,##0.00_-;\-* #,##0.00_-;_-* &quot;-&quot;??_-;_-@_-"/>
    <numFmt numFmtId="164" formatCode="#,##0_);\(#,##0\);&quot;-  &quot;;&quot; &quot;@&quot; &quot;"/>
    <numFmt numFmtId="165" formatCode="_(* #,##0.0_);_(* \(#,##0.0\);_(* &quot;-&quot;??_);_(@_)"/>
    <numFmt numFmtId="166" formatCode="#,##0_);\(#,##0\);&quot;-  &quot;;&quot; &quot;@"/>
    <numFmt numFmtId="167" formatCode="dd\ mmm\ yy_);;&quot;-  &quot;;&quot; &quot;@&quot; &quot;"/>
    <numFmt numFmtId="168" formatCode="#,##0.0000_);\(#,##0.0000\);&quot;-  &quot;;&quot; &quot;@&quot; &quot;"/>
    <numFmt numFmtId="169" formatCode="_(* #,##0_);_(* \(#,##0\);_(* &quot;-&quot;??_);_(@_)"/>
    <numFmt numFmtId="170" formatCode="0.000"/>
    <numFmt numFmtId="171" formatCode="0.00%_);\-0.00%_);&quot;-  &quot;;&quot; &quot;@&quot; &quot;"/>
    <numFmt numFmtId="172" formatCode="dd\ mmm\ yyyy_);\(###0\);&quot;-  &quot;;&quot; &quot;@&quot; &quot;"/>
    <numFmt numFmtId="173" formatCode="dd\ mmm\ yy_);\(###0\);&quot;-  &quot;;&quot; &quot;@&quot; &quot;"/>
    <numFmt numFmtId="174" formatCode="###0_);\(###0\);&quot;-  &quot;;&quot; &quot;@&quot; &quot;"/>
  </numFmts>
  <fonts count="60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Franklin Gothic Demi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sz val="16"/>
      <color rgb="FF002664"/>
      <name val="Arial Rounded MT Bold"/>
      <family val="2"/>
    </font>
    <font>
      <sz val="14"/>
      <color rgb="FF002664"/>
      <name val="Arial Rounded MT Bold"/>
      <family val="2"/>
    </font>
    <font>
      <sz val="12"/>
      <color rgb="FF002664"/>
      <name val="Arial Rounded MT Bold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rgb="FF0000FF"/>
      <name val="Arial"/>
      <family val="2"/>
    </font>
    <font>
      <i/>
      <sz val="10"/>
      <color rgb="FF00B050"/>
      <name val="Arial"/>
      <family val="2"/>
    </font>
    <font>
      <sz val="10"/>
      <name val="Arial"/>
      <family val="2"/>
    </font>
    <font>
      <sz val="10"/>
      <color rgb="FFC00000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22"/>
      <color theme="0"/>
      <name val="Franklin Gothic Demi"/>
      <family val="2"/>
      <scheme val="major"/>
    </font>
    <font>
      <sz val="22"/>
      <name val="Franklin Gothic Demi"/>
      <family val="2"/>
      <scheme val="major"/>
    </font>
    <font>
      <sz val="10"/>
      <color rgb="FF0078C9"/>
      <name val="Arial"/>
      <family val="2"/>
      <scheme val="minor"/>
    </font>
    <font>
      <sz val="10"/>
      <name val="Arial"/>
      <family val="2"/>
      <scheme val="minor"/>
    </font>
    <font>
      <sz val="22"/>
      <color theme="1"/>
      <name val="Franklin Gothic Demi"/>
      <family val="2"/>
    </font>
    <font>
      <sz val="22"/>
      <color theme="0"/>
      <name val="Franklin Gothic Demi"/>
      <family val="2"/>
    </font>
    <font>
      <u/>
      <sz val="22"/>
      <name val="Franklin Gothic Demi"/>
      <family val="2"/>
    </font>
    <font>
      <sz val="22"/>
      <name val="Franklin Gothic Demi"/>
      <family val="2"/>
    </font>
    <font>
      <sz val="22"/>
      <color theme="1"/>
      <name val="Franklin Gothic Demi"/>
      <family val="2"/>
      <scheme val="major"/>
    </font>
    <font>
      <u/>
      <sz val="22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i/>
      <sz val="10"/>
      <color theme="1"/>
      <name val="Arial"/>
      <family val="2"/>
    </font>
    <font>
      <sz val="24"/>
      <color theme="0"/>
      <name val="Franklin Gothic Demi"/>
      <family val="2"/>
    </font>
    <font>
      <sz val="12"/>
      <color theme="0"/>
      <name val="Franklin Gothic Demi"/>
      <family val="2"/>
    </font>
    <font>
      <u/>
      <sz val="10"/>
      <color theme="10"/>
      <name val="Arial"/>
      <family val="2"/>
    </font>
    <font>
      <b/>
      <u/>
      <sz val="10"/>
      <color theme="0"/>
      <name val="Arial"/>
      <family val="2"/>
    </font>
    <font>
      <sz val="11"/>
      <color theme="1"/>
      <name val="Franklin Gothic Demi"/>
      <family val="2"/>
    </font>
    <font>
      <sz val="10"/>
      <color theme="0"/>
      <name val="Franklin Gothic Demi"/>
      <family val="2"/>
    </font>
    <font>
      <sz val="10"/>
      <color theme="1"/>
      <name val="Franklin Gothic Demi"/>
      <family val="2"/>
    </font>
    <font>
      <sz val="10"/>
      <color rgb="FF0078C9"/>
      <name val="Arial"/>
      <family val="2"/>
    </font>
    <font>
      <sz val="10"/>
      <color rgb="FFFE4819"/>
      <name val="Arial"/>
      <family val="2"/>
    </font>
    <font>
      <sz val="10"/>
      <color rgb="FF719500"/>
      <name val="Arial"/>
      <family val="2"/>
    </font>
    <font>
      <sz val="10"/>
      <color rgb="FF0078C9"/>
      <name val="Franklin Gothic Demi"/>
      <family val="2"/>
    </font>
    <font>
      <sz val="10"/>
      <color theme="2"/>
      <name val="Arial"/>
      <family val="2"/>
    </font>
    <font>
      <b/>
      <sz val="20"/>
      <color theme="0"/>
      <name val="Arial"/>
      <family val="2"/>
    </font>
    <font>
      <sz val="20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664"/>
        <bgColor indexed="64"/>
      </patternFill>
    </fill>
    <fill>
      <patternFill patternType="solid">
        <fgColor rgb="FF4B92DB"/>
        <bgColor indexed="64"/>
      </patternFill>
    </fill>
    <fill>
      <patternFill patternType="solid">
        <fgColor rgb="FFADA07A"/>
        <bgColor indexed="64"/>
      </patternFill>
    </fill>
    <fill>
      <patternFill patternType="solid">
        <fgColor rgb="FFF0AB00"/>
        <bgColor indexed="64"/>
      </patternFill>
    </fill>
    <fill>
      <patternFill patternType="solid">
        <fgColor rgb="FF007EA3"/>
        <bgColor indexed="64"/>
      </patternFill>
    </fill>
    <fill>
      <patternFill patternType="solid">
        <fgColor rgb="FFA8B400"/>
        <bgColor indexed="64"/>
      </patternFill>
    </fill>
    <fill>
      <patternFill patternType="solid">
        <fgColor rgb="FF240078"/>
        <bgColor indexed="64"/>
      </patternFill>
    </fill>
    <fill>
      <patternFill patternType="solid">
        <fgColor rgb="FFEA3BAE"/>
        <bgColor indexed="64"/>
      </patternFill>
    </fill>
    <fill>
      <patternFill patternType="solid">
        <fgColor rgb="FFDD3D2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0EEE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3479"/>
        <bgColor indexed="64"/>
      </patternFill>
    </fill>
    <fill>
      <patternFill patternType="solid">
        <fgColor rgb="FFD740A2"/>
        <bgColor indexed="64"/>
      </patternFill>
    </fill>
    <fill>
      <patternFill patternType="solid">
        <fgColor rgb="FF857362"/>
        <bgColor indexed="64"/>
      </patternFill>
    </fill>
    <fill>
      <patternFill patternType="solid">
        <fgColor rgb="FF95B0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/>
      <right/>
      <top style="thin">
        <color rgb="FF857362"/>
      </top>
      <bottom/>
      <diagonal/>
    </border>
    <border>
      <left/>
      <right style="thin">
        <color rgb="FF857362"/>
      </right>
      <top style="thin">
        <color rgb="FF857362"/>
      </top>
      <bottom/>
      <diagonal/>
    </border>
    <border>
      <left/>
      <right style="thin">
        <color rgb="FF857362"/>
      </right>
      <top/>
      <bottom/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8">
    <xf numFmtId="164" fontId="0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71" fontId="1" fillId="0" borderId="0" applyFont="0" applyFill="0" applyBorder="0" applyProtection="0">
      <alignment vertical="top"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3" fillId="45" borderId="0" applyNumberFormat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165" fontId="1" fillId="42" borderId="0" applyNumberFormat="0" applyFont="0" applyBorder="0" applyAlignment="0" applyProtection="0"/>
    <xf numFmtId="0" fontId="1" fillId="43" borderId="0" applyNumberFormat="0" applyFont="0" applyBorder="0" applyAlignment="0" applyProtection="0"/>
    <xf numFmtId="166" fontId="24" fillId="0" borderId="0" applyNumberFormat="0" applyProtection="0">
      <alignment vertical="top"/>
    </xf>
    <xf numFmtId="166" fontId="25" fillId="0" borderId="0" applyNumberFormat="0" applyProtection="0">
      <alignment vertical="top"/>
    </xf>
    <xf numFmtId="166" fontId="18" fillId="44" borderId="0" applyNumberFormat="0" applyProtection="0">
      <alignment vertical="top"/>
    </xf>
    <xf numFmtId="9" fontId="1" fillId="0" borderId="0" applyFont="0" applyFill="0" applyBorder="0" applyAlignment="0" applyProtection="0"/>
    <xf numFmtId="0" fontId="27" fillId="0" borderId="0" applyNumberFormat="0" applyFill="0" applyBorder="0" applyProtection="0">
      <alignment vertical="top"/>
    </xf>
    <xf numFmtId="172" fontId="18" fillId="0" borderId="0" applyFont="0" applyFill="0" applyBorder="0" applyProtection="0">
      <alignment vertical="top"/>
    </xf>
    <xf numFmtId="173" fontId="18" fillId="0" borderId="0" applyFont="0" applyFill="0" applyBorder="0" applyProtection="0">
      <alignment vertical="top"/>
    </xf>
    <xf numFmtId="168" fontId="18" fillId="0" borderId="0" applyFont="0" applyFill="0" applyBorder="0" applyProtection="0">
      <alignment vertical="top"/>
    </xf>
    <xf numFmtId="0" fontId="19" fillId="0" borderId="0"/>
    <xf numFmtId="0" fontId="20" fillId="0" borderId="0"/>
    <xf numFmtId="0" fontId="21" fillId="0" borderId="0"/>
    <xf numFmtId="167" fontId="22" fillId="0" borderId="0" applyNumberFormat="0" applyFill="0" applyBorder="0" applyProtection="0">
      <alignment vertical="top"/>
    </xf>
    <xf numFmtId="0" fontId="23" fillId="0" borderId="0" applyNumberFormat="0" applyFill="0" applyBorder="0" applyProtection="0">
      <alignment vertical="top"/>
    </xf>
    <xf numFmtId="0" fontId="18" fillId="0" borderId="0" applyNumberFormat="0" applyFill="0" applyBorder="0" applyProtection="0">
      <alignment horizontal="right" vertical="top"/>
    </xf>
    <xf numFmtId="0" fontId="28" fillId="0" borderId="0"/>
    <xf numFmtId="0" fontId="1" fillId="0" borderId="0"/>
    <xf numFmtId="0" fontId="43" fillId="0" borderId="0" applyNumberFormat="0" applyFill="0" applyBorder="0" applyAlignment="0" applyProtection="0"/>
    <xf numFmtId="174" fontId="44" fillId="0" borderId="0" applyFont="0" applyFill="0" applyBorder="0" applyProtection="0">
      <alignment vertical="top"/>
    </xf>
    <xf numFmtId="0" fontId="44" fillId="0" borderId="0"/>
    <xf numFmtId="0" fontId="46" fillId="54" borderId="0" applyNumberFormat="0" applyBorder="0" applyAlignment="0" applyProtection="0"/>
    <xf numFmtId="0" fontId="48" fillId="0" borderId="0" applyNumberFormat="0" applyFill="0" applyBorder="0" applyAlignment="0" applyProtection="0"/>
    <xf numFmtId="0" fontId="50" fillId="0" borderId="0" applyNumberFormat="0" applyFill="0" applyAlignment="0" applyProtection="0"/>
    <xf numFmtId="0" fontId="51" fillId="55" borderId="0" applyNumberFormat="0" applyBorder="0" applyAlignment="0" applyProtection="0"/>
    <xf numFmtId="0" fontId="51" fillId="54" borderId="0" applyNumberFormat="0" applyAlignment="0" applyProtection="0"/>
    <xf numFmtId="0" fontId="52" fillId="0" borderId="0" applyNumberFormat="0" applyFill="0" applyAlignment="0" applyProtection="0"/>
    <xf numFmtId="0" fontId="53" fillId="0" borderId="0" applyNumberFormat="0" applyBorder="0" applyAlignment="0" applyProtection="0"/>
    <xf numFmtId="0" fontId="54" fillId="0" borderId="0" applyNumberFormat="0" applyBorder="0" applyAlignment="0" applyProtection="0"/>
    <xf numFmtId="0" fontId="1" fillId="0" borderId="0" applyNumberFormat="0" applyBorder="0" applyAlignment="0" applyProtection="0"/>
    <xf numFmtId="0" fontId="55" fillId="0" borderId="0" applyNumberFormat="0" applyBorder="0" applyAlignment="0" applyProtection="0"/>
    <xf numFmtId="0" fontId="1" fillId="47" borderId="0" applyNumberFormat="0" applyAlignment="0" applyProtection="0"/>
    <xf numFmtId="0" fontId="44" fillId="0" borderId="0"/>
    <xf numFmtId="0" fontId="56" fillId="50" borderId="0" applyNumberFormat="0" applyAlignment="0" applyProtection="0"/>
    <xf numFmtId="164" fontId="1" fillId="0" borderId="0" applyFont="0" applyFill="0" applyBorder="0" applyProtection="0">
      <alignment vertical="top"/>
    </xf>
  </cellStyleXfs>
  <cellXfs count="158">
    <xf numFmtId="164" fontId="0" fillId="0" borderId="0" xfId="0">
      <alignment vertical="top"/>
    </xf>
    <xf numFmtId="164" fontId="18" fillId="46" borderId="0" xfId="0" applyFont="1" applyFill="1" applyAlignment="1">
      <alignment vertical="top"/>
    </xf>
    <xf numFmtId="164" fontId="1" fillId="49" borderId="0" xfId="0" applyFont="1" applyFill="1" applyAlignment="1">
      <alignment vertical="center"/>
    </xf>
    <xf numFmtId="0" fontId="22" fillId="50" borderId="0" xfId="66" applyNumberFormat="1" applyFont="1" applyFill="1" applyAlignment="1">
      <alignment horizontal="left" vertical="center"/>
    </xf>
    <xf numFmtId="0" fontId="18" fillId="50" borderId="0" xfId="0" applyNumberFormat="1" applyFont="1" applyFill="1" applyAlignment="1">
      <alignment horizontal="left" vertical="center"/>
    </xf>
    <xf numFmtId="164" fontId="18" fillId="50" borderId="0" xfId="0" applyFont="1" applyFill="1" applyAlignment="1">
      <alignment horizontal="left" vertical="center"/>
    </xf>
    <xf numFmtId="164" fontId="1" fillId="49" borderId="0" xfId="0" applyFont="1" applyFill="1">
      <alignment vertical="top"/>
    </xf>
    <xf numFmtId="164" fontId="16" fillId="49" borderId="0" xfId="0" applyFont="1" applyFill="1">
      <alignment vertical="top"/>
    </xf>
    <xf numFmtId="170" fontId="1" fillId="49" borderId="0" xfId="0" applyNumberFormat="1" applyFont="1" applyFill="1" applyAlignment="1"/>
    <xf numFmtId="164" fontId="34" fillId="46" borderId="10" xfId="0" applyFont="1" applyFill="1" applyBorder="1" applyAlignment="1">
      <alignment horizontal="left" vertical="center" wrapText="1"/>
    </xf>
    <xf numFmtId="164" fontId="35" fillId="52" borderId="10" xfId="0" applyFont="1" applyFill="1" applyBorder="1" applyAlignment="1">
      <alignment horizontal="left" vertical="center" wrapText="1"/>
    </xf>
    <xf numFmtId="164" fontId="18" fillId="49" borderId="0" xfId="0" applyFont="1" applyFill="1" applyAlignment="1">
      <alignment horizontal="left" vertical="center"/>
    </xf>
    <xf numFmtId="164" fontId="1" fillId="49" borderId="0" xfId="0" applyFont="1" applyFill="1" applyBorder="1">
      <alignment vertical="top"/>
    </xf>
    <xf numFmtId="169" fontId="18" fillId="49" borderId="0" xfId="0" applyNumberFormat="1" applyFont="1" applyFill="1" applyBorder="1" applyAlignment="1">
      <alignment vertical="top"/>
    </xf>
    <xf numFmtId="164" fontId="18" fillId="49" borderId="0" xfId="0" applyFont="1" applyFill="1" applyAlignment="1">
      <alignment vertical="top"/>
    </xf>
    <xf numFmtId="0" fontId="22" fillId="46" borderId="0" xfId="66" applyNumberFormat="1" applyFont="1" applyFill="1" applyAlignment="1">
      <alignment horizontal="left" vertical="center"/>
    </xf>
    <xf numFmtId="0" fontId="23" fillId="46" borderId="0" xfId="67" applyFont="1" applyFill="1" applyAlignment="1">
      <alignment horizontal="left" vertical="center"/>
    </xf>
    <xf numFmtId="0" fontId="18" fillId="46" borderId="0" xfId="68" applyFont="1" applyFill="1" applyAlignment="1">
      <alignment horizontal="left" vertical="center"/>
    </xf>
    <xf numFmtId="0" fontId="18" fillId="46" borderId="0" xfId="0" applyNumberFormat="1" applyFont="1" applyFill="1" applyAlignment="1">
      <alignment horizontal="left" vertical="center"/>
    </xf>
    <xf numFmtId="164" fontId="18" fillId="46" borderId="0" xfId="0" applyFont="1" applyFill="1" applyAlignment="1">
      <alignment horizontal="left" vertical="center"/>
    </xf>
    <xf numFmtId="170" fontId="18" fillId="46" borderId="0" xfId="0" applyNumberFormat="1" applyFont="1" applyFill="1" applyAlignment="1">
      <alignment horizontal="left" vertical="center"/>
    </xf>
    <xf numFmtId="0" fontId="39" fillId="48" borderId="0" xfId="68" applyFont="1" applyFill="1" applyAlignment="1">
      <alignment horizontal="left" vertical="center"/>
    </xf>
    <xf numFmtId="164" fontId="1" fillId="49" borderId="0" xfId="0" applyFont="1" applyFill="1" applyAlignment="1">
      <alignment horizontal="left" vertical="center"/>
    </xf>
    <xf numFmtId="0" fontId="18" fillId="46" borderId="0" xfId="0" applyNumberFormat="1" applyFont="1" applyFill="1" applyAlignment="1">
      <alignment horizontal="right" vertical="center"/>
    </xf>
    <xf numFmtId="0" fontId="18" fillId="49" borderId="0" xfId="66" applyNumberFormat="1" applyFont="1" applyFill="1" applyAlignment="1">
      <alignment vertical="center"/>
    </xf>
    <xf numFmtId="0" fontId="18" fillId="49" borderId="0" xfId="0" applyNumberFormat="1" applyFont="1" applyFill="1" applyAlignment="1">
      <alignment vertical="center"/>
    </xf>
    <xf numFmtId="0" fontId="18" fillId="49" borderId="0" xfId="0" applyNumberFormat="1" applyFont="1" applyFill="1" applyAlignment="1">
      <alignment horizontal="right" vertical="center"/>
    </xf>
    <xf numFmtId="164" fontId="18" fillId="49" borderId="0" xfId="0" applyFont="1" applyFill="1" applyAlignment="1">
      <alignment vertical="center"/>
    </xf>
    <xf numFmtId="170" fontId="18" fillId="49" borderId="0" xfId="0" applyNumberFormat="1" applyFont="1" applyFill="1" applyAlignment="1">
      <alignment vertical="center"/>
    </xf>
    <xf numFmtId="170" fontId="26" fillId="49" borderId="0" xfId="0" applyNumberFormat="1" applyFont="1" applyFill="1" applyAlignment="1">
      <alignment horizontal="right" vertical="center"/>
    </xf>
    <xf numFmtId="170" fontId="26" fillId="49" borderId="0" xfId="0" applyNumberFormat="1" applyFont="1" applyFill="1" applyAlignment="1">
      <alignment vertical="center"/>
    </xf>
    <xf numFmtId="164" fontId="14" fillId="49" borderId="0" xfId="0" applyFont="1" applyFill="1" applyAlignment="1">
      <alignment vertical="center"/>
    </xf>
    <xf numFmtId="0" fontId="26" fillId="49" borderId="0" xfId="0" applyNumberFormat="1" applyFont="1" applyFill="1" applyAlignment="1">
      <alignment vertical="center"/>
    </xf>
    <xf numFmtId="0" fontId="36" fillId="49" borderId="0" xfId="0" applyNumberFormat="1" applyFont="1" applyFill="1" applyAlignment="1">
      <alignment horizontal="left" vertical="center"/>
    </xf>
    <xf numFmtId="164" fontId="36" fillId="49" borderId="0" xfId="0" applyFont="1" applyFill="1" applyAlignment="1">
      <alignment horizontal="left" vertical="center"/>
    </xf>
    <xf numFmtId="170" fontId="36" fillId="49" borderId="0" xfId="0" applyNumberFormat="1" applyFont="1" applyFill="1" applyAlignment="1">
      <alignment horizontal="left" vertical="center"/>
    </xf>
    <xf numFmtId="10" fontId="18" fillId="49" borderId="0" xfId="2" applyNumberFormat="1" applyFont="1" applyFill="1" applyAlignment="1">
      <alignment vertical="top"/>
    </xf>
    <xf numFmtId="170" fontId="1" fillId="49" borderId="0" xfId="2" applyNumberFormat="1" applyFont="1" applyFill="1">
      <alignment vertical="top"/>
    </xf>
    <xf numFmtId="170" fontId="18" fillId="49" borderId="0" xfId="0" applyNumberFormat="1" applyFont="1" applyFill="1" applyAlignment="1">
      <alignment horizontal="right" vertical="center"/>
    </xf>
    <xf numFmtId="164" fontId="35" fillId="49" borderId="0" xfId="0" applyFont="1" applyFill="1" applyAlignment="1">
      <alignment horizontal="left" vertical="center" wrapText="1"/>
    </xf>
    <xf numFmtId="164" fontId="33" fillId="49" borderId="0" xfId="0" applyFont="1" applyFill="1" applyAlignment="1">
      <alignment horizontal="left" vertical="center"/>
    </xf>
    <xf numFmtId="164" fontId="35" fillId="49" borderId="12" xfId="0" applyFont="1" applyFill="1" applyBorder="1" applyAlignment="1">
      <alignment horizontal="left" vertical="center" wrapText="1"/>
    </xf>
    <xf numFmtId="164" fontId="35" fillId="49" borderId="13" xfId="0" applyFont="1" applyFill="1" applyBorder="1" applyAlignment="1">
      <alignment horizontal="left" vertical="center" wrapText="1"/>
    </xf>
    <xf numFmtId="164" fontId="35" fillId="49" borderId="0" xfId="0" applyFont="1" applyFill="1" applyBorder="1" applyAlignment="1">
      <alignment horizontal="left" vertical="center" wrapText="1"/>
    </xf>
    <xf numFmtId="164" fontId="35" fillId="49" borderId="11" xfId="0" applyFont="1" applyFill="1" applyBorder="1" applyAlignment="1">
      <alignment horizontal="left" vertical="center" wrapText="1"/>
    </xf>
    <xf numFmtId="2" fontId="1" fillId="49" borderId="0" xfId="2" applyNumberFormat="1" applyFont="1" applyFill="1">
      <alignment vertical="top"/>
    </xf>
    <xf numFmtId="164" fontId="42" fillId="48" borderId="0" xfId="0" applyFont="1" applyFill="1">
      <alignment vertical="top"/>
    </xf>
    <xf numFmtId="0" fontId="1" fillId="49" borderId="0" xfId="0" applyNumberFormat="1" applyFont="1" applyFill="1">
      <alignment vertical="top"/>
    </xf>
    <xf numFmtId="164" fontId="32" fillId="48" borderId="0" xfId="0" applyFont="1" applyFill="1" applyAlignment="1">
      <alignment horizontal="left" vertical="center"/>
    </xf>
    <xf numFmtId="164" fontId="32" fillId="48" borderId="0" xfId="0" applyFont="1" applyFill="1" applyAlignment="1">
      <alignment horizontal="right" vertical="center"/>
    </xf>
    <xf numFmtId="0" fontId="37" fillId="48" borderId="0" xfId="70" applyFont="1" applyFill="1" applyAlignment="1">
      <alignment horizontal="left" vertical="center"/>
    </xf>
    <xf numFmtId="170" fontId="1" fillId="47" borderId="0" xfId="0" applyNumberFormat="1" applyFont="1" applyFill="1" applyAlignment="1">
      <alignment vertical="top"/>
    </xf>
    <xf numFmtId="170" fontId="1" fillId="49" borderId="0" xfId="0" applyNumberFormat="1" applyFont="1" applyFill="1">
      <alignment vertical="top"/>
    </xf>
    <xf numFmtId="171" fontId="1" fillId="49" borderId="0" xfId="2" applyFont="1" applyFill="1">
      <alignment vertical="top"/>
    </xf>
    <xf numFmtId="1" fontId="1" fillId="49" borderId="0" xfId="2" applyNumberFormat="1" applyFont="1" applyFill="1">
      <alignment vertical="top"/>
    </xf>
    <xf numFmtId="164" fontId="32" fillId="54" borderId="0" xfId="73" applyNumberFormat="1" applyFont="1" applyFill="1" applyAlignment="1">
      <alignment horizontal="left" vertical="center"/>
    </xf>
    <xf numFmtId="0" fontId="41" fillId="54" borderId="0" xfId="67" applyFont="1" applyFill="1" applyAlignment="1">
      <alignment horizontal="left" vertical="center"/>
    </xf>
    <xf numFmtId="0" fontId="33" fillId="54" borderId="0" xfId="68" applyFont="1" applyFill="1" applyAlignment="1">
      <alignment horizontal="left" vertical="center"/>
    </xf>
    <xf numFmtId="0" fontId="40" fillId="54" borderId="0" xfId="73" applyNumberFormat="1" applyFont="1" applyFill="1" applyAlignment="1">
      <alignment horizontal="left" vertical="center"/>
    </xf>
    <xf numFmtId="0" fontId="40" fillId="54" borderId="0" xfId="73" applyFont="1" applyFill="1" applyAlignment="1">
      <alignment horizontal="left" vertical="center"/>
    </xf>
    <xf numFmtId="164" fontId="37" fillId="48" borderId="0" xfId="73" applyNumberFormat="1" applyFont="1" applyFill="1" applyAlignment="1">
      <alignment horizontal="right" vertical="center"/>
    </xf>
    <xf numFmtId="0" fontId="40" fillId="0" borderId="0" xfId="73" applyFont="1" applyFill="1" applyAlignment="1">
      <alignment horizontal="left" vertical="center"/>
    </xf>
    <xf numFmtId="0" fontId="1" fillId="49" borderId="0" xfId="73" applyFont="1" applyFill="1" applyAlignment="1">
      <alignment vertical="center"/>
    </xf>
    <xf numFmtId="0" fontId="16" fillId="49" borderId="0" xfId="73" applyFont="1" applyFill="1" applyAlignment="1">
      <alignment vertical="center"/>
    </xf>
    <xf numFmtId="0" fontId="18" fillId="46" borderId="0" xfId="73" applyNumberFormat="1" applyFont="1" applyFill="1" applyAlignment="1">
      <alignment horizontal="left" vertical="center"/>
    </xf>
    <xf numFmtId="0" fontId="18" fillId="46" borderId="0" xfId="73" applyFont="1" applyFill="1" applyAlignment="1">
      <alignment horizontal="left" vertical="center"/>
    </xf>
    <xf numFmtId="170" fontId="18" fillId="46" borderId="0" xfId="73" applyNumberFormat="1" applyFont="1" applyFill="1" applyAlignment="1">
      <alignment horizontal="left" vertical="center"/>
    </xf>
    <xf numFmtId="0" fontId="18" fillId="0" borderId="0" xfId="73" applyFont="1" applyFill="1" applyAlignment="1">
      <alignment horizontal="left" vertical="center"/>
    </xf>
    <xf numFmtId="0" fontId="1" fillId="49" borderId="0" xfId="73" applyFont="1" applyFill="1"/>
    <xf numFmtId="0" fontId="45" fillId="49" borderId="0" xfId="73" applyFont="1" applyFill="1"/>
    <xf numFmtId="0" fontId="31" fillId="49" borderId="0" xfId="73" applyFont="1" applyFill="1"/>
    <xf numFmtId="170" fontId="1" fillId="49" borderId="0" xfId="73" applyNumberFormat="1" applyFont="1" applyFill="1"/>
    <xf numFmtId="0" fontId="1" fillId="51" borderId="0" xfId="0" applyNumberFormat="1" applyFont="1" applyFill="1">
      <alignment vertical="top"/>
    </xf>
    <xf numFmtId="0" fontId="37" fillId="48" borderId="0" xfId="70" applyNumberFormat="1" applyFont="1" applyFill="1" applyAlignment="1">
      <alignment horizontal="left" vertical="center"/>
    </xf>
    <xf numFmtId="0" fontId="37" fillId="48" borderId="0" xfId="70" applyNumberFormat="1" applyFont="1" applyFill="1" applyAlignment="1">
      <alignment horizontal="right" vertical="center"/>
    </xf>
    <xf numFmtId="0" fontId="18" fillId="49" borderId="0" xfId="0" applyNumberFormat="1" applyFont="1" applyFill="1" applyBorder="1" applyAlignment="1">
      <alignment vertical="top"/>
    </xf>
    <xf numFmtId="0" fontId="16" fillId="49" borderId="0" xfId="0" applyNumberFormat="1" applyFont="1" applyFill="1" applyAlignment="1">
      <alignment vertical="center"/>
    </xf>
    <xf numFmtId="0" fontId="23" fillId="50" borderId="0" xfId="67" applyNumberFormat="1" applyFont="1" applyFill="1" applyAlignment="1">
      <alignment horizontal="left" vertical="center"/>
    </xf>
    <xf numFmtId="0" fontId="18" fillId="50" borderId="0" xfId="68" applyNumberFormat="1" applyFont="1" applyFill="1" applyAlignment="1">
      <alignment horizontal="left" vertical="center"/>
    </xf>
    <xf numFmtId="0" fontId="1" fillId="49" borderId="0" xfId="0" applyNumberFormat="1" applyFont="1" applyFill="1" applyAlignment="1">
      <alignment vertical="center"/>
    </xf>
    <xf numFmtId="0" fontId="1" fillId="47" borderId="0" xfId="0" applyNumberFormat="1" applyFont="1" applyFill="1" applyAlignment="1">
      <alignment horizontal="left" vertical="center"/>
    </xf>
    <xf numFmtId="0" fontId="1" fillId="53" borderId="0" xfId="0" applyNumberFormat="1" applyFont="1" applyFill="1" applyAlignment="1">
      <alignment vertical="center"/>
    </xf>
    <xf numFmtId="0" fontId="29" fillId="0" borderId="0" xfId="0" applyNumberFormat="1" applyFont="1" applyFill="1" applyBorder="1" applyAlignment="1">
      <alignment horizontal="left" vertical="center"/>
    </xf>
    <xf numFmtId="0" fontId="16" fillId="49" borderId="0" xfId="0" applyNumberFormat="1" applyFont="1" applyFill="1">
      <alignment vertical="top"/>
    </xf>
    <xf numFmtId="0" fontId="1" fillId="53" borderId="0" xfId="0" applyNumberFormat="1" applyFont="1" applyFill="1">
      <alignment vertical="top"/>
    </xf>
    <xf numFmtId="0" fontId="30" fillId="49" borderId="0" xfId="0" applyNumberFormat="1" applyFont="1" applyFill="1" applyAlignment="1">
      <alignment vertical="top"/>
    </xf>
    <xf numFmtId="0" fontId="1" fillId="49" borderId="0" xfId="0" applyNumberFormat="1" applyFont="1" applyFill="1" applyAlignment="1">
      <alignment vertical="top"/>
    </xf>
    <xf numFmtId="0" fontId="31" fillId="49" borderId="0" xfId="0" applyNumberFormat="1" applyFont="1" applyFill="1" applyAlignment="1">
      <alignment vertical="top"/>
    </xf>
    <xf numFmtId="0" fontId="18" fillId="49" borderId="0" xfId="1" applyNumberFormat="1" applyFont="1" applyFill="1" applyAlignment="1">
      <alignment vertical="top"/>
    </xf>
    <xf numFmtId="0" fontId="1" fillId="49" borderId="0" xfId="0" applyNumberFormat="1" applyFont="1" applyFill="1" applyAlignment="1"/>
    <xf numFmtId="0" fontId="18" fillId="49" borderId="0" xfId="0" applyNumberFormat="1" applyFont="1" applyFill="1" applyAlignment="1">
      <alignment vertical="top"/>
    </xf>
    <xf numFmtId="0" fontId="30" fillId="49" borderId="0" xfId="0" applyNumberFormat="1" applyFont="1" applyFill="1">
      <alignment vertical="top"/>
    </xf>
    <xf numFmtId="170" fontId="1" fillId="51" borderId="0" xfId="0" applyNumberFormat="1" applyFont="1" applyFill="1">
      <alignment vertical="top"/>
    </xf>
    <xf numFmtId="170" fontId="1" fillId="49" borderId="0" xfId="0" applyNumberFormat="1" applyFont="1" applyFill="1" applyAlignment="1">
      <alignment vertical="top"/>
    </xf>
    <xf numFmtId="170" fontId="18" fillId="49" borderId="0" xfId="0" applyNumberFormat="1" applyFont="1" applyFill="1" applyAlignment="1">
      <alignment vertical="top"/>
    </xf>
    <xf numFmtId="0" fontId="37" fillId="48" borderId="0" xfId="0" applyNumberFormat="1" applyFont="1" applyFill="1" applyAlignment="1">
      <alignment horizontal="left" vertical="center"/>
    </xf>
    <xf numFmtId="0" fontId="36" fillId="48" borderId="0" xfId="0" applyNumberFormat="1" applyFont="1" applyFill="1" applyAlignment="1">
      <alignment horizontal="left" vertical="center"/>
    </xf>
    <xf numFmtId="0" fontId="38" fillId="48" borderId="0" xfId="67" applyNumberFormat="1" applyFont="1" applyFill="1" applyAlignment="1">
      <alignment horizontal="left" vertical="center"/>
    </xf>
    <xf numFmtId="0" fontId="1" fillId="49" borderId="0" xfId="0" applyNumberFormat="1" applyFont="1" applyFill="1" applyAlignment="1">
      <alignment horizontal="left" vertical="center"/>
    </xf>
    <xf numFmtId="0" fontId="16" fillId="49" borderId="0" xfId="0" applyNumberFormat="1" applyFont="1" applyFill="1" applyAlignment="1">
      <alignment horizontal="left" vertical="center"/>
    </xf>
    <xf numFmtId="0" fontId="23" fillId="46" borderId="0" xfId="67" applyNumberFormat="1" applyFont="1" applyFill="1" applyAlignment="1">
      <alignment horizontal="left" vertical="center"/>
    </xf>
    <xf numFmtId="0" fontId="18" fillId="46" borderId="0" xfId="68" applyNumberFormat="1" applyFont="1" applyFill="1" applyAlignment="1">
      <alignment horizontal="left" vertical="center"/>
    </xf>
    <xf numFmtId="0" fontId="23" fillId="49" borderId="0" xfId="67" applyNumberFormat="1" applyFont="1" applyFill="1" applyAlignment="1">
      <alignment vertical="center"/>
    </xf>
    <xf numFmtId="0" fontId="18" fillId="49" borderId="0" xfId="68" applyNumberFormat="1" applyFont="1" applyFill="1" applyAlignment="1">
      <alignment horizontal="right" vertical="center"/>
    </xf>
    <xf numFmtId="0" fontId="30" fillId="49" borderId="0" xfId="0" applyNumberFormat="1" applyFont="1" applyFill="1" applyAlignment="1">
      <alignment vertical="center"/>
    </xf>
    <xf numFmtId="0" fontId="31" fillId="49" borderId="0" xfId="0" applyNumberFormat="1" applyFont="1" applyFill="1" applyAlignment="1">
      <alignment vertical="center"/>
    </xf>
    <xf numFmtId="0" fontId="1" fillId="49" borderId="0" xfId="0" applyNumberFormat="1" applyFont="1" applyFill="1" applyAlignment="1">
      <alignment horizontal="right" vertical="center"/>
    </xf>
    <xf numFmtId="0" fontId="26" fillId="49" borderId="0" xfId="0" applyNumberFormat="1" applyFont="1" applyFill="1" applyAlignment="1">
      <alignment horizontal="right" vertical="center"/>
    </xf>
    <xf numFmtId="0" fontId="14" fillId="49" borderId="0" xfId="0" applyNumberFormat="1" applyFont="1" applyFill="1" applyAlignment="1">
      <alignment vertical="center"/>
    </xf>
    <xf numFmtId="0" fontId="23" fillId="49" borderId="0" xfId="0" applyNumberFormat="1" applyFont="1" applyFill="1" applyAlignment="1">
      <alignment vertical="center"/>
    </xf>
    <xf numFmtId="0" fontId="23" fillId="49" borderId="0" xfId="68" applyNumberFormat="1" applyFont="1" applyFill="1" applyAlignment="1">
      <alignment horizontal="left" vertical="center"/>
    </xf>
    <xf numFmtId="170" fontId="37" fillId="48" borderId="0" xfId="0" applyNumberFormat="1" applyFont="1" applyFill="1" applyAlignment="1">
      <alignment horizontal="right" vertical="center"/>
    </xf>
    <xf numFmtId="170" fontId="16" fillId="49" borderId="0" xfId="0" applyNumberFormat="1" applyFont="1" applyFill="1" applyAlignment="1">
      <alignment horizontal="left" vertical="center"/>
    </xf>
    <xf numFmtId="170" fontId="1" fillId="49" borderId="0" xfId="0" applyNumberFormat="1" applyFont="1" applyFill="1" applyAlignment="1">
      <alignment vertical="center"/>
    </xf>
    <xf numFmtId="0" fontId="46" fillId="54" borderId="0" xfId="74"/>
    <xf numFmtId="0" fontId="1" fillId="0" borderId="0" xfId="70"/>
    <xf numFmtId="0" fontId="47" fillId="54" borderId="14" xfId="70" applyFont="1" applyFill="1" applyBorder="1"/>
    <xf numFmtId="0" fontId="47" fillId="54" borderId="0" xfId="70" applyFont="1" applyFill="1"/>
    <xf numFmtId="0" fontId="42" fillId="48" borderId="0" xfId="73" applyFont="1" applyFill="1"/>
    <xf numFmtId="0" fontId="47" fillId="49" borderId="0" xfId="70" applyFont="1" applyFill="1"/>
    <xf numFmtId="14" fontId="42" fillId="48" borderId="0" xfId="73" applyNumberFormat="1" applyFont="1" applyFill="1" applyAlignment="1">
      <alignment horizontal="left"/>
    </xf>
    <xf numFmtId="0" fontId="49" fillId="54" borderId="0" xfId="75" applyFont="1" applyFill="1"/>
    <xf numFmtId="0" fontId="50" fillId="0" borderId="0" xfId="76" applyAlignment="1">
      <alignment vertical="center"/>
    </xf>
    <xf numFmtId="0" fontId="1" fillId="49" borderId="0" xfId="73" applyFont="1" applyFill="1" applyAlignment="1">
      <alignment vertical="top" wrapText="1"/>
    </xf>
    <xf numFmtId="0" fontId="1" fillId="0" borderId="0" xfId="70" applyAlignment="1">
      <alignment vertical="center"/>
    </xf>
    <xf numFmtId="0" fontId="1" fillId="0" borderId="0" xfId="70" applyAlignment="1">
      <alignment vertical="center" wrapText="1"/>
    </xf>
    <xf numFmtId="0" fontId="44" fillId="0" borderId="0" xfId="73"/>
    <xf numFmtId="0" fontId="48" fillId="0" borderId="0" xfId="75" applyAlignment="1">
      <alignment vertical="center"/>
    </xf>
    <xf numFmtId="0" fontId="51" fillId="54" borderId="0" xfId="78"/>
    <xf numFmtId="0" fontId="50" fillId="0" borderId="0" xfId="76" applyBorder="1"/>
    <xf numFmtId="0" fontId="50" fillId="0" borderId="0" xfId="76"/>
    <xf numFmtId="0" fontId="52" fillId="0" borderId="0" xfId="79"/>
    <xf numFmtId="0" fontId="53" fillId="0" borderId="0" xfId="80"/>
    <xf numFmtId="0" fontId="54" fillId="0" borderId="0" xfId="81"/>
    <xf numFmtId="0" fontId="1" fillId="0" borderId="0" xfId="82"/>
    <xf numFmtId="0" fontId="55" fillId="0" borderId="0" xfId="83"/>
    <xf numFmtId="0" fontId="1" fillId="47" borderId="0" xfId="84"/>
    <xf numFmtId="0" fontId="1" fillId="51" borderId="0" xfId="85" applyFont="1" applyFill="1" applyAlignment="1">
      <alignment vertical="center"/>
    </xf>
    <xf numFmtId="0" fontId="56" fillId="50" borderId="0" xfId="86"/>
    <xf numFmtId="0" fontId="1" fillId="47" borderId="15" xfId="70" applyFill="1" applyBorder="1" applyAlignment="1">
      <alignment horizontal="center"/>
    </xf>
    <xf numFmtId="0" fontId="57" fillId="56" borderId="15" xfId="70" applyFont="1" applyFill="1" applyBorder="1" applyAlignment="1">
      <alignment horizontal="center"/>
    </xf>
    <xf numFmtId="0" fontId="17" fillId="55" borderId="15" xfId="70" applyFont="1" applyFill="1" applyBorder="1" applyAlignment="1">
      <alignment horizontal="center"/>
    </xf>
    <xf numFmtId="0" fontId="1" fillId="57" borderId="15" xfId="70" applyFill="1" applyBorder="1" applyAlignment="1">
      <alignment horizontal="center"/>
    </xf>
    <xf numFmtId="164" fontId="58" fillId="33" borderId="0" xfId="87" applyNumberFormat="1" applyFont="1" applyFill="1" applyAlignment="1">
      <alignment vertical="top"/>
    </xf>
    <xf numFmtId="164" fontId="59" fillId="33" borderId="0" xfId="87" applyFont="1" applyFill="1">
      <alignment vertical="top"/>
    </xf>
    <xf numFmtId="164" fontId="59" fillId="0" borderId="0" xfId="87" applyFont="1">
      <alignment vertical="top"/>
    </xf>
    <xf numFmtId="164" fontId="1" fillId="0" borderId="0" xfId="87">
      <alignment vertical="top"/>
    </xf>
    <xf numFmtId="164" fontId="0" fillId="0" borderId="0" xfId="87" applyFont="1">
      <alignment vertical="top"/>
    </xf>
    <xf numFmtId="164" fontId="1" fillId="0" borderId="0" xfId="87" applyFill="1" applyBorder="1">
      <alignment vertical="top"/>
    </xf>
    <xf numFmtId="164" fontId="0" fillId="43" borderId="15" xfId="87" applyFont="1" applyFill="1" applyBorder="1">
      <alignment vertical="top"/>
    </xf>
    <xf numFmtId="164" fontId="1" fillId="58" borderId="15" xfId="87" applyFill="1" applyBorder="1">
      <alignment vertical="top"/>
    </xf>
    <xf numFmtId="164" fontId="57" fillId="56" borderId="15" xfId="87" applyFont="1" applyFill="1" applyBorder="1">
      <alignment vertical="top"/>
    </xf>
    <xf numFmtId="164" fontId="1" fillId="59" borderId="15" xfId="87" applyFill="1" applyBorder="1">
      <alignment vertical="top"/>
    </xf>
    <xf numFmtId="164" fontId="24" fillId="0" borderId="0" xfId="87" applyFont="1" applyBorder="1" applyAlignment="1">
      <alignment vertical="top"/>
    </xf>
    <xf numFmtId="164" fontId="1" fillId="43" borderId="15" xfId="87" applyNumberFormat="1" applyFill="1" applyBorder="1">
      <alignment vertical="top"/>
    </xf>
    <xf numFmtId="164" fontId="1" fillId="43" borderId="0" xfId="87" applyFill="1">
      <alignment vertical="top"/>
    </xf>
    <xf numFmtId="164" fontId="1" fillId="0" borderId="0" xfId="87" applyFont="1" applyAlignment="1">
      <alignment vertical="top" wrapText="1"/>
    </xf>
    <xf numFmtId="164" fontId="1" fillId="0" borderId="0" xfId="87" applyAlignment="1">
      <alignment vertical="top" wrapText="1"/>
    </xf>
  </cellXfs>
  <cellStyles count="88">
    <cellStyle name="20% - Accent1" xfId="21" builtinId="30" hidden="1"/>
    <cellStyle name="20% - Accent2" xfId="25" builtinId="34" hidden="1"/>
    <cellStyle name="20% - Accent3" xfId="29" builtinId="38" hidden="1"/>
    <cellStyle name="20% - Accent4" xfId="33" builtinId="42" hidden="1"/>
    <cellStyle name="20% - Accent5" xfId="37" builtinId="46" hidden="1"/>
    <cellStyle name="20% - Accent6" xfId="41" builtinId="50" hidden="1"/>
    <cellStyle name="40% - Accent1" xfId="22" builtinId="31" hidden="1"/>
    <cellStyle name="40% - Accent2" xfId="26" builtinId="35" hidden="1"/>
    <cellStyle name="40% - Accent3" xfId="30" builtinId="39" hidden="1"/>
    <cellStyle name="40% - Accent4" xfId="34" builtinId="43" hidden="1"/>
    <cellStyle name="40% - Accent5" xfId="38" builtinId="47" hidden="1"/>
    <cellStyle name="40% - Accent6" xfId="42" builtinId="51" hidden="1"/>
    <cellStyle name="60% - Accent1" xfId="23" builtinId="32" hidden="1"/>
    <cellStyle name="60% - Accent2" xfId="27" builtinId="36" hidden="1"/>
    <cellStyle name="60% - Accent3" xfId="31" builtinId="40" hidden="1"/>
    <cellStyle name="60% - Accent4" xfId="35" builtinId="44" hidden="1"/>
    <cellStyle name="60% - Accent5" xfId="39" builtinId="48" hidden="1"/>
    <cellStyle name="60% - Accent6" xfId="43" builtinId="52" hidden="1"/>
    <cellStyle name="Accent1" xfId="20" builtinId="29" hidden="1"/>
    <cellStyle name="Accent2" xfId="24" builtinId="33" hidden="1"/>
    <cellStyle name="Accent3" xfId="28" builtinId="37" hidden="1"/>
    <cellStyle name="Accent4" xfId="32" builtinId="41" hidden="1"/>
    <cellStyle name="Accent5" xfId="36" builtinId="45" hidden="1"/>
    <cellStyle name="Accent6" xfId="40" builtinId="49" hidden="1"/>
    <cellStyle name="Bad" xfId="9" builtinId="27" hidden="1"/>
    <cellStyle name="Calculation" xfId="13" builtinId="22" hidden="1"/>
    <cellStyle name="Calculation 2" xfId="82"/>
    <cellStyle name="Check Cell" xfId="15" builtinId="23" hidden="1"/>
    <cellStyle name="Column 1" xfId="66"/>
    <cellStyle name="Column 2 + 3" xfId="67"/>
    <cellStyle name="Column 4" xfId="68"/>
    <cellStyle name="Comma" xfId="1" builtinId="3" customBuiltin="1"/>
    <cellStyle name="Counterflow" xfId="54"/>
    <cellStyle name="DateLong" xfId="60"/>
    <cellStyle name="DateShort" xfId="61"/>
    <cellStyle name="Documentation" xfId="59"/>
    <cellStyle name="End of sheet" xfId="78"/>
    <cellStyle name="Explanatory Text" xfId="18" builtinId="53" hidden="1"/>
    <cellStyle name="Explanatory Text 2" xfId="83"/>
    <cellStyle name="Export" xfId="56"/>
    <cellStyle name="Exported to another sheet or section" xfId="81"/>
    <cellStyle name="Factor" xfId="62"/>
    <cellStyle name="Good" xfId="8" builtinId="26" hidden="1"/>
    <cellStyle name="Hard coded" xfId="57"/>
    <cellStyle name="Heading 1" xfId="4" builtinId="16" hidden="1"/>
    <cellStyle name="Heading 1 2" xfId="76"/>
    <cellStyle name="Heading 2" xfId="5" builtinId="17" hidden="1"/>
    <cellStyle name="Heading 2 2" xfId="79"/>
    <cellStyle name="Heading 3" xfId="6" builtinId="18" hidden="1"/>
    <cellStyle name="Heading 4" xfId="7" builtinId="19" hidden="1"/>
    <cellStyle name="Hyperlink 2" xfId="71"/>
    <cellStyle name="Hyperlink 3" xfId="75"/>
    <cellStyle name="Import" xfId="55"/>
    <cellStyle name="Input" xfId="11" builtinId="20" hidden="1"/>
    <cellStyle name="Input 2" xfId="84"/>
    <cellStyle name="Level 1 Heading" xfId="63"/>
    <cellStyle name="Level 2 Heading" xfId="64"/>
    <cellStyle name="Level 3 Heading" xfId="65"/>
    <cellStyle name="Linked Cell" xfId="14" builtinId="24" hidden="1"/>
    <cellStyle name="Linked Cell 2" xfId="80"/>
    <cellStyle name="Neutral" xfId="10" builtinId="28" hidden="1"/>
    <cellStyle name="Normal" xfId="0" builtinId="0" customBuiltin="1"/>
    <cellStyle name="Normal 2" xfId="69"/>
    <cellStyle name="Normal 2 2" xfId="87"/>
    <cellStyle name="Normal 3" xfId="70"/>
    <cellStyle name="Normal 4" xfId="73"/>
    <cellStyle name="Normal 5" xfId="85"/>
    <cellStyle name="Note" xfId="17" builtinId="10" hidden="1"/>
    <cellStyle name="Output" xfId="12" builtinId="21" hidden="1"/>
    <cellStyle name="Pantone 130C" xfId="47"/>
    <cellStyle name="Pantone 179C" xfId="52"/>
    <cellStyle name="Pantone 232C" xfId="51"/>
    <cellStyle name="Pantone 2745C" xfId="50"/>
    <cellStyle name="Pantone 279C" xfId="45"/>
    <cellStyle name="Pantone 281C" xfId="44"/>
    <cellStyle name="Pantone 451C" xfId="46"/>
    <cellStyle name="Pantone 583C" xfId="49"/>
    <cellStyle name="Pantone 633C" xfId="48"/>
    <cellStyle name="Percent" xfId="2" builtinId="5" customBuiltin="1"/>
    <cellStyle name="Percent [0]" xfId="58"/>
    <cellStyle name="Section separator" xfId="86"/>
    <cellStyle name="Title" xfId="3" builtinId="15" hidden="1"/>
    <cellStyle name="Title 2" xfId="74"/>
    <cellStyle name="Total" xfId="19" builtinId="25" hidden="1"/>
    <cellStyle name="Warning Text" xfId="16" builtinId="11" customBuiltin="1"/>
    <cellStyle name="Warning Text 3" xfId="77"/>
    <cellStyle name="WIP" xfId="53"/>
    <cellStyle name="Year" xfId="72"/>
  </cellStyles>
  <dxfs count="24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2" defaultPivotStyle="PivotStyleLight16"/>
  <colors>
    <mruColors>
      <color rgb="FF0000FF"/>
      <color rgb="FFFFCCFF"/>
      <color rgb="FFCCFFFF"/>
      <color rgb="FFFCEAB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3</xdr:row>
      <xdr:rowOff>38100</xdr:rowOff>
    </xdr:from>
    <xdr:to>
      <xdr:col>5</xdr:col>
      <xdr:colOff>234807</xdr:colOff>
      <xdr:row>6</xdr:row>
      <xdr:rowOff>188121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14857" y="702129"/>
          <a:ext cx="2836493" cy="7752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g.rayat/OneDrive%20-%20OFWAT/Quality%20and%20Assurance/FD%20-%20Reconciliation%20Rule%20Book/Reconciliation%20Rule%20Book/Models/Cost-of-New-Debt-Indexation-Model-Blank-17.07.2019-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Model formatting"/>
      <sheetName val="ToC"/>
      <sheetName val="InpC"/>
      <sheetName val="InpR"/>
      <sheetName val="InpIndex"/>
      <sheetName val="Time"/>
      <sheetName val="RCV and post 2020 investment"/>
      <sheetName val="Cost of Debt"/>
      <sheetName val="Water Resources"/>
      <sheetName val="Water Network +"/>
      <sheetName val="Wastewater Network +"/>
      <sheetName val="Bioresources"/>
      <sheetName val="Check"/>
      <sheetName val="Track"/>
    </sheetNames>
    <sheetDataSet>
      <sheetData sheetId="0"/>
      <sheetData sheetId="1"/>
      <sheetData sheetId="2"/>
      <sheetData sheetId="3">
        <row r="43">
          <cell r="F43">
            <v>1E-3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wat 2016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0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wat 2015">
      <a:majorFont>
        <a:latin typeface="Franklin Gothic Demi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wat 2016" id="{A420DE61-A4E8-4DB5-890E-1E2F09860D19}" vid="{7B41E948-0C9A-4054-BED8-27FCA73304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R19Reconciliationrulebook@ofwat.gov.uk" TargetMode="External"/><Relationship Id="rId1" Type="http://schemas.openxmlformats.org/officeDocument/2006/relationships/hyperlink" Target="mailto:PR19Reconciliationrulebook@ofwat.gov.u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E0DCD8"/>
    <pageSetUpPr fitToPage="1"/>
  </sheetPr>
  <dimension ref="A1:F29"/>
  <sheetViews>
    <sheetView tabSelected="1" view="pageBreakPreview" topLeftCell="A12" zoomScaleNormal="100" zoomScaleSheetLayoutView="100" workbookViewId="0">
      <selection activeCell="A27" sqref="A27:XFD40"/>
    </sheetView>
  </sheetViews>
  <sheetFormatPr defaultColWidth="9.125" defaultRowHeight="12.75" x14ac:dyDescent="0.35"/>
  <cols>
    <col min="1" max="1" width="28.1875" style="115" bestFit="1" customWidth="1"/>
    <col min="2" max="2" width="100.1875" style="115" customWidth="1"/>
    <col min="3" max="3" width="18.875" style="115" customWidth="1"/>
    <col min="4" max="16384" width="9.125" style="115"/>
  </cols>
  <sheetData>
    <row r="1" spans="1:6" ht="32.25" thickBot="1" x14ac:dyDescent="1.1000000000000001">
      <c r="A1" s="114" t="str">
        <f ca="1" xml:space="preserve"> RIGHT(CELL("filename", $A$1), LEN(CELL("filename", $A$1)) - SEARCH("]", CELL("filename", $A$1)))</f>
        <v>Cover</v>
      </c>
      <c r="B1" s="114"/>
      <c r="C1" s="114"/>
      <c r="D1" s="114"/>
      <c r="E1" s="114"/>
      <c r="F1" s="114"/>
    </row>
    <row r="2" spans="1:6" ht="4.05" customHeight="1" x14ac:dyDescent="0.4">
      <c r="A2" s="116"/>
      <c r="B2" s="116"/>
      <c r="C2" s="116"/>
      <c r="D2" s="116"/>
      <c r="E2" s="116"/>
      <c r="F2" s="116"/>
    </row>
    <row r="3" spans="1:6" ht="15" x14ac:dyDescent="0.4">
      <c r="A3" s="117" t="s">
        <v>95</v>
      </c>
      <c r="B3" s="46" t="s">
        <v>106</v>
      </c>
      <c r="C3" s="119"/>
      <c r="D3" s="119"/>
      <c r="E3" s="119"/>
      <c r="F3" s="119"/>
    </row>
    <row r="4" spans="1:6" ht="15.4" x14ac:dyDescent="0.45">
      <c r="A4" s="117" t="s">
        <v>96</v>
      </c>
      <c r="B4" s="118" t="s">
        <v>0</v>
      </c>
      <c r="C4" s="119"/>
      <c r="D4" s="119"/>
      <c r="E4" s="119"/>
      <c r="F4" s="119"/>
    </row>
    <row r="5" spans="1:6" ht="15.4" x14ac:dyDescent="0.45">
      <c r="A5" s="117" t="s">
        <v>1</v>
      </c>
      <c r="B5" s="118" t="str">
        <f ca="1" xml:space="preserve"> MID(CELL("filename"), FIND("[", CELL("filename"), 1) + 1, FIND("]", CELL("filename"), 1) - FIND("[", CELL("filename"), 1) - 1)</f>
        <v>PR19 blind year ODI difference model.xlsx</v>
      </c>
      <c r="C5" s="119"/>
      <c r="D5" s="119"/>
      <c r="E5" s="119"/>
      <c r="F5" s="119"/>
    </row>
    <row r="6" spans="1:6" ht="15.4" x14ac:dyDescent="0.45">
      <c r="A6" s="117" t="s">
        <v>2</v>
      </c>
      <c r="B6" s="120">
        <v>43889</v>
      </c>
      <c r="C6" s="119"/>
      <c r="D6" s="119"/>
      <c r="E6" s="119"/>
      <c r="F6" s="119"/>
    </row>
    <row r="7" spans="1:6" ht="15" x14ac:dyDescent="0.4">
      <c r="A7" s="117" t="s">
        <v>3</v>
      </c>
      <c r="B7" s="117" t="s">
        <v>4</v>
      </c>
      <c r="C7" s="119"/>
      <c r="D7" s="119"/>
      <c r="E7" s="119"/>
      <c r="F7" s="119"/>
    </row>
    <row r="8" spans="1:6" ht="15" x14ac:dyDescent="0.4">
      <c r="A8" s="117" t="s">
        <v>5</v>
      </c>
      <c r="B8" s="121" t="s">
        <v>97</v>
      </c>
      <c r="C8" s="119"/>
      <c r="D8" s="119"/>
      <c r="E8" s="119"/>
      <c r="F8" s="119"/>
    </row>
    <row r="9" spans="1:6" ht="4.05" customHeight="1" x14ac:dyDescent="0.4">
      <c r="A9" s="117"/>
      <c r="B9" s="117"/>
      <c r="C9" s="117"/>
      <c r="D9" s="117"/>
      <c r="E9" s="117"/>
      <c r="F9" s="117"/>
    </row>
    <row r="11" spans="1:6" ht="51" x14ac:dyDescent="0.35">
      <c r="A11" s="122" t="s">
        <v>6</v>
      </c>
      <c r="B11" s="123" t="s">
        <v>107</v>
      </c>
    </row>
    <row r="12" spans="1:6" x14ac:dyDescent="0.35">
      <c r="A12" s="124"/>
      <c r="B12" s="124"/>
    </row>
    <row r="13" spans="1:6" ht="14.65" x14ac:dyDescent="0.35">
      <c r="A13" s="122" t="s">
        <v>98</v>
      </c>
      <c r="B13" s="125" t="s">
        <v>108</v>
      </c>
    </row>
    <row r="14" spans="1:6" x14ac:dyDescent="0.35">
      <c r="A14" s="124"/>
      <c r="B14" s="124"/>
    </row>
    <row r="15" spans="1:6" ht="25.5" x14ac:dyDescent="0.35">
      <c r="A15" s="122" t="s">
        <v>7</v>
      </c>
      <c r="B15" s="123" t="s">
        <v>150</v>
      </c>
    </row>
    <row r="16" spans="1:6" x14ac:dyDescent="0.35">
      <c r="A16" s="124"/>
      <c r="B16" s="124"/>
    </row>
    <row r="17" spans="1:6" ht="14.65" x14ac:dyDescent="0.35">
      <c r="A17" s="122" t="s">
        <v>99</v>
      </c>
      <c r="B17" s="124" t="s">
        <v>100</v>
      </c>
    </row>
    <row r="18" spans="1:6" x14ac:dyDescent="0.35">
      <c r="A18" s="124"/>
      <c r="B18" s="124"/>
    </row>
    <row r="19" spans="1:6" ht="14.65" x14ac:dyDescent="0.35">
      <c r="A19" s="122" t="s">
        <v>101</v>
      </c>
      <c r="B19" s="124" t="s">
        <v>100</v>
      </c>
    </row>
    <row r="20" spans="1:6" x14ac:dyDescent="0.35">
      <c r="A20" s="124"/>
      <c r="B20" s="124"/>
    </row>
    <row r="21" spans="1:6" ht="14.65" x14ac:dyDescent="0.35">
      <c r="A21" s="122" t="s">
        <v>102</v>
      </c>
      <c r="B21" s="124" t="s">
        <v>100</v>
      </c>
      <c r="C21" s="126"/>
    </row>
    <row r="22" spans="1:6" x14ac:dyDescent="0.35">
      <c r="A22" s="124"/>
      <c r="B22" s="124"/>
    </row>
    <row r="23" spans="1:6" ht="14.65" x14ac:dyDescent="0.35">
      <c r="A23" s="122" t="s">
        <v>103</v>
      </c>
      <c r="B23" s="124" t="s">
        <v>104</v>
      </c>
    </row>
    <row r="24" spans="1:6" x14ac:dyDescent="0.35">
      <c r="A24" s="124"/>
      <c r="B24" s="127" t="s">
        <v>97</v>
      </c>
    </row>
    <row r="25" spans="1:6" x14ac:dyDescent="0.35">
      <c r="A25" s="124"/>
      <c r="B25" s="124"/>
    </row>
    <row r="26" spans="1:6" x14ac:dyDescent="0.35">
      <c r="A26" s="124"/>
      <c r="B26" s="124"/>
    </row>
    <row r="29" spans="1:6" ht="13.5" x14ac:dyDescent="0.45">
      <c r="A29" s="128" t="s">
        <v>105</v>
      </c>
      <c r="B29" s="128"/>
      <c r="C29" s="128"/>
      <c r="D29" s="128"/>
      <c r="E29" s="128"/>
      <c r="F29" s="128"/>
    </row>
  </sheetData>
  <hyperlinks>
    <hyperlink ref="B8" r:id="rId1"/>
    <hyperlink ref="B24" r:id="rId2"/>
  </hyperlinks>
  <printOptions headings="1"/>
  <pageMargins left="0.7" right="0.7" top="0.75" bottom="0.75" header="0.3" footer="0.3"/>
  <pageSetup paperSize="9" scale="67" fitToHeight="0" orientation="landscape" r:id="rId3"/>
  <headerFooter>
    <oddHeader>&amp;L&amp;File
&amp;CSheet: &amp;A&amp;ROFFICIAL</oddHeader>
    <oddFooter>&amp;LPrinted on &amp;D at &amp;T&amp;CPage &amp;P of &amp;N&amp;ROfwat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E0DCD8"/>
  </sheetPr>
  <dimension ref="A1:K39"/>
  <sheetViews>
    <sheetView view="pageBreakPreview" zoomScale="60" zoomScaleNormal="100" workbookViewId="0"/>
  </sheetViews>
  <sheetFormatPr defaultColWidth="9.125" defaultRowHeight="12.75" x14ac:dyDescent="0.35"/>
  <cols>
    <col min="1" max="4" width="2.375" style="115" customWidth="1"/>
    <col min="5" max="5" width="40.875" style="115" customWidth="1"/>
    <col min="6" max="6" width="2.375" style="115" customWidth="1"/>
    <col min="7" max="7" width="32.125" style="115" customWidth="1"/>
    <col min="8" max="8" width="2.375" style="115" customWidth="1"/>
    <col min="9" max="9" width="37.5" style="115" customWidth="1"/>
    <col min="10" max="10" width="2.375" style="115" customWidth="1"/>
    <col min="11" max="11" width="22.1875" style="115" customWidth="1"/>
    <col min="12" max="16384" width="9.125" style="115"/>
  </cols>
  <sheetData>
    <row r="1" spans="1:11" ht="31.9" x14ac:dyDescent="1.05">
      <c r="A1" s="114" t="str">
        <f ca="1" xml:space="preserve"> RIGHT(CELL("filename", $A$1), LEN(CELL("filename", $A$1)) - SEARCH("]", CELL("filename", $A$1)))</f>
        <v>Style Guide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</row>
    <row r="3" spans="1:11" ht="14.65" x14ac:dyDescent="0.5">
      <c r="A3" s="129" t="s">
        <v>110</v>
      </c>
      <c r="I3" s="130"/>
      <c r="K3" s="130"/>
    </row>
    <row r="5" spans="1:11" ht="13.5" x14ac:dyDescent="0.45">
      <c r="B5" s="131" t="s">
        <v>111</v>
      </c>
    </row>
    <row r="6" spans="1:11" x14ac:dyDescent="0.35">
      <c r="E6" s="132" t="s">
        <v>112</v>
      </c>
      <c r="G6" s="115" t="s">
        <v>113</v>
      </c>
    </row>
    <row r="8" spans="1:11" x14ac:dyDescent="0.35">
      <c r="E8" s="133" t="s">
        <v>114</v>
      </c>
      <c r="G8" s="115" t="s">
        <v>115</v>
      </c>
    </row>
    <row r="10" spans="1:11" x14ac:dyDescent="0.35">
      <c r="E10" s="134" t="s">
        <v>116</v>
      </c>
      <c r="G10" s="115" t="s">
        <v>117</v>
      </c>
    </row>
    <row r="12" spans="1:11" x14ac:dyDescent="0.35">
      <c r="E12" s="115" t="s">
        <v>118</v>
      </c>
    </row>
    <row r="13" spans="1:11" x14ac:dyDescent="0.35">
      <c r="E13" s="115" t="s">
        <v>119</v>
      </c>
    </row>
    <row r="15" spans="1:11" x14ac:dyDescent="0.35">
      <c r="E15" s="135" t="s">
        <v>120</v>
      </c>
      <c r="G15" s="115" t="s">
        <v>121</v>
      </c>
    </row>
    <row r="17" spans="1:7" ht="13.5" x14ac:dyDescent="0.45">
      <c r="B17" s="131" t="s">
        <v>122</v>
      </c>
    </row>
    <row r="18" spans="1:7" x14ac:dyDescent="0.35">
      <c r="E18" s="136" t="s">
        <v>123</v>
      </c>
      <c r="G18" s="115" t="s">
        <v>11</v>
      </c>
    </row>
    <row r="20" spans="1:7" x14ac:dyDescent="0.35">
      <c r="E20" s="137" t="s">
        <v>124</v>
      </c>
      <c r="G20" s="115" t="s">
        <v>125</v>
      </c>
    </row>
    <row r="22" spans="1:7" ht="13.5" x14ac:dyDescent="0.45">
      <c r="B22" s="131" t="s">
        <v>126</v>
      </c>
    </row>
    <row r="23" spans="1:7" ht="13.5" x14ac:dyDescent="0.45">
      <c r="E23" s="138" t="s">
        <v>127</v>
      </c>
      <c r="G23" s="115" t="s">
        <v>128</v>
      </c>
    </row>
    <row r="25" spans="1:7" ht="13.5" x14ac:dyDescent="0.45">
      <c r="E25" s="128" t="s">
        <v>129</v>
      </c>
      <c r="G25" s="115" t="s">
        <v>130</v>
      </c>
    </row>
    <row r="28" spans="1:7" ht="14.65" x14ac:dyDescent="0.5">
      <c r="A28" s="130" t="s">
        <v>131</v>
      </c>
    </row>
    <row r="30" spans="1:7" x14ac:dyDescent="0.35">
      <c r="E30" s="139"/>
      <c r="G30" s="115" t="s">
        <v>132</v>
      </c>
    </row>
    <row r="32" spans="1:7" x14ac:dyDescent="0.35">
      <c r="E32" s="140"/>
      <c r="G32" s="115" t="s">
        <v>133</v>
      </c>
    </row>
    <row r="34" spans="1:11" x14ac:dyDescent="0.35">
      <c r="E34" s="141"/>
      <c r="G34" s="115" t="s">
        <v>134</v>
      </c>
    </row>
    <row r="36" spans="1:11" x14ac:dyDescent="0.35">
      <c r="E36" s="142"/>
      <c r="G36" s="115" t="s">
        <v>135</v>
      </c>
    </row>
    <row r="39" spans="1:11" ht="13.5" x14ac:dyDescent="0.45">
      <c r="A39" s="128" t="s">
        <v>105</v>
      </c>
      <c r="B39" s="128"/>
      <c r="C39" s="128"/>
      <c r="D39" s="128"/>
      <c r="E39" s="128"/>
      <c r="F39" s="128"/>
      <c r="G39" s="128"/>
      <c r="H39" s="128"/>
      <c r="I39" s="128"/>
      <c r="J39" s="128"/>
      <c r="K39" s="128"/>
    </row>
  </sheetData>
  <printOptions headings="1"/>
  <pageMargins left="0.7" right="0.7" top="0.75" bottom="0.75" header="0.3" footer="0.3"/>
  <pageSetup paperSize="9" scale="67" fitToHeight="0" orientation="landscape" r:id="rId1"/>
  <headerFooter>
    <oddHeader>&amp;L&amp;File
&amp;CSheet: &amp;A&amp;ROFFICIAL</oddHeader>
    <oddFooter>&amp;LPrinted on &amp;D at &amp;T&amp;CPage &amp;P of &amp;N&amp;ROfwat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</sheetPr>
  <dimension ref="A1:L13"/>
  <sheetViews>
    <sheetView view="pageBreakPreview" zoomScale="60" zoomScaleNormal="100" workbookViewId="0"/>
  </sheetViews>
  <sheetFormatPr defaultColWidth="0" defaultRowHeight="12.5" customHeight="1" x14ac:dyDescent="0.35"/>
  <cols>
    <col min="1" max="1" width="2.375" style="146" customWidth="1"/>
    <col min="2" max="2" width="33.875" style="146" bestFit="1" customWidth="1"/>
    <col min="3" max="3" width="3.1875" style="146" customWidth="1"/>
    <col min="4" max="4" width="33.875" style="146" bestFit="1" customWidth="1"/>
    <col min="5" max="5" width="3.1875" style="146" customWidth="1"/>
    <col min="6" max="6" width="51" style="146" customWidth="1"/>
    <col min="7" max="7" width="2.875" style="146" customWidth="1"/>
    <col min="8" max="8" width="51" style="146" customWidth="1"/>
    <col min="9" max="9" width="58.625" style="146" hidden="1" customWidth="1"/>
    <col min="10" max="11" width="0" style="146" hidden="1" customWidth="1"/>
    <col min="12" max="12" width="58.625" style="146" hidden="1" customWidth="1"/>
    <col min="13" max="16384" width="8.375" style="146" hidden="1"/>
  </cols>
  <sheetData>
    <row r="1" spans="1:8" s="145" customFormat="1" ht="25.15" x14ac:dyDescent="0.35">
      <c r="A1" s="143" t="str">
        <f ca="1" xml:space="preserve"> RIGHT(CELL("filename", $A$1), LEN(CELL("filename", $A$1)) - SEARCH("]", CELL("filename", $A$1)))</f>
        <v>ToC</v>
      </c>
      <c r="B1" s="144"/>
      <c r="C1" s="144"/>
      <c r="D1" s="144"/>
      <c r="E1" s="144"/>
      <c r="F1" s="144"/>
      <c r="G1" s="144"/>
      <c r="H1" s="144"/>
    </row>
    <row r="3" spans="1:8" ht="13.5" x14ac:dyDescent="0.35">
      <c r="B3" s="146" t="s">
        <v>136</v>
      </c>
      <c r="D3" s="147" t="s">
        <v>137</v>
      </c>
      <c r="F3" s="146" t="s">
        <v>138</v>
      </c>
      <c r="H3" s="147" t="s">
        <v>139</v>
      </c>
    </row>
    <row r="5" spans="1:8" ht="13.5" x14ac:dyDescent="0.35">
      <c r="B5" s="149" t="s">
        <v>140</v>
      </c>
      <c r="D5" s="150" t="s">
        <v>11</v>
      </c>
      <c r="F5" s="151" t="s">
        <v>147</v>
      </c>
      <c r="H5" s="152" t="s">
        <v>141</v>
      </c>
    </row>
    <row r="6" spans="1:8" ht="63.75" x14ac:dyDescent="0.35">
      <c r="B6" s="146" t="s">
        <v>142</v>
      </c>
      <c r="D6" s="123" t="s">
        <v>109</v>
      </c>
      <c r="F6" s="156" t="s">
        <v>148</v>
      </c>
      <c r="H6" s="157" t="s">
        <v>149</v>
      </c>
    </row>
    <row r="7" spans="1:8" ht="12.75" x14ac:dyDescent="0.35">
      <c r="F7" s="153"/>
    </row>
    <row r="8" spans="1:8" ht="13.5" x14ac:dyDescent="0.35">
      <c r="B8" s="149" t="s">
        <v>143</v>
      </c>
      <c r="H8" s="148"/>
    </row>
    <row r="9" spans="1:8" ht="12.75" x14ac:dyDescent="0.35">
      <c r="B9" s="146" t="s">
        <v>144</v>
      </c>
      <c r="H9" s="148"/>
    </row>
    <row r="10" spans="1:8" ht="12.75" x14ac:dyDescent="0.35">
      <c r="H10" s="148"/>
    </row>
    <row r="11" spans="1:8" ht="12.75" x14ac:dyDescent="0.35">
      <c r="B11" s="154" t="s">
        <v>145</v>
      </c>
      <c r="H11" s="148"/>
    </row>
    <row r="12" spans="1:8" ht="12.75" x14ac:dyDescent="0.35">
      <c r="B12" s="146" t="s">
        <v>146</v>
      </c>
      <c r="H12" s="148"/>
    </row>
    <row r="13" spans="1:8" s="155" customFormat="1" ht="13.5" x14ac:dyDescent="0.45">
      <c r="A13" s="128" t="s">
        <v>105</v>
      </c>
      <c r="B13" s="128"/>
      <c r="C13" s="128"/>
      <c r="D13" s="128"/>
      <c r="E13" s="128"/>
      <c r="F13" s="128"/>
      <c r="G13" s="128"/>
      <c r="H13" s="128"/>
    </row>
  </sheetData>
  <printOptions headings="1"/>
  <pageMargins left="0.7" right="0.7" top="0.75" bottom="0.75" header="0.3" footer="0.3"/>
  <pageSetup paperSize="9" scale="65" fitToHeight="0" orientation="landscape" r:id="rId1"/>
  <headerFooter>
    <oddHeader>&amp;L&amp;File
&amp;CSheet: &amp;A&amp;ROFFICIAL</oddHeader>
    <oddFooter>&amp;LPrinted on &amp;D at &amp;T&amp;CPage &amp;P of &amp;N&amp;ROfwat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CEABF"/>
  </sheetPr>
  <dimension ref="A1:T74"/>
  <sheetViews>
    <sheetView view="pageBreakPreview" zoomScale="60" zoomScaleNormal="100" workbookViewId="0">
      <selection sqref="A1:XFD1048576"/>
    </sheetView>
  </sheetViews>
  <sheetFormatPr defaultColWidth="9.625" defaultRowHeight="12.75" x14ac:dyDescent="0.35"/>
  <cols>
    <col min="1" max="4" width="1.625" style="47" customWidth="1"/>
    <col min="5" max="5" width="45.625" style="47" customWidth="1"/>
    <col min="6" max="8" width="15.625" style="47" customWidth="1"/>
    <col min="9" max="9" width="2.625" style="6" customWidth="1"/>
    <col min="10" max="16384" width="9.625" style="6"/>
  </cols>
  <sheetData>
    <row r="1" spans="1:20" s="34" customFormat="1" ht="29.25" x14ac:dyDescent="0.35">
      <c r="A1" s="73" t="str">
        <f ca="1" xml:space="preserve"> RIGHT(CELL("filename", $A$1), LEN(CELL("filename", $A$1)) - SEARCH("]", CELL("filename", $A$1)))</f>
        <v>Inputs</v>
      </c>
      <c r="B1" s="73"/>
      <c r="C1" s="73"/>
      <c r="D1" s="73"/>
      <c r="E1" s="73"/>
      <c r="F1" s="73"/>
      <c r="G1" s="73"/>
      <c r="H1" s="74">
        <f>Inputs!F5</f>
        <v>0</v>
      </c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</row>
    <row r="2" spans="1:20" s="2" customFormat="1" ht="13.15" x14ac:dyDescent="0.35">
      <c r="A2" s="47"/>
      <c r="B2" s="47"/>
      <c r="C2" s="47"/>
      <c r="D2" s="47"/>
      <c r="E2" s="75"/>
      <c r="F2" s="76" t="s">
        <v>8</v>
      </c>
      <c r="G2" s="76" t="s">
        <v>9</v>
      </c>
      <c r="H2" s="76" t="s">
        <v>10</v>
      </c>
      <c r="I2" s="6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15" x14ac:dyDescent="0.35">
      <c r="A3" s="3" t="s">
        <v>11</v>
      </c>
      <c r="B3" s="77"/>
      <c r="C3" s="78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0" x14ac:dyDescent="0.35">
      <c r="I4" s="12"/>
      <c r="J4" s="14"/>
      <c r="K4" s="14"/>
      <c r="L4" s="14"/>
      <c r="M4" s="14"/>
      <c r="N4" s="14"/>
      <c r="O4" s="14"/>
      <c r="P4" s="14"/>
      <c r="Q4" s="14"/>
      <c r="R4" s="14"/>
      <c r="S4" s="14"/>
    </row>
    <row r="5" spans="1:20" ht="13.15" x14ac:dyDescent="0.35">
      <c r="A5" s="79"/>
      <c r="B5" s="79"/>
      <c r="C5" s="79"/>
      <c r="D5" s="79"/>
      <c r="E5" s="79" t="s">
        <v>12</v>
      </c>
      <c r="F5" s="80"/>
      <c r="H5" s="79"/>
      <c r="I5" s="7"/>
    </row>
    <row r="6" spans="1:20" ht="13.15" x14ac:dyDescent="0.35">
      <c r="A6" s="79"/>
      <c r="B6" s="79"/>
      <c r="C6" s="79"/>
      <c r="D6" s="79"/>
      <c r="E6" s="79" t="s">
        <v>14</v>
      </c>
      <c r="F6" s="81" t="e">
        <f>INDEX(Validation!C4:C21, MATCH(F5, Validation!B4:B21, 0))</f>
        <v>#N/A</v>
      </c>
      <c r="H6" s="79"/>
      <c r="I6" s="7"/>
    </row>
    <row r="7" spans="1:20" ht="13.15" x14ac:dyDescent="0.35">
      <c r="I7" s="7"/>
    </row>
    <row r="8" spans="1:20" x14ac:dyDescent="0.35">
      <c r="E8" s="47" t="s">
        <v>15</v>
      </c>
      <c r="F8" s="92">
        <v>244.67499999999998</v>
      </c>
      <c r="G8" s="47" t="s">
        <v>16</v>
      </c>
    </row>
    <row r="9" spans="1:20" x14ac:dyDescent="0.35">
      <c r="E9" s="47" t="s">
        <v>17</v>
      </c>
      <c r="F9" s="92">
        <v>274.90833333333336</v>
      </c>
      <c r="G9" s="47" t="s">
        <v>16</v>
      </c>
      <c r="H9" s="82"/>
    </row>
    <row r="10" spans="1:20" ht="13.15" x14ac:dyDescent="0.35">
      <c r="G10" s="83"/>
      <c r="H10" s="83"/>
    </row>
    <row r="11" spans="1:20" ht="13.15" x14ac:dyDescent="0.35">
      <c r="E11" s="47" t="s">
        <v>18</v>
      </c>
      <c r="F11" s="72" t="s">
        <v>19</v>
      </c>
      <c r="G11" s="47" t="s">
        <v>20</v>
      </c>
      <c r="H11" s="83"/>
    </row>
    <row r="12" spans="1:20" ht="13.15" x14ac:dyDescent="0.35">
      <c r="E12" s="47" t="s">
        <v>21</v>
      </c>
      <c r="F12" s="84" t="str">
        <f>"£m ("&amp;F11&amp;" prices)"</f>
        <v>£m (2012-13 prices)</v>
      </c>
      <c r="G12" s="47" t="s">
        <v>22</v>
      </c>
      <c r="H12" s="83"/>
    </row>
    <row r="14" spans="1:20" ht="13.15" x14ac:dyDescent="0.35">
      <c r="C14" s="85" t="s">
        <v>23</v>
      </c>
      <c r="D14" s="86"/>
      <c r="E14" s="86"/>
      <c r="F14" s="86"/>
      <c r="G14" s="86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20" x14ac:dyDescent="0.35">
      <c r="C15" s="86"/>
      <c r="D15" s="86"/>
      <c r="E15" s="86"/>
      <c r="F15" s="86"/>
      <c r="G15" s="86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20" x14ac:dyDescent="0.35">
      <c r="C16" s="86"/>
      <c r="D16" s="87" t="s">
        <v>24</v>
      </c>
      <c r="E16" s="86"/>
      <c r="F16" s="86"/>
      <c r="G16" s="86"/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3:19" x14ac:dyDescent="0.35">
      <c r="C17" s="86"/>
      <c r="D17" s="86"/>
      <c r="E17" s="88" t="s">
        <v>25</v>
      </c>
      <c r="F17" s="51"/>
      <c r="G17" s="86" t="str">
        <f t="shared" ref="G17:G23" si="0">$F$12</f>
        <v>£m (2012-13 prices)</v>
      </c>
      <c r="J17" s="14"/>
      <c r="K17" s="14"/>
      <c r="L17" s="14"/>
      <c r="M17" s="14"/>
      <c r="N17" s="14"/>
      <c r="O17" s="14"/>
      <c r="P17" s="14"/>
      <c r="Q17" s="14"/>
      <c r="R17" s="14"/>
      <c r="S17" s="14"/>
    </row>
    <row r="18" spans="3:19" x14ac:dyDescent="0.35">
      <c r="C18" s="86"/>
      <c r="D18" s="86"/>
      <c r="E18" s="88" t="s">
        <v>26</v>
      </c>
      <c r="F18" s="51"/>
      <c r="G18" s="86" t="str">
        <f t="shared" si="0"/>
        <v>£m (2012-13 prices)</v>
      </c>
      <c r="J18" s="14"/>
      <c r="K18" s="14"/>
      <c r="L18" s="14"/>
      <c r="M18" s="14"/>
      <c r="N18" s="14"/>
      <c r="O18" s="14"/>
      <c r="P18" s="14"/>
      <c r="Q18" s="14"/>
      <c r="R18" s="14"/>
      <c r="S18" s="14"/>
    </row>
    <row r="19" spans="3:19" x14ac:dyDescent="0.35">
      <c r="C19" s="86"/>
      <c r="D19" s="86"/>
      <c r="E19" s="88" t="s">
        <v>27</v>
      </c>
      <c r="F19" s="51"/>
      <c r="G19" s="86" t="str">
        <f t="shared" si="0"/>
        <v>£m (2012-13 prices)</v>
      </c>
    </row>
    <row r="20" spans="3:19" x14ac:dyDescent="0.35">
      <c r="C20" s="86"/>
      <c r="D20" s="86"/>
      <c r="E20" s="88" t="s">
        <v>28</v>
      </c>
      <c r="F20" s="51"/>
      <c r="G20" s="86" t="str">
        <f t="shared" si="0"/>
        <v>£m (2012-13 prices)</v>
      </c>
    </row>
    <row r="21" spans="3:19" x14ac:dyDescent="0.35">
      <c r="C21" s="86"/>
      <c r="D21" s="86"/>
      <c r="E21" s="88" t="s">
        <v>29</v>
      </c>
      <c r="F21" s="51"/>
      <c r="G21" s="86" t="str">
        <f t="shared" si="0"/>
        <v>£m (2012-13 prices)</v>
      </c>
    </row>
    <row r="22" spans="3:19" x14ac:dyDescent="0.35">
      <c r="C22" s="86"/>
      <c r="D22" s="86"/>
      <c r="E22" s="88" t="s">
        <v>30</v>
      </c>
      <c r="F22" s="51"/>
      <c r="G22" s="86" t="str">
        <f t="shared" si="0"/>
        <v>£m (2012-13 prices)</v>
      </c>
    </row>
    <row r="23" spans="3:19" x14ac:dyDescent="0.35">
      <c r="C23" s="86"/>
      <c r="D23" s="86"/>
      <c r="E23" s="88" t="s">
        <v>31</v>
      </c>
      <c r="F23" s="51"/>
      <c r="G23" s="86" t="str">
        <f t="shared" si="0"/>
        <v>£m (2012-13 prices)</v>
      </c>
    </row>
    <row r="24" spans="3:19" x14ac:dyDescent="0.35">
      <c r="C24" s="86"/>
      <c r="D24" s="86"/>
      <c r="E24" s="89"/>
      <c r="F24" s="8"/>
      <c r="G24" s="86"/>
    </row>
    <row r="25" spans="3:19" x14ac:dyDescent="0.35">
      <c r="C25" s="86"/>
      <c r="D25" s="87" t="s">
        <v>32</v>
      </c>
      <c r="E25" s="86"/>
      <c r="F25" s="93"/>
      <c r="G25" s="86"/>
    </row>
    <row r="26" spans="3:19" x14ac:dyDescent="0.35">
      <c r="C26" s="86"/>
      <c r="D26" s="86"/>
      <c r="E26" s="88" t="s">
        <v>25</v>
      </c>
      <c r="F26" s="51"/>
      <c r="G26" s="86" t="str">
        <f t="shared" ref="G26:G32" si="1">$F$12</f>
        <v>£m (2012-13 prices)</v>
      </c>
    </row>
    <row r="27" spans="3:19" x14ac:dyDescent="0.35">
      <c r="C27" s="86"/>
      <c r="D27" s="86"/>
      <c r="E27" s="88" t="s">
        <v>26</v>
      </c>
      <c r="F27" s="51"/>
      <c r="G27" s="86" t="str">
        <f t="shared" si="1"/>
        <v>£m (2012-13 prices)</v>
      </c>
    </row>
    <row r="28" spans="3:19" x14ac:dyDescent="0.35">
      <c r="C28" s="86"/>
      <c r="D28" s="86"/>
      <c r="E28" s="88" t="s">
        <v>27</v>
      </c>
      <c r="F28" s="51"/>
      <c r="G28" s="86" t="str">
        <f t="shared" si="1"/>
        <v>£m (2012-13 prices)</v>
      </c>
    </row>
    <row r="29" spans="3:19" x14ac:dyDescent="0.35">
      <c r="C29" s="86"/>
      <c r="D29" s="86"/>
      <c r="E29" s="88" t="s">
        <v>28</v>
      </c>
      <c r="F29" s="51"/>
      <c r="G29" s="86" t="str">
        <f t="shared" si="1"/>
        <v>£m (2012-13 prices)</v>
      </c>
    </row>
    <row r="30" spans="3:19" x14ac:dyDescent="0.35">
      <c r="C30" s="86"/>
      <c r="D30" s="86"/>
      <c r="E30" s="88" t="s">
        <v>29</v>
      </c>
      <c r="F30" s="51"/>
      <c r="G30" s="86" t="str">
        <f t="shared" si="1"/>
        <v>£m (2012-13 prices)</v>
      </c>
    </row>
    <row r="31" spans="3:19" x14ac:dyDescent="0.35">
      <c r="C31" s="86"/>
      <c r="D31" s="86"/>
      <c r="E31" s="88" t="s">
        <v>30</v>
      </c>
      <c r="F31" s="51"/>
      <c r="G31" s="86" t="str">
        <f t="shared" si="1"/>
        <v>£m (2012-13 prices)</v>
      </c>
    </row>
    <row r="32" spans="3:19" x14ac:dyDescent="0.35">
      <c r="C32" s="86"/>
      <c r="D32" s="86"/>
      <c r="E32" s="88" t="s">
        <v>31</v>
      </c>
      <c r="F32" s="51"/>
      <c r="G32" s="86" t="str">
        <f t="shared" si="1"/>
        <v>£m (2012-13 prices)</v>
      </c>
    </row>
    <row r="33" spans="2:20" x14ac:dyDescent="0.35">
      <c r="C33" s="86"/>
      <c r="D33" s="86"/>
      <c r="E33" s="89"/>
      <c r="F33" s="8"/>
      <c r="G33" s="86"/>
    </row>
    <row r="34" spans="2:20" x14ac:dyDescent="0.35">
      <c r="C34" s="86"/>
      <c r="D34" s="87" t="s">
        <v>33</v>
      </c>
      <c r="E34" s="86"/>
      <c r="F34" s="93"/>
      <c r="G34" s="86"/>
    </row>
    <row r="35" spans="2:20" x14ac:dyDescent="0.35">
      <c r="C35" s="86"/>
      <c r="D35" s="86"/>
      <c r="E35" s="88" t="s">
        <v>25</v>
      </c>
      <c r="F35" s="51"/>
      <c r="G35" s="86" t="str">
        <f t="shared" ref="G35:G41" si="2">$F$12</f>
        <v>£m (2012-13 prices)</v>
      </c>
    </row>
    <row r="36" spans="2:20" x14ac:dyDescent="0.35">
      <c r="C36" s="86"/>
      <c r="D36" s="86"/>
      <c r="E36" s="88" t="s">
        <v>26</v>
      </c>
      <c r="F36" s="51"/>
      <c r="G36" s="86" t="str">
        <f t="shared" si="2"/>
        <v>£m (2012-13 prices)</v>
      </c>
    </row>
    <row r="37" spans="2:20" x14ac:dyDescent="0.35">
      <c r="C37" s="86"/>
      <c r="D37" s="86"/>
      <c r="E37" s="88" t="s">
        <v>27</v>
      </c>
      <c r="F37" s="51"/>
      <c r="G37" s="86" t="str">
        <f t="shared" si="2"/>
        <v>£m (2012-13 prices)</v>
      </c>
    </row>
    <row r="38" spans="2:20" x14ac:dyDescent="0.35">
      <c r="C38" s="86"/>
      <c r="D38" s="86"/>
      <c r="E38" s="88" t="s">
        <v>28</v>
      </c>
      <c r="F38" s="51"/>
      <c r="G38" s="86" t="str">
        <f t="shared" si="2"/>
        <v>£m (2012-13 prices)</v>
      </c>
    </row>
    <row r="39" spans="2:20" ht="13.15" x14ac:dyDescent="0.35">
      <c r="C39" s="85"/>
      <c r="D39" s="86"/>
      <c r="E39" s="88" t="s">
        <v>29</v>
      </c>
      <c r="F39" s="51"/>
      <c r="G39" s="86" t="str">
        <f t="shared" si="2"/>
        <v>£m (2012-13 prices)</v>
      </c>
    </row>
    <row r="40" spans="2:20" ht="13.15" x14ac:dyDescent="0.35">
      <c r="C40" s="85"/>
      <c r="D40" s="86"/>
      <c r="E40" s="88" t="s">
        <v>30</v>
      </c>
      <c r="F40" s="51"/>
      <c r="G40" s="86" t="str">
        <f t="shared" si="2"/>
        <v>£m (2012-13 prices)</v>
      </c>
    </row>
    <row r="41" spans="2:20" ht="13.15" x14ac:dyDescent="0.35">
      <c r="C41" s="85"/>
      <c r="D41" s="86"/>
      <c r="E41" s="88" t="s">
        <v>31</v>
      </c>
      <c r="F41" s="51"/>
      <c r="G41" s="86" t="str">
        <f t="shared" si="2"/>
        <v>£m (2012-13 prices)</v>
      </c>
    </row>
    <row r="42" spans="2:20" x14ac:dyDescent="0.35">
      <c r="F42" s="52"/>
    </row>
    <row r="43" spans="2:20" x14ac:dyDescent="0.35">
      <c r="F43" s="52"/>
    </row>
    <row r="44" spans="2:20" x14ac:dyDescent="0.35">
      <c r="E44" s="90"/>
      <c r="F44" s="94"/>
      <c r="G44" s="90"/>
      <c r="H44" s="90"/>
      <c r="J44" s="14"/>
      <c r="K44" s="14"/>
      <c r="L44" s="14"/>
      <c r="M44" s="14"/>
      <c r="N44" s="14"/>
      <c r="O44" s="14"/>
      <c r="P44" s="14"/>
      <c r="Q44" s="14"/>
      <c r="R44" s="14"/>
      <c r="S44" s="14"/>
    </row>
    <row r="45" spans="2:20" ht="13.15" x14ac:dyDescent="0.35">
      <c r="B45" s="91"/>
      <c r="C45" s="85" t="s">
        <v>34</v>
      </c>
      <c r="D45" s="86"/>
      <c r="E45" s="86"/>
      <c r="F45" s="93"/>
      <c r="G45" s="86"/>
      <c r="H45" s="90"/>
      <c r="J45" s="14"/>
      <c r="K45" s="14"/>
      <c r="L45" s="14"/>
      <c r="M45" s="14"/>
      <c r="N45" s="14"/>
      <c r="O45" s="14"/>
      <c r="P45" s="14"/>
      <c r="Q45" s="14"/>
      <c r="R45" s="14"/>
      <c r="S45" s="14"/>
    </row>
    <row r="46" spans="2:20" x14ac:dyDescent="0.35">
      <c r="C46" s="86"/>
      <c r="D46" s="86"/>
      <c r="E46" s="86"/>
      <c r="F46" s="93"/>
      <c r="G46" s="86"/>
      <c r="H46" s="90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2:20" x14ac:dyDescent="0.35">
      <c r="C47" s="86"/>
      <c r="D47" s="87" t="s">
        <v>24</v>
      </c>
      <c r="E47" s="86"/>
      <c r="F47" s="93"/>
      <c r="G47" s="86"/>
      <c r="H47" s="90"/>
      <c r="J47" s="14"/>
      <c r="K47" s="14"/>
      <c r="L47" s="14"/>
      <c r="M47" s="14"/>
      <c r="N47" s="14"/>
      <c r="O47" s="14"/>
      <c r="P47" s="14"/>
      <c r="Q47" s="14"/>
      <c r="R47" s="14"/>
      <c r="S47" s="14"/>
    </row>
    <row r="48" spans="2:20" x14ac:dyDescent="0.35">
      <c r="C48" s="86"/>
      <c r="D48" s="86"/>
      <c r="E48" s="88" t="s">
        <v>25</v>
      </c>
      <c r="F48" s="51"/>
      <c r="G48" s="86" t="str">
        <f t="shared" ref="G48:G54" si="3">$F$12</f>
        <v>£m (2012-13 prices)</v>
      </c>
      <c r="J48" s="36"/>
      <c r="K48" s="36"/>
      <c r="L48" s="36"/>
      <c r="M48" s="36"/>
      <c r="N48" s="52"/>
      <c r="O48" s="36"/>
      <c r="P48" s="36"/>
      <c r="Q48" s="36"/>
      <c r="R48" s="36"/>
      <c r="S48" s="36"/>
      <c r="T48" s="36"/>
    </row>
    <row r="49" spans="3:20" x14ac:dyDescent="0.35">
      <c r="C49" s="86"/>
      <c r="D49" s="86"/>
      <c r="E49" s="88" t="s">
        <v>26</v>
      </c>
      <c r="F49" s="51"/>
      <c r="G49" s="86" t="str">
        <f t="shared" si="3"/>
        <v>£m (2012-13 prices)</v>
      </c>
      <c r="H49" s="90"/>
      <c r="J49" s="36"/>
      <c r="K49" s="36"/>
      <c r="L49" s="36"/>
      <c r="M49" s="36"/>
      <c r="N49" s="36"/>
      <c r="O49" s="53"/>
      <c r="P49" s="53"/>
      <c r="Q49" s="53"/>
      <c r="R49" s="53"/>
      <c r="S49" s="53"/>
      <c r="T49" s="36"/>
    </row>
    <row r="50" spans="3:20" x14ac:dyDescent="0.35">
      <c r="C50" s="86"/>
      <c r="D50" s="86"/>
      <c r="E50" s="88" t="s">
        <v>27</v>
      </c>
      <c r="F50" s="51"/>
      <c r="G50" s="86" t="str">
        <f t="shared" si="3"/>
        <v>£m (2012-13 prices)</v>
      </c>
      <c r="H50" s="90"/>
      <c r="J50" s="14"/>
      <c r="K50" s="14"/>
      <c r="L50" s="14"/>
      <c r="M50" s="14"/>
      <c r="N50" s="14"/>
      <c r="O50" s="14"/>
      <c r="P50" s="14"/>
      <c r="Q50" s="14"/>
      <c r="R50" s="14"/>
      <c r="S50" s="14"/>
    </row>
    <row r="51" spans="3:20" x14ac:dyDescent="0.35">
      <c r="C51" s="86"/>
      <c r="D51" s="86"/>
      <c r="E51" s="88" t="s">
        <v>28</v>
      </c>
      <c r="F51" s="51"/>
      <c r="G51" s="86" t="str">
        <f t="shared" si="3"/>
        <v>£m (2012-13 prices)</v>
      </c>
    </row>
    <row r="52" spans="3:20" x14ac:dyDescent="0.35">
      <c r="C52" s="86"/>
      <c r="D52" s="86"/>
      <c r="E52" s="88" t="s">
        <v>29</v>
      </c>
      <c r="F52" s="51"/>
      <c r="G52" s="86" t="str">
        <f t="shared" si="3"/>
        <v>£m (2012-13 prices)</v>
      </c>
      <c r="J52" s="36"/>
      <c r="K52" s="36"/>
      <c r="L52" s="36"/>
      <c r="M52" s="36"/>
      <c r="N52" s="52"/>
      <c r="O52" s="36"/>
      <c r="P52" s="36"/>
      <c r="Q52" s="36"/>
      <c r="R52" s="36"/>
      <c r="S52" s="36"/>
      <c r="T52" s="36"/>
    </row>
    <row r="53" spans="3:20" x14ac:dyDescent="0.35">
      <c r="C53" s="86"/>
      <c r="D53" s="86"/>
      <c r="E53" s="88" t="s">
        <v>30</v>
      </c>
      <c r="F53" s="51"/>
      <c r="G53" s="86" t="str">
        <f t="shared" si="3"/>
        <v>£m (2012-13 prices)</v>
      </c>
      <c r="H53" s="90"/>
      <c r="J53" s="36"/>
      <c r="K53" s="36"/>
      <c r="L53" s="36"/>
      <c r="M53" s="36"/>
      <c r="N53" s="36"/>
      <c r="O53" s="53"/>
      <c r="P53" s="53"/>
      <c r="Q53" s="53"/>
      <c r="R53" s="53"/>
      <c r="S53" s="53"/>
      <c r="T53" s="36"/>
    </row>
    <row r="54" spans="3:20" x14ac:dyDescent="0.35">
      <c r="C54" s="86"/>
      <c r="D54" s="86"/>
      <c r="E54" s="88" t="s">
        <v>31</v>
      </c>
      <c r="F54" s="51"/>
      <c r="G54" s="86" t="str">
        <f t="shared" si="3"/>
        <v>£m (2012-13 prices)</v>
      </c>
    </row>
    <row r="55" spans="3:20" x14ac:dyDescent="0.35">
      <c r="C55" s="86"/>
      <c r="D55" s="86"/>
      <c r="E55" s="89"/>
      <c r="F55" s="8"/>
      <c r="G55" s="86"/>
    </row>
    <row r="56" spans="3:20" x14ac:dyDescent="0.35">
      <c r="C56" s="86"/>
      <c r="D56" s="87" t="s">
        <v>32</v>
      </c>
      <c r="E56" s="86"/>
      <c r="F56" s="93"/>
      <c r="G56" s="86"/>
      <c r="J56" s="36"/>
      <c r="K56" s="36"/>
      <c r="L56" s="36"/>
      <c r="M56" s="36"/>
      <c r="N56" s="52"/>
      <c r="O56" s="36"/>
      <c r="P56" s="36"/>
      <c r="Q56" s="36"/>
      <c r="R56" s="36"/>
      <c r="S56" s="36"/>
      <c r="T56" s="36"/>
    </row>
    <row r="57" spans="3:20" x14ac:dyDescent="0.35">
      <c r="C57" s="86"/>
      <c r="D57" s="86"/>
      <c r="E57" s="88" t="s">
        <v>25</v>
      </c>
      <c r="F57" s="51"/>
      <c r="G57" s="86" t="str">
        <f t="shared" ref="G57:G63" si="4">$F$12</f>
        <v>£m (2012-13 prices)</v>
      </c>
      <c r="H57" s="90"/>
      <c r="J57" s="36"/>
      <c r="K57" s="36"/>
      <c r="L57" s="36"/>
      <c r="M57" s="36"/>
      <c r="N57" s="36"/>
      <c r="O57" s="53"/>
      <c r="P57" s="53"/>
      <c r="Q57" s="53"/>
      <c r="R57" s="53"/>
      <c r="S57" s="53"/>
      <c r="T57" s="36"/>
    </row>
    <row r="58" spans="3:20" x14ac:dyDescent="0.35">
      <c r="C58" s="86"/>
      <c r="D58" s="86"/>
      <c r="E58" s="88" t="s">
        <v>26</v>
      </c>
      <c r="F58" s="51"/>
      <c r="G58" s="86" t="str">
        <f t="shared" si="4"/>
        <v>£m (2012-13 prices)</v>
      </c>
    </row>
    <row r="59" spans="3:20" x14ac:dyDescent="0.35">
      <c r="C59" s="86"/>
      <c r="D59" s="86"/>
      <c r="E59" s="88" t="s">
        <v>27</v>
      </c>
      <c r="F59" s="51"/>
      <c r="G59" s="86" t="str">
        <f t="shared" si="4"/>
        <v>£m (2012-13 prices)</v>
      </c>
    </row>
    <row r="60" spans="3:20" x14ac:dyDescent="0.35">
      <c r="C60" s="86"/>
      <c r="D60" s="86"/>
      <c r="E60" s="88" t="s">
        <v>28</v>
      </c>
      <c r="F60" s="51"/>
      <c r="G60" s="86" t="str">
        <f t="shared" si="4"/>
        <v>£m (2012-13 prices)</v>
      </c>
      <c r="H60" s="90"/>
      <c r="J60" s="36"/>
      <c r="K60" s="36"/>
      <c r="L60" s="36"/>
      <c r="M60" s="36"/>
      <c r="N60" s="36"/>
      <c r="O60" s="36"/>
      <c r="P60" s="36"/>
      <c r="Q60" s="37"/>
      <c r="R60" s="37"/>
      <c r="S60" s="37"/>
      <c r="T60" s="36"/>
    </row>
    <row r="61" spans="3:20" x14ac:dyDescent="0.35">
      <c r="C61" s="86"/>
      <c r="D61" s="86"/>
      <c r="E61" s="88" t="s">
        <v>29</v>
      </c>
      <c r="F61" s="51"/>
      <c r="G61" s="86" t="str">
        <f t="shared" si="4"/>
        <v>£m (2012-13 prices)</v>
      </c>
    </row>
    <row r="62" spans="3:20" x14ac:dyDescent="0.35">
      <c r="C62" s="86"/>
      <c r="D62" s="86"/>
      <c r="E62" s="88" t="s">
        <v>30</v>
      </c>
      <c r="F62" s="51"/>
      <c r="G62" s="86" t="str">
        <f t="shared" si="4"/>
        <v>£m (2012-13 prices)</v>
      </c>
    </row>
    <row r="63" spans="3:20" x14ac:dyDescent="0.35">
      <c r="C63" s="86"/>
      <c r="D63" s="86"/>
      <c r="E63" s="88" t="s">
        <v>31</v>
      </c>
      <c r="F63" s="51"/>
      <c r="G63" s="86" t="str">
        <f t="shared" si="4"/>
        <v>£m (2012-13 prices)</v>
      </c>
      <c r="H63" s="90"/>
      <c r="J63" s="36"/>
      <c r="K63" s="36"/>
      <c r="L63" s="36"/>
      <c r="M63" s="36"/>
      <c r="N63" s="36"/>
      <c r="O63" s="36"/>
      <c r="P63" s="36"/>
      <c r="Q63" s="37"/>
      <c r="R63" s="37"/>
      <c r="S63" s="37"/>
      <c r="T63" s="36"/>
    </row>
    <row r="64" spans="3:20" x14ac:dyDescent="0.35">
      <c r="C64" s="86"/>
      <c r="D64" s="86"/>
      <c r="E64" s="89"/>
      <c r="F64" s="8"/>
      <c r="G64" s="86"/>
    </row>
    <row r="65" spans="1:20" x14ac:dyDescent="0.35">
      <c r="C65" s="86"/>
      <c r="D65" s="87" t="s">
        <v>33</v>
      </c>
      <c r="E65" s="86"/>
      <c r="F65" s="93"/>
      <c r="G65" s="86"/>
    </row>
    <row r="66" spans="1:20" x14ac:dyDescent="0.35">
      <c r="C66" s="86"/>
      <c r="D66" s="86"/>
      <c r="E66" s="88" t="s">
        <v>25</v>
      </c>
      <c r="F66" s="51"/>
      <c r="G66" s="86" t="str">
        <f t="shared" ref="G66:G72" si="5">$F$12</f>
        <v>£m (2012-13 prices)</v>
      </c>
      <c r="J66" s="36"/>
      <c r="K66" s="36"/>
      <c r="L66" s="36"/>
      <c r="M66" s="36"/>
      <c r="N66" s="36"/>
      <c r="O66" s="36"/>
      <c r="P66" s="36"/>
      <c r="Q66" s="45"/>
      <c r="R66" s="37"/>
      <c r="S66" s="37"/>
      <c r="T66" s="36"/>
    </row>
    <row r="67" spans="1:20" x14ac:dyDescent="0.35">
      <c r="C67" s="86"/>
      <c r="D67" s="86"/>
      <c r="E67" s="88" t="s">
        <v>26</v>
      </c>
      <c r="F67" s="51"/>
      <c r="G67" s="86" t="str">
        <f t="shared" si="5"/>
        <v>£m (2012-13 prices)</v>
      </c>
      <c r="H67" s="90"/>
      <c r="J67" s="36"/>
      <c r="K67" s="36"/>
      <c r="L67" s="36"/>
      <c r="M67" s="36"/>
      <c r="N67" s="36"/>
      <c r="O67" s="36"/>
      <c r="P67" s="36"/>
      <c r="Q67" s="45"/>
      <c r="R67" s="37"/>
      <c r="S67" s="37"/>
      <c r="T67" s="36"/>
    </row>
    <row r="68" spans="1:20" x14ac:dyDescent="0.35">
      <c r="C68" s="86"/>
      <c r="D68" s="86"/>
      <c r="E68" s="88" t="s">
        <v>27</v>
      </c>
      <c r="F68" s="51"/>
      <c r="G68" s="86" t="str">
        <f t="shared" si="5"/>
        <v>£m (2012-13 prices)</v>
      </c>
      <c r="H68" s="90"/>
      <c r="J68" s="36"/>
      <c r="K68" s="36"/>
      <c r="L68" s="36"/>
      <c r="M68" s="36"/>
      <c r="N68" s="36"/>
      <c r="O68" s="36"/>
      <c r="P68" s="36"/>
      <c r="Q68" s="45"/>
      <c r="R68" s="37"/>
      <c r="S68" s="37"/>
      <c r="T68" s="36"/>
    </row>
    <row r="69" spans="1:20" x14ac:dyDescent="0.35">
      <c r="C69" s="86"/>
      <c r="D69" s="86"/>
      <c r="E69" s="88" t="s">
        <v>28</v>
      </c>
      <c r="F69" s="51"/>
      <c r="G69" s="86" t="str">
        <f t="shared" si="5"/>
        <v>£m (2012-13 prices)</v>
      </c>
      <c r="H69" s="90"/>
      <c r="J69" s="36"/>
      <c r="K69" s="36"/>
      <c r="L69" s="36"/>
      <c r="M69" s="36"/>
      <c r="N69" s="36"/>
      <c r="O69" s="36"/>
      <c r="P69" s="36"/>
      <c r="Q69" s="45"/>
      <c r="R69" s="37"/>
      <c r="S69" s="37"/>
      <c r="T69" s="36"/>
    </row>
    <row r="70" spans="1:20" ht="13.15" x14ac:dyDescent="0.35">
      <c r="C70" s="85"/>
      <c r="D70" s="86"/>
      <c r="E70" s="88" t="s">
        <v>29</v>
      </c>
      <c r="F70" s="51"/>
      <c r="G70" s="86" t="str">
        <f t="shared" si="5"/>
        <v>£m (2012-13 prices)</v>
      </c>
      <c r="H70" s="90"/>
      <c r="J70" s="36"/>
      <c r="K70" s="36"/>
      <c r="L70" s="36"/>
      <c r="M70" s="36"/>
      <c r="N70" s="36"/>
      <c r="O70" s="36"/>
      <c r="P70" s="36"/>
      <c r="Q70" s="45"/>
      <c r="R70" s="37"/>
      <c r="S70" s="37"/>
      <c r="T70" s="36"/>
    </row>
    <row r="71" spans="1:20" ht="13.15" x14ac:dyDescent="0.35">
      <c r="C71" s="85"/>
      <c r="D71" s="86"/>
      <c r="E71" s="88" t="s">
        <v>30</v>
      </c>
      <c r="F71" s="51"/>
      <c r="G71" s="86" t="str">
        <f t="shared" si="5"/>
        <v>£m (2012-13 prices)</v>
      </c>
      <c r="H71" s="90"/>
      <c r="J71" s="36"/>
      <c r="K71" s="36"/>
      <c r="L71" s="36"/>
      <c r="M71" s="36"/>
      <c r="N71" s="36"/>
      <c r="O71" s="36"/>
      <c r="P71" s="36"/>
      <c r="Q71" s="45"/>
      <c r="R71" s="37"/>
      <c r="S71" s="37"/>
      <c r="T71" s="36"/>
    </row>
    <row r="72" spans="1:20" ht="13.15" x14ac:dyDescent="0.35">
      <c r="C72" s="85"/>
      <c r="D72" s="86"/>
      <c r="E72" s="88" t="s">
        <v>31</v>
      </c>
      <c r="F72" s="51"/>
      <c r="G72" s="86" t="str">
        <f t="shared" si="5"/>
        <v>£m (2012-13 prices)</v>
      </c>
      <c r="H72" s="90"/>
      <c r="J72" s="36"/>
      <c r="K72" s="36"/>
      <c r="L72" s="36"/>
      <c r="M72" s="36"/>
      <c r="N72" s="36"/>
      <c r="O72" s="36"/>
      <c r="P72" s="36"/>
      <c r="Q72" s="54"/>
      <c r="R72" s="37"/>
      <c r="S72" s="37"/>
      <c r="T72" s="36"/>
    </row>
    <row r="73" spans="1:20" ht="13.15" x14ac:dyDescent="0.35">
      <c r="C73" s="85"/>
      <c r="D73" s="86"/>
      <c r="E73" s="88"/>
      <c r="F73" s="86"/>
      <c r="G73" s="86"/>
      <c r="H73" s="90"/>
      <c r="J73" s="36"/>
      <c r="K73" s="36"/>
      <c r="L73" s="36"/>
      <c r="M73" s="36"/>
      <c r="N73" s="36"/>
      <c r="O73" s="36"/>
      <c r="P73" s="36"/>
      <c r="Q73" s="54"/>
      <c r="R73" s="37"/>
      <c r="S73" s="37"/>
      <c r="T73" s="36"/>
    </row>
    <row r="74" spans="1:20" s="14" customFormat="1" ht="13.5" x14ac:dyDescent="0.45">
      <c r="A74" s="128" t="s">
        <v>105</v>
      </c>
      <c r="B74" s="128"/>
      <c r="C74" s="128"/>
      <c r="D74" s="128"/>
      <c r="E74" s="128"/>
      <c r="F74" s="128"/>
      <c r="G74" s="128"/>
      <c r="H74" s="128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</row>
  </sheetData>
  <pageMargins left="0.7" right="0.7" top="0.75" bottom="0.75" header="0.3" footer="0.3"/>
  <pageSetup paperSize="9" scale="67" orientation="landscape" r:id="rId1"/>
  <headerFooter>
    <oddHeader>&amp;L&amp;File
&amp;CSheet: &amp;A&amp;ROFFICIAL</oddHeader>
    <oddFooter>&amp;LPrinted on &amp;D at &amp;T&amp;CPage &amp;P of &amp;N&amp;ROfwat</oddFooter>
  </headerFooter>
  <rowBreaks count="1" manualBreakCount="1">
    <brk id="42" max="7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Validation!$B$5:$B$21</xm:f>
          </x14:formula1>
          <xm:sqref>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5"/>
  </sheetPr>
  <dimension ref="A1:M126"/>
  <sheetViews>
    <sheetView view="pageBreakPreview" zoomScale="60" zoomScaleNormal="100" workbookViewId="0"/>
  </sheetViews>
  <sheetFormatPr defaultColWidth="9.625" defaultRowHeight="12.75" x14ac:dyDescent="0.35"/>
  <cols>
    <col min="1" max="4" width="1.625" style="47" customWidth="1"/>
    <col min="5" max="5" width="45.625" style="47" customWidth="1"/>
    <col min="6" max="7" width="15.625" style="47" customWidth="1"/>
    <col min="8" max="8" width="15.625" style="52" customWidth="1"/>
    <col min="9" max="9" width="2.625" style="6" customWidth="1"/>
    <col min="10" max="16384" width="9.625" style="6"/>
  </cols>
  <sheetData>
    <row r="1" spans="1:12" s="34" customFormat="1" ht="29.25" x14ac:dyDescent="0.35">
      <c r="A1" s="95" t="str">
        <f ca="1" xml:space="preserve"> RIGHT(CELL("filename", $A$1), LEN(CELL("filename", $A$1)) - SEARCH("]", CELL("filename", $A$1)))</f>
        <v>Calculations</v>
      </c>
      <c r="B1" s="96"/>
      <c r="C1" s="96"/>
      <c r="D1" s="96"/>
      <c r="E1" s="97"/>
      <c r="F1" s="97"/>
      <c r="G1" s="97"/>
      <c r="H1" s="111">
        <f>Inputs!F5</f>
        <v>0</v>
      </c>
      <c r="I1" s="21"/>
      <c r="J1" s="33"/>
      <c r="L1" s="35"/>
    </row>
    <row r="2" spans="1:12" s="22" customFormat="1" ht="13.15" x14ac:dyDescent="0.35">
      <c r="A2" s="98"/>
      <c r="B2" s="98"/>
      <c r="C2" s="98"/>
      <c r="D2" s="98"/>
      <c r="E2" s="98"/>
      <c r="F2" s="99" t="s">
        <v>8</v>
      </c>
      <c r="G2" s="99" t="s">
        <v>9</v>
      </c>
      <c r="H2" s="112" t="s">
        <v>10</v>
      </c>
    </row>
    <row r="3" spans="1:12" s="11" customFormat="1" ht="13.15" x14ac:dyDescent="0.35">
      <c r="A3" s="15" t="s">
        <v>11</v>
      </c>
      <c r="B3" s="100"/>
      <c r="C3" s="100"/>
      <c r="D3" s="101"/>
      <c r="E3" s="18"/>
      <c r="F3" s="23"/>
      <c r="G3" s="23"/>
      <c r="H3" s="20"/>
      <c r="I3" s="19"/>
    </row>
    <row r="4" spans="1:12" s="27" customFormat="1" x14ac:dyDescent="0.35">
      <c r="A4" s="24"/>
      <c r="B4" s="102"/>
      <c r="C4" s="102"/>
      <c r="D4" s="103"/>
      <c r="E4" s="25"/>
      <c r="F4" s="26"/>
      <c r="G4" s="26"/>
      <c r="H4" s="28"/>
      <c r="I4" s="28"/>
    </row>
    <row r="5" spans="1:12" s="27" customFormat="1" ht="13.15" x14ac:dyDescent="0.35">
      <c r="A5" s="24"/>
      <c r="B5" s="25"/>
      <c r="C5" s="104" t="str">
        <f>Inputs!C14</f>
        <v>ODI payments as at FD</v>
      </c>
      <c r="D5" s="103"/>
      <c r="E5" s="25"/>
      <c r="F5" s="26"/>
      <c r="G5" s="26"/>
      <c r="H5" s="28"/>
      <c r="I5" s="28"/>
    </row>
    <row r="6" spans="1:12" s="27" customFormat="1" x14ac:dyDescent="0.35">
      <c r="A6" s="24"/>
      <c r="B6" s="102"/>
      <c r="C6" s="102"/>
      <c r="D6" s="103"/>
      <c r="E6" s="25"/>
      <c r="F6" s="26"/>
      <c r="G6" s="26"/>
      <c r="H6" s="28"/>
      <c r="I6" s="28"/>
    </row>
    <row r="7" spans="1:12" s="2" customFormat="1" x14ac:dyDescent="0.35">
      <c r="A7" s="79"/>
      <c r="B7" s="79"/>
      <c r="C7" s="79"/>
      <c r="D7" s="105" t="str">
        <f>Inputs!D16</f>
        <v>In-period revenue ODI payments (by price control)</v>
      </c>
      <c r="E7" s="79"/>
      <c r="F7" s="106"/>
      <c r="G7" s="106"/>
      <c r="H7" s="113"/>
    </row>
    <row r="8" spans="1:12" s="2" customFormat="1" x14ac:dyDescent="0.35">
      <c r="A8" s="79"/>
      <c r="B8" s="79"/>
      <c r="C8" s="79"/>
      <c r="D8" s="79"/>
      <c r="E8" s="32" t="str">
        <f>Inputs!E17</f>
        <v>Water resources</v>
      </c>
      <c r="F8" s="107"/>
      <c r="G8" s="107" t="str">
        <f>Inputs!G17</f>
        <v>£m (2012-13 prices)</v>
      </c>
      <c r="H8" s="29">
        <f>Inputs!F17</f>
        <v>0</v>
      </c>
    </row>
    <row r="9" spans="1:12" s="2" customFormat="1" x14ac:dyDescent="0.35">
      <c r="A9" s="79"/>
      <c r="B9" s="79"/>
      <c r="C9" s="79"/>
      <c r="D9" s="79"/>
      <c r="E9" s="32" t="str">
        <f>Inputs!E18</f>
        <v>Water network plus</v>
      </c>
      <c r="F9" s="107"/>
      <c r="G9" s="107" t="str">
        <f>Inputs!G18</f>
        <v>£m (2012-13 prices)</v>
      </c>
      <c r="H9" s="29">
        <f>Inputs!F18</f>
        <v>0</v>
      </c>
    </row>
    <row r="10" spans="1:12" s="2" customFormat="1" x14ac:dyDescent="0.35">
      <c r="A10" s="79"/>
      <c r="B10" s="79"/>
      <c r="C10" s="79"/>
      <c r="D10" s="79"/>
      <c r="E10" s="32" t="str">
        <f>Inputs!E19</f>
        <v>Wastewater network plus</v>
      </c>
      <c r="F10" s="107"/>
      <c r="G10" s="107" t="str">
        <f>Inputs!G19</f>
        <v>£m (2012-13 prices)</v>
      </c>
      <c r="H10" s="29">
        <f>Inputs!F19</f>
        <v>0</v>
      </c>
    </row>
    <row r="11" spans="1:12" s="2" customFormat="1" x14ac:dyDescent="0.35">
      <c r="A11" s="79"/>
      <c r="B11" s="79"/>
      <c r="C11" s="79"/>
      <c r="D11" s="79"/>
      <c r="E11" s="32" t="str">
        <f>Inputs!E20</f>
        <v>Bioresources (sludge)</v>
      </c>
      <c r="F11" s="107"/>
      <c r="G11" s="107" t="str">
        <f>Inputs!G20</f>
        <v>£m (2012-13 prices)</v>
      </c>
      <c r="H11" s="29">
        <f>Inputs!F20</f>
        <v>0</v>
      </c>
    </row>
    <row r="12" spans="1:12" s="2" customFormat="1" x14ac:dyDescent="0.35">
      <c r="A12" s="79"/>
      <c r="B12" s="79"/>
      <c r="C12" s="79"/>
      <c r="D12" s="79"/>
      <c r="E12" s="32" t="str">
        <f>Inputs!E21</f>
        <v>Residential retail</v>
      </c>
      <c r="F12" s="107"/>
      <c r="G12" s="107" t="str">
        <f>Inputs!G21</f>
        <v>£m (2012-13 prices)</v>
      </c>
      <c r="H12" s="29">
        <f>Inputs!F21</f>
        <v>0</v>
      </c>
    </row>
    <row r="13" spans="1:12" s="2" customFormat="1" x14ac:dyDescent="0.35">
      <c r="A13" s="79"/>
      <c r="B13" s="79"/>
      <c r="C13" s="79"/>
      <c r="D13" s="79"/>
      <c r="E13" s="32" t="str">
        <f>Inputs!E22</f>
        <v>Business retail</v>
      </c>
      <c r="F13" s="107"/>
      <c r="G13" s="107" t="str">
        <f>Inputs!G22</f>
        <v>£m (2012-13 prices)</v>
      </c>
      <c r="H13" s="29">
        <f>Inputs!F22</f>
        <v>0</v>
      </c>
    </row>
    <row r="14" spans="1:12" s="2" customFormat="1" x14ac:dyDescent="0.35">
      <c r="A14" s="79"/>
      <c r="B14" s="79"/>
      <c r="C14" s="79"/>
      <c r="D14" s="79"/>
      <c r="E14" s="32" t="str">
        <f>Inputs!E23</f>
        <v>Dummy control</v>
      </c>
      <c r="F14" s="107"/>
      <c r="G14" s="107" t="str">
        <f>Inputs!G23</f>
        <v>£m (2012-13 prices)</v>
      </c>
      <c r="H14" s="29">
        <f>Inputs!F23</f>
        <v>0</v>
      </c>
    </row>
    <row r="15" spans="1:12" s="2" customFormat="1" x14ac:dyDescent="0.35">
      <c r="A15" s="79"/>
      <c r="B15" s="79"/>
      <c r="C15" s="79"/>
      <c r="D15" s="79"/>
      <c r="E15" s="32"/>
      <c r="F15" s="107"/>
      <c r="G15" s="107"/>
      <c r="H15" s="30"/>
    </row>
    <row r="16" spans="1:12" s="2" customFormat="1" x14ac:dyDescent="0.35">
      <c r="A16" s="79"/>
      <c r="B16" s="79"/>
      <c r="C16" s="79"/>
      <c r="D16" s="105" t="str">
        <f>Inputs!D25</f>
        <v>End of period revenue ODI payments (by price control)</v>
      </c>
      <c r="E16" s="79"/>
      <c r="F16" s="106"/>
      <c r="G16" s="106"/>
      <c r="H16" s="113"/>
    </row>
    <row r="17" spans="1:13" s="2" customFormat="1" x14ac:dyDescent="0.35">
      <c r="A17" s="79"/>
      <c r="B17" s="79"/>
      <c r="C17" s="79"/>
      <c r="D17" s="79"/>
      <c r="E17" s="32" t="str">
        <f>Inputs!E26</f>
        <v>Water resources</v>
      </c>
      <c r="F17" s="107"/>
      <c r="G17" s="107" t="str">
        <f>Inputs!G26</f>
        <v>£m (2012-13 prices)</v>
      </c>
      <c r="H17" s="29">
        <f>Inputs!F26</f>
        <v>0</v>
      </c>
    </row>
    <row r="18" spans="1:13" s="2" customFormat="1" x14ac:dyDescent="0.35">
      <c r="A18" s="79"/>
      <c r="B18" s="79"/>
      <c r="C18" s="79"/>
      <c r="D18" s="79"/>
      <c r="E18" s="32" t="str">
        <f>Inputs!E27</f>
        <v>Water network plus</v>
      </c>
      <c r="F18" s="107"/>
      <c r="G18" s="107" t="str">
        <f>Inputs!G27</f>
        <v>£m (2012-13 prices)</v>
      </c>
      <c r="H18" s="29">
        <f>Inputs!F27</f>
        <v>0</v>
      </c>
    </row>
    <row r="19" spans="1:13" s="2" customFormat="1" x14ac:dyDescent="0.35">
      <c r="A19" s="79"/>
      <c r="B19" s="79"/>
      <c r="C19" s="79"/>
      <c r="D19" s="79"/>
      <c r="E19" s="32" t="str">
        <f>Inputs!E28</f>
        <v>Wastewater network plus</v>
      </c>
      <c r="F19" s="107"/>
      <c r="G19" s="107" t="str">
        <f>Inputs!G28</f>
        <v>£m (2012-13 prices)</v>
      </c>
      <c r="H19" s="29">
        <f>Inputs!F28</f>
        <v>0</v>
      </c>
    </row>
    <row r="20" spans="1:13" s="2" customFormat="1" x14ac:dyDescent="0.35">
      <c r="A20" s="79"/>
      <c r="B20" s="79"/>
      <c r="C20" s="79"/>
      <c r="D20" s="79"/>
      <c r="E20" s="32" t="str">
        <f>Inputs!E29</f>
        <v>Bioresources (sludge)</v>
      </c>
      <c r="F20" s="107"/>
      <c r="G20" s="107" t="str">
        <f>Inputs!G29</f>
        <v>£m (2012-13 prices)</v>
      </c>
      <c r="H20" s="29">
        <f>Inputs!F29</f>
        <v>0</v>
      </c>
    </row>
    <row r="21" spans="1:13" s="2" customFormat="1" x14ac:dyDescent="0.35">
      <c r="A21" s="79"/>
      <c r="B21" s="79"/>
      <c r="C21" s="79"/>
      <c r="D21" s="105"/>
      <c r="E21" s="32" t="str">
        <f>Inputs!E30</f>
        <v>Residential retail</v>
      </c>
      <c r="F21" s="107"/>
      <c r="G21" s="107" t="str">
        <f>Inputs!G30</f>
        <v>£m (2012-13 prices)</v>
      </c>
      <c r="H21" s="29">
        <f>Inputs!F30</f>
        <v>0</v>
      </c>
    </row>
    <row r="22" spans="1:13" s="31" customFormat="1" x14ac:dyDescent="0.35">
      <c r="A22" s="108"/>
      <c r="B22" s="108"/>
      <c r="C22" s="108"/>
      <c r="D22" s="108"/>
      <c r="E22" s="32" t="str">
        <f>Inputs!E31</f>
        <v>Business retail</v>
      </c>
      <c r="F22" s="107"/>
      <c r="G22" s="107" t="str">
        <f>Inputs!G31</f>
        <v>£m (2012-13 prices)</v>
      </c>
      <c r="H22" s="29">
        <f>Inputs!F31</f>
        <v>0</v>
      </c>
    </row>
    <row r="23" spans="1:13" s="31" customFormat="1" x14ac:dyDescent="0.35">
      <c r="A23" s="108"/>
      <c r="B23" s="108"/>
      <c r="C23" s="108"/>
      <c r="D23" s="108"/>
      <c r="E23" s="32" t="str">
        <f>Inputs!E32</f>
        <v>Dummy control</v>
      </c>
      <c r="F23" s="107"/>
      <c r="G23" s="107" t="str">
        <f>Inputs!G32</f>
        <v>£m (2012-13 prices)</v>
      </c>
      <c r="H23" s="29">
        <f>Inputs!F32</f>
        <v>0</v>
      </c>
    </row>
    <row r="24" spans="1:13" s="31" customFormat="1" x14ac:dyDescent="0.35">
      <c r="A24" s="108"/>
      <c r="B24" s="108"/>
      <c r="C24" s="108"/>
      <c r="D24" s="108"/>
      <c r="E24" s="32"/>
      <c r="F24" s="107"/>
      <c r="G24" s="107"/>
      <c r="H24" s="29"/>
    </row>
    <row r="25" spans="1:13" s="31" customFormat="1" x14ac:dyDescent="0.35">
      <c r="A25" s="108"/>
      <c r="B25" s="108"/>
      <c r="C25" s="108"/>
      <c r="D25" s="105" t="str">
        <f>Inputs!D34</f>
        <v>End of period RCV payments (by price control)</v>
      </c>
      <c r="E25" s="79"/>
      <c r="F25" s="106"/>
      <c r="G25" s="106"/>
      <c r="H25" s="113"/>
    </row>
    <row r="26" spans="1:13" s="31" customFormat="1" x14ac:dyDescent="0.35">
      <c r="A26" s="108"/>
      <c r="B26" s="108"/>
      <c r="C26" s="108"/>
      <c r="D26" s="79"/>
      <c r="E26" s="32" t="str">
        <f>Inputs!E35</f>
        <v>Water resources</v>
      </c>
      <c r="F26" s="107"/>
      <c r="G26" s="107" t="str">
        <f>Inputs!G35</f>
        <v>£m (2012-13 prices)</v>
      </c>
      <c r="H26" s="29">
        <f>Inputs!F35</f>
        <v>0</v>
      </c>
    </row>
    <row r="27" spans="1:13" s="31" customFormat="1" x14ac:dyDescent="0.35">
      <c r="A27" s="108"/>
      <c r="B27" s="108"/>
      <c r="C27" s="108"/>
      <c r="D27" s="79"/>
      <c r="E27" s="32" t="str">
        <f>Inputs!E36</f>
        <v>Water network plus</v>
      </c>
      <c r="F27" s="107"/>
      <c r="G27" s="107" t="str">
        <f>Inputs!G36</f>
        <v>£m (2012-13 prices)</v>
      </c>
      <c r="H27" s="29">
        <f>Inputs!F36</f>
        <v>0</v>
      </c>
    </row>
    <row r="28" spans="1:13" s="31" customFormat="1" x14ac:dyDescent="0.35">
      <c r="A28" s="108"/>
      <c r="B28" s="108"/>
      <c r="C28" s="108"/>
      <c r="D28" s="79"/>
      <c r="E28" s="32" t="str">
        <f>Inputs!E37</f>
        <v>Wastewater network plus</v>
      </c>
      <c r="F28" s="107"/>
      <c r="G28" s="107" t="str">
        <f>Inputs!G37</f>
        <v>£m (2012-13 prices)</v>
      </c>
      <c r="H28" s="29">
        <f>Inputs!F37</f>
        <v>0</v>
      </c>
    </row>
    <row r="29" spans="1:13" s="2" customFormat="1" x14ac:dyDescent="0.35">
      <c r="A29" s="79"/>
      <c r="B29" s="79"/>
      <c r="C29" s="79"/>
      <c r="D29" s="79"/>
      <c r="E29" s="32" t="str">
        <f>Inputs!E38</f>
        <v>Bioresources (sludge)</v>
      </c>
      <c r="F29" s="107"/>
      <c r="G29" s="107" t="str">
        <f>Inputs!G38</f>
        <v>£m (2012-13 prices)</v>
      </c>
      <c r="H29" s="29">
        <f>Inputs!F38</f>
        <v>0</v>
      </c>
      <c r="M29" s="31"/>
    </row>
    <row r="30" spans="1:13" s="2" customFormat="1" x14ac:dyDescent="0.35">
      <c r="A30" s="79"/>
      <c r="B30" s="79"/>
      <c r="C30" s="79"/>
      <c r="D30" s="105"/>
      <c r="E30" s="32" t="str">
        <f>Inputs!E39</f>
        <v>Residential retail</v>
      </c>
      <c r="F30" s="107"/>
      <c r="G30" s="107" t="str">
        <f>Inputs!G39</f>
        <v>£m (2012-13 prices)</v>
      </c>
      <c r="H30" s="29">
        <f>Inputs!F39</f>
        <v>0</v>
      </c>
      <c r="M30" s="31"/>
    </row>
    <row r="31" spans="1:13" s="2" customFormat="1" x14ac:dyDescent="0.35">
      <c r="A31" s="79"/>
      <c r="B31" s="79"/>
      <c r="C31" s="79"/>
      <c r="D31" s="108"/>
      <c r="E31" s="32" t="str">
        <f>Inputs!E40</f>
        <v>Business retail</v>
      </c>
      <c r="F31" s="107"/>
      <c r="G31" s="107" t="str">
        <f>Inputs!G40</f>
        <v>£m (2012-13 prices)</v>
      </c>
      <c r="H31" s="29">
        <f>Inputs!F40</f>
        <v>0</v>
      </c>
      <c r="M31" s="31"/>
    </row>
    <row r="32" spans="1:13" s="2" customFormat="1" x14ac:dyDescent="0.35">
      <c r="A32" s="79"/>
      <c r="B32" s="79"/>
      <c r="C32" s="79"/>
      <c r="D32" s="108"/>
      <c r="E32" s="32" t="str">
        <f>Inputs!E41</f>
        <v>Dummy control</v>
      </c>
      <c r="F32" s="107"/>
      <c r="G32" s="107" t="str">
        <f>Inputs!G41</f>
        <v>£m (2012-13 prices)</v>
      </c>
      <c r="H32" s="29">
        <f>Inputs!F41</f>
        <v>0</v>
      </c>
      <c r="M32" s="31"/>
    </row>
    <row r="33" spans="1:13" s="2" customFormat="1" x14ac:dyDescent="0.35">
      <c r="A33" s="79"/>
      <c r="B33" s="79"/>
      <c r="C33" s="102"/>
      <c r="D33" s="103"/>
      <c r="E33" s="25"/>
      <c r="F33" s="26"/>
      <c r="G33" s="26"/>
      <c r="H33" s="28"/>
      <c r="M33" s="31"/>
    </row>
    <row r="34" spans="1:13" s="2" customFormat="1" ht="13.15" x14ac:dyDescent="0.35">
      <c r="A34" s="79"/>
      <c r="B34" s="79"/>
      <c r="C34" s="104" t="str">
        <f>Inputs!C45</f>
        <v>Actual ODI payments</v>
      </c>
      <c r="D34" s="103"/>
      <c r="E34" s="25"/>
      <c r="F34" s="26"/>
      <c r="G34" s="26"/>
      <c r="H34" s="28"/>
      <c r="M34" s="31"/>
    </row>
    <row r="35" spans="1:13" s="2" customFormat="1" x14ac:dyDescent="0.35">
      <c r="A35" s="79"/>
      <c r="B35" s="79"/>
      <c r="C35" s="102"/>
      <c r="D35" s="103"/>
      <c r="E35" s="25"/>
      <c r="F35" s="26"/>
      <c r="G35" s="26"/>
      <c r="H35" s="28"/>
    </row>
    <row r="36" spans="1:13" s="2" customFormat="1" x14ac:dyDescent="0.35">
      <c r="A36" s="79"/>
      <c r="B36" s="79"/>
      <c r="C36" s="79"/>
      <c r="D36" s="105" t="str">
        <f>Inputs!D47</f>
        <v>In-period revenue ODI payments (by price control)</v>
      </c>
      <c r="E36" s="79"/>
      <c r="F36" s="106"/>
      <c r="G36" s="106"/>
      <c r="H36" s="113"/>
    </row>
    <row r="37" spans="1:13" s="2" customFormat="1" x14ac:dyDescent="0.35">
      <c r="A37" s="79"/>
      <c r="B37" s="79"/>
      <c r="C37" s="79"/>
      <c r="D37" s="79"/>
      <c r="E37" s="32" t="str">
        <f>Inputs!E48</f>
        <v>Water resources</v>
      </c>
      <c r="F37" s="107"/>
      <c r="G37" s="107" t="str">
        <f>Inputs!G48</f>
        <v>£m (2012-13 prices)</v>
      </c>
      <c r="H37" s="29">
        <f>Inputs!F48</f>
        <v>0</v>
      </c>
    </row>
    <row r="38" spans="1:13" s="2" customFormat="1" x14ac:dyDescent="0.35">
      <c r="A38" s="79"/>
      <c r="B38" s="79"/>
      <c r="C38" s="79"/>
      <c r="D38" s="79"/>
      <c r="E38" s="32" t="str">
        <f>Inputs!E49</f>
        <v>Water network plus</v>
      </c>
      <c r="F38" s="107"/>
      <c r="G38" s="107" t="str">
        <f>Inputs!G49</f>
        <v>£m (2012-13 prices)</v>
      </c>
      <c r="H38" s="29">
        <f>Inputs!F49</f>
        <v>0</v>
      </c>
    </row>
    <row r="39" spans="1:13" s="2" customFormat="1" x14ac:dyDescent="0.35">
      <c r="A39" s="79"/>
      <c r="B39" s="79"/>
      <c r="C39" s="79"/>
      <c r="D39" s="79"/>
      <c r="E39" s="32" t="str">
        <f>Inputs!E50</f>
        <v>Wastewater network plus</v>
      </c>
      <c r="F39" s="107"/>
      <c r="G39" s="107" t="str">
        <f>Inputs!G50</f>
        <v>£m (2012-13 prices)</v>
      </c>
      <c r="H39" s="29">
        <f>Inputs!F50</f>
        <v>0</v>
      </c>
    </row>
    <row r="40" spans="1:13" s="2" customFormat="1" x14ac:dyDescent="0.35">
      <c r="A40" s="79"/>
      <c r="B40" s="79"/>
      <c r="C40" s="79"/>
      <c r="D40" s="79"/>
      <c r="E40" s="32" t="str">
        <f>Inputs!E51</f>
        <v>Bioresources (sludge)</v>
      </c>
      <c r="F40" s="107"/>
      <c r="G40" s="107" t="str">
        <f>Inputs!G51</f>
        <v>£m (2012-13 prices)</v>
      </c>
      <c r="H40" s="29">
        <f>Inputs!F51</f>
        <v>0</v>
      </c>
    </row>
    <row r="41" spans="1:13" s="2" customFormat="1" x14ac:dyDescent="0.35">
      <c r="A41" s="79"/>
      <c r="B41" s="79"/>
      <c r="C41" s="79"/>
      <c r="D41" s="79"/>
      <c r="E41" s="32" t="str">
        <f>Inputs!E52</f>
        <v>Residential retail</v>
      </c>
      <c r="F41" s="107"/>
      <c r="G41" s="107" t="str">
        <f>Inputs!G52</f>
        <v>£m (2012-13 prices)</v>
      </c>
      <c r="H41" s="29">
        <f>Inputs!F52</f>
        <v>0</v>
      </c>
    </row>
    <row r="42" spans="1:13" s="2" customFormat="1" x14ac:dyDescent="0.35">
      <c r="A42" s="79"/>
      <c r="B42" s="79"/>
      <c r="C42" s="79"/>
      <c r="D42" s="79"/>
      <c r="E42" s="32" t="str">
        <f>Inputs!E53</f>
        <v>Business retail</v>
      </c>
      <c r="F42" s="107"/>
      <c r="G42" s="107" t="str">
        <f>Inputs!G53</f>
        <v>£m (2012-13 prices)</v>
      </c>
      <c r="H42" s="29">
        <f>Inputs!F53</f>
        <v>0</v>
      </c>
    </row>
    <row r="43" spans="1:13" s="2" customFormat="1" x14ac:dyDescent="0.35">
      <c r="A43" s="79"/>
      <c r="B43" s="79"/>
      <c r="C43" s="79"/>
      <c r="D43" s="79"/>
      <c r="E43" s="32" t="str">
        <f>Inputs!E54</f>
        <v>Dummy control</v>
      </c>
      <c r="F43" s="107"/>
      <c r="G43" s="107" t="str">
        <f>Inputs!G54</f>
        <v>£m (2012-13 prices)</v>
      </c>
      <c r="H43" s="29">
        <f>Inputs!F54</f>
        <v>0</v>
      </c>
    </row>
    <row r="44" spans="1:13" s="2" customFormat="1" x14ac:dyDescent="0.35">
      <c r="A44" s="79"/>
      <c r="B44" s="79"/>
      <c r="C44" s="79"/>
      <c r="D44" s="79"/>
      <c r="E44" s="32"/>
      <c r="F44" s="107"/>
      <c r="G44" s="107"/>
      <c r="H44" s="30"/>
    </row>
    <row r="45" spans="1:13" s="2" customFormat="1" x14ac:dyDescent="0.35">
      <c r="A45" s="79"/>
      <c r="B45" s="79"/>
      <c r="C45" s="79"/>
      <c r="D45" s="105" t="str">
        <f>Inputs!D56</f>
        <v>End of period revenue ODI payments (by price control)</v>
      </c>
      <c r="E45" s="79"/>
      <c r="F45" s="106"/>
      <c r="G45" s="106"/>
      <c r="H45" s="113"/>
    </row>
    <row r="46" spans="1:13" s="2" customFormat="1" x14ac:dyDescent="0.35">
      <c r="A46" s="79"/>
      <c r="B46" s="79"/>
      <c r="C46" s="79"/>
      <c r="D46" s="79"/>
      <c r="E46" s="32" t="str">
        <f>Inputs!E57</f>
        <v>Water resources</v>
      </c>
      <c r="F46" s="107"/>
      <c r="G46" s="107" t="str">
        <f>Inputs!G57</f>
        <v>£m (2012-13 prices)</v>
      </c>
      <c r="H46" s="29">
        <f>Inputs!F57</f>
        <v>0</v>
      </c>
    </row>
    <row r="47" spans="1:13" s="2" customFormat="1" x14ac:dyDescent="0.35">
      <c r="A47" s="79"/>
      <c r="B47" s="79"/>
      <c r="C47" s="79"/>
      <c r="D47" s="79"/>
      <c r="E47" s="32" t="str">
        <f>Inputs!E58</f>
        <v>Water network plus</v>
      </c>
      <c r="F47" s="107"/>
      <c r="G47" s="107" t="str">
        <f>Inputs!G58</f>
        <v>£m (2012-13 prices)</v>
      </c>
      <c r="H47" s="29">
        <f>Inputs!F58</f>
        <v>0</v>
      </c>
    </row>
    <row r="48" spans="1:13" s="2" customFormat="1" x14ac:dyDescent="0.35">
      <c r="A48" s="79"/>
      <c r="B48" s="79"/>
      <c r="C48" s="79"/>
      <c r="D48" s="79"/>
      <c r="E48" s="32" t="str">
        <f>Inputs!E59</f>
        <v>Wastewater network plus</v>
      </c>
      <c r="F48" s="107"/>
      <c r="G48" s="107" t="str">
        <f>Inputs!G59</f>
        <v>£m (2012-13 prices)</v>
      </c>
      <c r="H48" s="29">
        <f>Inputs!F59</f>
        <v>0</v>
      </c>
    </row>
    <row r="49" spans="1:9" s="2" customFormat="1" x14ac:dyDescent="0.35">
      <c r="A49" s="79"/>
      <c r="B49" s="79"/>
      <c r="C49" s="79"/>
      <c r="D49" s="79"/>
      <c r="E49" s="32" t="str">
        <f>Inputs!E60</f>
        <v>Bioresources (sludge)</v>
      </c>
      <c r="F49" s="107"/>
      <c r="G49" s="107" t="str">
        <f>Inputs!G60</f>
        <v>£m (2012-13 prices)</v>
      </c>
      <c r="H49" s="29">
        <f>Inputs!F60</f>
        <v>0</v>
      </c>
    </row>
    <row r="50" spans="1:9" s="2" customFormat="1" x14ac:dyDescent="0.35">
      <c r="A50" s="79"/>
      <c r="B50" s="79"/>
      <c r="C50" s="79"/>
      <c r="D50" s="105"/>
      <c r="E50" s="32" t="str">
        <f>Inputs!E61</f>
        <v>Residential retail</v>
      </c>
      <c r="F50" s="107"/>
      <c r="G50" s="107" t="str">
        <f>Inputs!G61</f>
        <v>£m (2012-13 prices)</v>
      </c>
      <c r="H50" s="29">
        <f>Inputs!F61</f>
        <v>0</v>
      </c>
    </row>
    <row r="51" spans="1:9" s="2" customFormat="1" x14ac:dyDescent="0.35">
      <c r="A51" s="79"/>
      <c r="B51" s="79"/>
      <c r="C51" s="108"/>
      <c r="D51" s="108"/>
      <c r="E51" s="32" t="str">
        <f>Inputs!E62</f>
        <v>Business retail</v>
      </c>
      <c r="F51" s="107"/>
      <c r="G51" s="107" t="str">
        <f>Inputs!G62</f>
        <v>£m (2012-13 prices)</v>
      </c>
      <c r="H51" s="29">
        <f>Inputs!F62</f>
        <v>0</v>
      </c>
    </row>
    <row r="52" spans="1:9" s="2" customFormat="1" x14ac:dyDescent="0.35">
      <c r="A52" s="79"/>
      <c r="B52" s="79"/>
      <c r="C52" s="108"/>
      <c r="D52" s="108"/>
      <c r="E52" s="32" t="str">
        <f>Inputs!E63</f>
        <v>Dummy control</v>
      </c>
      <c r="F52" s="107"/>
      <c r="G52" s="107" t="str">
        <f>Inputs!G63</f>
        <v>£m (2012-13 prices)</v>
      </c>
      <c r="H52" s="29">
        <f>Inputs!F63</f>
        <v>0</v>
      </c>
    </row>
    <row r="53" spans="1:9" s="2" customFormat="1" x14ac:dyDescent="0.35">
      <c r="A53" s="79"/>
      <c r="B53" s="79"/>
      <c r="C53" s="108"/>
      <c r="D53" s="108"/>
      <c r="E53" s="32"/>
      <c r="F53" s="107"/>
      <c r="G53" s="107"/>
      <c r="H53" s="29"/>
    </row>
    <row r="54" spans="1:9" s="2" customFormat="1" x14ac:dyDescent="0.35">
      <c r="A54" s="79"/>
      <c r="B54" s="79"/>
      <c r="C54" s="108"/>
      <c r="D54" s="105" t="str">
        <f>Inputs!D65</f>
        <v>End of period RCV payments (by price control)</v>
      </c>
      <c r="E54" s="79"/>
      <c r="F54" s="106"/>
      <c r="G54" s="106"/>
      <c r="H54" s="113"/>
    </row>
    <row r="55" spans="1:9" s="2" customFormat="1" x14ac:dyDescent="0.35">
      <c r="A55" s="79"/>
      <c r="B55" s="79"/>
      <c r="C55" s="108"/>
      <c r="D55" s="79"/>
      <c r="E55" s="32" t="str">
        <f>Inputs!E66</f>
        <v>Water resources</v>
      </c>
      <c r="F55" s="107"/>
      <c r="G55" s="107" t="str">
        <f>Inputs!G66</f>
        <v>£m (2012-13 prices)</v>
      </c>
      <c r="H55" s="29">
        <f>Inputs!F66</f>
        <v>0</v>
      </c>
    </row>
    <row r="56" spans="1:9" s="2" customFormat="1" x14ac:dyDescent="0.35">
      <c r="A56" s="79"/>
      <c r="B56" s="79"/>
      <c r="C56" s="108"/>
      <c r="D56" s="79"/>
      <c r="E56" s="32" t="str">
        <f>Inputs!E67</f>
        <v>Water network plus</v>
      </c>
      <c r="F56" s="107"/>
      <c r="G56" s="107" t="str">
        <f>Inputs!G67</f>
        <v>£m (2012-13 prices)</v>
      </c>
      <c r="H56" s="29">
        <f>Inputs!F67</f>
        <v>0</v>
      </c>
    </row>
    <row r="57" spans="1:9" s="11" customFormat="1" x14ac:dyDescent="0.35">
      <c r="A57" s="79"/>
      <c r="B57" s="79"/>
      <c r="C57" s="108"/>
      <c r="D57" s="79"/>
      <c r="E57" s="32" t="str">
        <f>Inputs!E68</f>
        <v>Wastewater network plus</v>
      </c>
      <c r="F57" s="107"/>
      <c r="G57" s="107" t="str">
        <f>Inputs!G68</f>
        <v>£m (2012-13 prices)</v>
      </c>
      <c r="H57" s="29">
        <f>Inputs!F68</f>
        <v>0</v>
      </c>
      <c r="I57" s="2"/>
    </row>
    <row r="58" spans="1:9" s="2" customFormat="1" x14ac:dyDescent="0.35">
      <c r="A58" s="79"/>
      <c r="B58" s="79"/>
      <c r="C58" s="79"/>
      <c r="D58" s="79"/>
      <c r="E58" s="32" t="str">
        <f>Inputs!E69</f>
        <v>Bioresources (sludge)</v>
      </c>
      <c r="F58" s="107"/>
      <c r="G58" s="107" t="str">
        <f>Inputs!G69</f>
        <v>£m (2012-13 prices)</v>
      </c>
      <c r="H58" s="29">
        <f>Inputs!F69</f>
        <v>0</v>
      </c>
    </row>
    <row r="59" spans="1:9" s="2" customFormat="1" x14ac:dyDescent="0.35">
      <c r="A59" s="79"/>
      <c r="B59" s="79"/>
      <c r="C59" s="79"/>
      <c r="D59" s="105"/>
      <c r="E59" s="32" t="str">
        <f>Inputs!E70</f>
        <v>Residential retail</v>
      </c>
      <c r="F59" s="107"/>
      <c r="G59" s="107" t="str">
        <f>Inputs!G70</f>
        <v>£m (2012-13 prices)</v>
      </c>
      <c r="H59" s="29">
        <f>Inputs!F70</f>
        <v>0</v>
      </c>
    </row>
    <row r="60" spans="1:9" s="2" customFormat="1" x14ac:dyDescent="0.35">
      <c r="A60" s="79"/>
      <c r="B60" s="79"/>
      <c r="C60" s="79"/>
      <c r="D60" s="108"/>
      <c r="E60" s="32" t="str">
        <f>Inputs!E71</f>
        <v>Business retail</v>
      </c>
      <c r="F60" s="107"/>
      <c r="G60" s="107" t="str">
        <f>Inputs!G71</f>
        <v>£m (2012-13 prices)</v>
      </c>
      <c r="H60" s="29">
        <f>Inputs!F71</f>
        <v>0</v>
      </c>
    </row>
    <row r="61" spans="1:9" s="2" customFormat="1" x14ac:dyDescent="0.35">
      <c r="A61" s="79"/>
      <c r="B61" s="79"/>
      <c r="C61" s="79"/>
      <c r="D61" s="108"/>
      <c r="E61" s="32" t="str">
        <f>Inputs!E72</f>
        <v>Dummy control</v>
      </c>
      <c r="F61" s="107"/>
      <c r="G61" s="107" t="str">
        <f>Inputs!G72</f>
        <v>£m (2012-13 prices)</v>
      </c>
      <c r="H61" s="29">
        <f>Inputs!F72</f>
        <v>0</v>
      </c>
    </row>
    <row r="62" spans="1:9" s="2" customFormat="1" x14ac:dyDescent="0.35">
      <c r="A62" s="79"/>
      <c r="B62" s="79"/>
      <c r="C62" s="79"/>
      <c r="D62" s="79"/>
      <c r="E62" s="79"/>
      <c r="F62" s="106"/>
      <c r="G62" s="106"/>
      <c r="H62" s="113"/>
    </row>
    <row r="63" spans="1:9" s="11" customFormat="1" ht="13.15" x14ac:dyDescent="0.35">
      <c r="A63" s="15" t="s">
        <v>35</v>
      </c>
      <c r="B63" s="100"/>
      <c r="C63" s="100"/>
      <c r="D63" s="101"/>
      <c r="E63" s="18"/>
      <c r="F63" s="23"/>
      <c r="G63" s="23"/>
      <c r="H63" s="20"/>
      <c r="I63" s="19"/>
    </row>
    <row r="64" spans="1:9" s="2" customFormat="1" ht="13.45" customHeight="1" x14ac:dyDescent="0.35">
      <c r="A64" s="79"/>
      <c r="B64" s="79"/>
      <c r="C64" s="102"/>
      <c r="D64" s="103"/>
      <c r="E64" s="25"/>
      <c r="F64" s="26"/>
      <c r="G64" s="26"/>
      <c r="H64" s="28"/>
    </row>
    <row r="65" spans="1:8" s="2" customFormat="1" ht="13.45" customHeight="1" x14ac:dyDescent="0.35">
      <c r="A65" s="79"/>
      <c r="B65" s="79"/>
      <c r="C65" s="79"/>
      <c r="D65" s="109" t="s">
        <v>36</v>
      </c>
      <c r="E65" s="25"/>
      <c r="F65" s="26"/>
      <c r="G65" s="26"/>
      <c r="H65" s="113"/>
    </row>
    <row r="66" spans="1:8" s="2" customFormat="1" ht="13.45" customHeight="1" x14ac:dyDescent="0.35">
      <c r="A66" s="79"/>
      <c r="B66" s="79"/>
      <c r="C66" s="79"/>
      <c r="D66" s="25"/>
      <c r="E66" s="25" t="s">
        <v>25</v>
      </c>
      <c r="F66" s="26"/>
      <c r="G66" s="26" t="str">
        <f>G37</f>
        <v>£m (2012-13 prices)</v>
      </c>
      <c r="H66" s="38">
        <f>H37-H8</f>
        <v>0</v>
      </c>
    </row>
    <row r="67" spans="1:8" s="2" customFormat="1" ht="13.45" customHeight="1" x14ac:dyDescent="0.35">
      <c r="A67" s="79"/>
      <c r="B67" s="79"/>
      <c r="C67" s="79"/>
      <c r="D67" s="25"/>
      <c r="E67" s="25" t="s">
        <v>26</v>
      </c>
      <c r="F67" s="26"/>
      <c r="G67" s="26" t="str">
        <f t="shared" ref="G67:G72" si="0">G38</f>
        <v>£m (2012-13 prices)</v>
      </c>
      <c r="H67" s="38">
        <f t="shared" ref="H67:H72" si="1">H38-H9</f>
        <v>0</v>
      </c>
    </row>
    <row r="68" spans="1:8" s="2" customFormat="1" ht="13.45" customHeight="1" x14ac:dyDescent="0.35">
      <c r="A68" s="79"/>
      <c r="B68" s="79"/>
      <c r="C68" s="79"/>
      <c r="D68" s="25"/>
      <c r="E68" s="25" t="s">
        <v>27</v>
      </c>
      <c r="F68" s="26"/>
      <c r="G68" s="26" t="str">
        <f t="shared" si="0"/>
        <v>£m (2012-13 prices)</v>
      </c>
      <c r="H68" s="38">
        <f t="shared" si="1"/>
        <v>0</v>
      </c>
    </row>
    <row r="69" spans="1:8" s="2" customFormat="1" ht="13.45" customHeight="1" x14ac:dyDescent="0.35">
      <c r="A69" s="79"/>
      <c r="B69" s="79"/>
      <c r="C69" s="79"/>
      <c r="D69" s="25"/>
      <c r="E69" s="25" t="s">
        <v>28</v>
      </c>
      <c r="F69" s="26"/>
      <c r="G69" s="26" t="str">
        <f t="shared" si="0"/>
        <v>£m (2012-13 prices)</v>
      </c>
      <c r="H69" s="38">
        <f t="shared" si="1"/>
        <v>0</v>
      </c>
    </row>
    <row r="70" spans="1:8" s="2" customFormat="1" ht="13.45" customHeight="1" x14ac:dyDescent="0.35">
      <c r="A70" s="79"/>
      <c r="B70" s="79"/>
      <c r="C70" s="79"/>
      <c r="D70" s="25"/>
      <c r="E70" s="25" t="s">
        <v>29</v>
      </c>
      <c r="F70" s="26"/>
      <c r="G70" s="26" t="str">
        <f t="shared" si="0"/>
        <v>£m (2012-13 prices)</v>
      </c>
      <c r="H70" s="38">
        <f t="shared" si="1"/>
        <v>0</v>
      </c>
    </row>
    <row r="71" spans="1:8" s="2" customFormat="1" ht="13.45" customHeight="1" x14ac:dyDescent="0.35">
      <c r="A71" s="79"/>
      <c r="B71" s="79"/>
      <c r="C71" s="79"/>
      <c r="D71" s="25"/>
      <c r="E71" s="25" t="s">
        <v>30</v>
      </c>
      <c r="F71" s="26"/>
      <c r="G71" s="26" t="str">
        <f t="shared" si="0"/>
        <v>£m (2012-13 prices)</v>
      </c>
      <c r="H71" s="38">
        <f t="shared" si="1"/>
        <v>0</v>
      </c>
    </row>
    <row r="72" spans="1:8" s="2" customFormat="1" ht="13.45" customHeight="1" x14ac:dyDescent="0.35">
      <c r="A72" s="79"/>
      <c r="B72" s="79"/>
      <c r="C72" s="79"/>
      <c r="D72" s="25"/>
      <c r="E72" s="25" t="s">
        <v>31</v>
      </c>
      <c r="F72" s="26"/>
      <c r="G72" s="26" t="str">
        <f t="shared" si="0"/>
        <v>£m (2012-13 prices)</v>
      </c>
      <c r="H72" s="38">
        <f t="shared" si="1"/>
        <v>0</v>
      </c>
    </row>
    <row r="73" spans="1:8" s="2" customFormat="1" ht="13.45" customHeight="1" x14ac:dyDescent="0.35">
      <c r="A73" s="79"/>
      <c r="B73" s="79"/>
      <c r="C73" s="79"/>
      <c r="D73" s="25"/>
      <c r="E73" s="25"/>
      <c r="F73" s="26"/>
      <c r="G73" s="26"/>
      <c r="H73" s="28"/>
    </row>
    <row r="74" spans="1:8" s="2" customFormat="1" ht="13.45" customHeight="1" x14ac:dyDescent="0.35">
      <c r="A74" s="79"/>
      <c r="B74" s="79"/>
      <c r="C74" s="79"/>
      <c r="D74" s="109" t="s">
        <v>32</v>
      </c>
      <c r="E74" s="25"/>
      <c r="F74" s="26"/>
      <c r="G74" s="26"/>
      <c r="H74" s="28"/>
    </row>
    <row r="75" spans="1:8" s="2" customFormat="1" ht="13.45" customHeight="1" x14ac:dyDescent="0.35">
      <c r="A75" s="79"/>
      <c r="B75" s="79"/>
      <c r="C75" s="79"/>
      <c r="D75" s="25"/>
      <c r="E75" s="25" t="s">
        <v>25</v>
      </c>
      <c r="F75" s="26"/>
      <c r="G75" s="26" t="str">
        <f>G46</f>
        <v>£m (2012-13 prices)</v>
      </c>
      <c r="H75" s="38">
        <f>H46-H17</f>
        <v>0</v>
      </c>
    </row>
    <row r="76" spans="1:8" s="2" customFormat="1" ht="13.45" customHeight="1" x14ac:dyDescent="0.35">
      <c r="A76" s="79"/>
      <c r="B76" s="79"/>
      <c r="C76" s="79"/>
      <c r="D76" s="25"/>
      <c r="E76" s="25" t="s">
        <v>26</v>
      </c>
      <c r="F76" s="26"/>
      <c r="G76" s="26" t="str">
        <f t="shared" ref="G76:G81" si="2">G47</f>
        <v>£m (2012-13 prices)</v>
      </c>
      <c r="H76" s="38">
        <f t="shared" ref="H76:H81" si="3">H47-H18</f>
        <v>0</v>
      </c>
    </row>
    <row r="77" spans="1:8" s="2" customFormat="1" ht="13.45" customHeight="1" x14ac:dyDescent="0.35">
      <c r="A77" s="79"/>
      <c r="B77" s="79"/>
      <c r="C77" s="79"/>
      <c r="D77" s="25"/>
      <c r="E77" s="25" t="s">
        <v>27</v>
      </c>
      <c r="F77" s="26"/>
      <c r="G77" s="26" t="str">
        <f t="shared" si="2"/>
        <v>£m (2012-13 prices)</v>
      </c>
      <c r="H77" s="38">
        <f t="shared" si="3"/>
        <v>0</v>
      </c>
    </row>
    <row r="78" spans="1:8" s="2" customFormat="1" ht="13.45" customHeight="1" x14ac:dyDescent="0.35">
      <c r="A78" s="79"/>
      <c r="B78" s="79"/>
      <c r="C78" s="79"/>
      <c r="D78" s="25"/>
      <c r="E78" s="25" t="s">
        <v>28</v>
      </c>
      <c r="F78" s="26"/>
      <c r="G78" s="26" t="str">
        <f t="shared" si="2"/>
        <v>£m (2012-13 prices)</v>
      </c>
      <c r="H78" s="38">
        <f t="shared" si="3"/>
        <v>0</v>
      </c>
    </row>
    <row r="79" spans="1:8" s="2" customFormat="1" ht="13.45" customHeight="1" x14ac:dyDescent="0.35">
      <c r="A79" s="79"/>
      <c r="B79" s="79"/>
      <c r="C79" s="79"/>
      <c r="D79" s="109"/>
      <c r="E79" s="25" t="s">
        <v>29</v>
      </c>
      <c r="F79" s="26"/>
      <c r="G79" s="26" t="str">
        <f t="shared" si="2"/>
        <v>£m (2012-13 prices)</v>
      </c>
      <c r="H79" s="38">
        <f t="shared" si="3"/>
        <v>0</v>
      </c>
    </row>
    <row r="80" spans="1:8" s="2" customFormat="1" ht="13.45" customHeight="1" x14ac:dyDescent="0.35">
      <c r="A80" s="79"/>
      <c r="B80" s="79"/>
      <c r="C80" s="108"/>
      <c r="D80" s="25"/>
      <c r="E80" s="25" t="s">
        <v>30</v>
      </c>
      <c r="F80" s="26"/>
      <c r="G80" s="26" t="str">
        <f t="shared" si="2"/>
        <v>£m (2012-13 prices)</v>
      </c>
      <c r="H80" s="38">
        <f t="shared" si="3"/>
        <v>0</v>
      </c>
    </row>
    <row r="81" spans="1:8" s="2" customFormat="1" ht="13.45" customHeight="1" x14ac:dyDescent="0.35">
      <c r="A81" s="79"/>
      <c r="B81" s="79"/>
      <c r="C81" s="108"/>
      <c r="D81" s="25"/>
      <c r="E81" s="25" t="s">
        <v>31</v>
      </c>
      <c r="F81" s="26"/>
      <c r="G81" s="26" t="str">
        <f t="shared" si="2"/>
        <v>£m (2012-13 prices)</v>
      </c>
      <c r="H81" s="38">
        <f t="shared" si="3"/>
        <v>0</v>
      </c>
    </row>
    <row r="82" spans="1:8" s="2" customFormat="1" ht="13.45" customHeight="1" x14ac:dyDescent="0.35">
      <c r="A82" s="79"/>
      <c r="B82" s="79"/>
      <c r="C82" s="108"/>
      <c r="D82" s="25"/>
      <c r="E82" s="25"/>
      <c r="F82" s="26"/>
      <c r="G82" s="26"/>
      <c r="H82" s="38"/>
    </row>
    <row r="83" spans="1:8" s="2" customFormat="1" ht="13.45" customHeight="1" x14ac:dyDescent="0.35">
      <c r="A83" s="79"/>
      <c r="B83" s="79"/>
      <c r="C83" s="79"/>
      <c r="D83" s="105" t="s">
        <v>37</v>
      </c>
      <c r="E83" s="26"/>
      <c r="F83" s="26"/>
      <c r="G83" s="25"/>
      <c r="H83" s="38"/>
    </row>
    <row r="84" spans="1:8" s="2" customFormat="1" ht="13.45" customHeight="1" x14ac:dyDescent="0.35">
      <c r="A84" s="79"/>
      <c r="B84" s="79"/>
      <c r="C84" s="79"/>
      <c r="D84" s="25"/>
      <c r="E84" s="25" t="s">
        <v>25</v>
      </c>
      <c r="F84" s="26"/>
      <c r="G84" s="26" t="str">
        <f>G55</f>
        <v>£m (2012-13 prices)</v>
      </c>
      <c r="H84" s="38">
        <f>H66+H75</f>
        <v>0</v>
      </c>
    </row>
    <row r="85" spans="1:8" s="2" customFormat="1" ht="13.45" customHeight="1" x14ac:dyDescent="0.35">
      <c r="A85" s="79"/>
      <c r="B85" s="79"/>
      <c r="C85" s="79"/>
      <c r="D85" s="25"/>
      <c r="E85" s="25" t="s">
        <v>26</v>
      </c>
      <c r="F85" s="26"/>
      <c r="G85" s="26" t="str">
        <f t="shared" ref="G85:G90" si="4">G56</f>
        <v>£m (2012-13 prices)</v>
      </c>
      <c r="H85" s="38">
        <f t="shared" ref="H85:H90" si="5">H67+H76</f>
        <v>0</v>
      </c>
    </row>
    <row r="86" spans="1:8" s="2" customFormat="1" ht="13.45" customHeight="1" x14ac:dyDescent="0.35">
      <c r="A86" s="79"/>
      <c r="B86" s="79"/>
      <c r="C86" s="79"/>
      <c r="D86" s="25"/>
      <c r="E86" s="25" t="s">
        <v>27</v>
      </c>
      <c r="F86" s="26"/>
      <c r="G86" s="26" t="str">
        <f t="shared" si="4"/>
        <v>£m (2012-13 prices)</v>
      </c>
      <c r="H86" s="38">
        <f t="shared" si="5"/>
        <v>0</v>
      </c>
    </row>
    <row r="87" spans="1:8" s="2" customFormat="1" ht="13.45" customHeight="1" x14ac:dyDescent="0.35">
      <c r="A87" s="79"/>
      <c r="B87" s="79"/>
      <c r="C87" s="79"/>
      <c r="D87" s="25"/>
      <c r="E87" s="25" t="s">
        <v>28</v>
      </c>
      <c r="F87" s="26"/>
      <c r="G87" s="26" t="str">
        <f t="shared" si="4"/>
        <v>£m (2012-13 prices)</v>
      </c>
      <c r="H87" s="38">
        <f t="shared" si="5"/>
        <v>0</v>
      </c>
    </row>
    <row r="88" spans="1:8" s="2" customFormat="1" ht="13.45" customHeight="1" x14ac:dyDescent="0.35">
      <c r="A88" s="79"/>
      <c r="B88" s="79"/>
      <c r="C88" s="105"/>
      <c r="D88" s="25"/>
      <c r="E88" s="25" t="s">
        <v>29</v>
      </c>
      <c r="F88" s="26"/>
      <c r="G88" s="26" t="str">
        <f t="shared" si="4"/>
        <v>£m (2012-13 prices)</v>
      </c>
      <c r="H88" s="38">
        <f t="shared" si="5"/>
        <v>0</v>
      </c>
    </row>
    <row r="89" spans="1:8" s="2" customFormat="1" ht="13.45" customHeight="1" x14ac:dyDescent="0.35">
      <c r="A89" s="79"/>
      <c r="B89" s="79"/>
      <c r="C89" s="108"/>
      <c r="D89" s="25"/>
      <c r="E89" s="25" t="s">
        <v>30</v>
      </c>
      <c r="F89" s="26"/>
      <c r="G89" s="26" t="str">
        <f t="shared" si="4"/>
        <v>£m (2012-13 prices)</v>
      </c>
      <c r="H89" s="38">
        <f t="shared" si="5"/>
        <v>0</v>
      </c>
    </row>
    <row r="90" spans="1:8" s="2" customFormat="1" ht="13.45" customHeight="1" x14ac:dyDescent="0.35">
      <c r="A90" s="79"/>
      <c r="B90" s="79"/>
      <c r="C90" s="108"/>
      <c r="D90" s="25"/>
      <c r="E90" s="25" t="s">
        <v>31</v>
      </c>
      <c r="F90" s="26"/>
      <c r="G90" s="26" t="str">
        <f t="shared" si="4"/>
        <v>£m (2012-13 prices)</v>
      </c>
      <c r="H90" s="38">
        <f t="shared" si="5"/>
        <v>0</v>
      </c>
    </row>
    <row r="91" spans="1:8" s="2" customFormat="1" ht="13.45" customHeight="1" x14ac:dyDescent="0.35">
      <c r="A91" s="79"/>
      <c r="B91" s="79"/>
      <c r="C91" s="108"/>
      <c r="D91" s="25"/>
      <c r="E91" s="25"/>
      <c r="F91" s="26"/>
      <c r="G91" s="26"/>
      <c r="H91" s="38"/>
    </row>
    <row r="92" spans="1:8" s="2" customFormat="1" ht="13.45" customHeight="1" x14ac:dyDescent="0.35">
      <c r="A92" s="79"/>
      <c r="B92" s="79"/>
      <c r="C92" s="108"/>
      <c r="D92" s="109" t="s">
        <v>38</v>
      </c>
      <c r="E92" s="25"/>
      <c r="F92" s="26"/>
      <c r="G92" s="26"/>
      <c r="H92" s="28"/>
    </row>
    <row r="93" spans="1:8" s="2" customFormat="1" ht="13.45" customHeight="1" x14ac:dyDescent="0.35">
      <c r="A93" s="79"/>
      <c r="B93" s="79"/>
      <c r="C93" s="108"/>
      <c r="D93" s="25"/>
      <c r="E93" s="25" t="s">
        <v>25</v>
      </c>
      <c r="F93" s="26"/>
      <c r="G93" s="26" t="str">
        <f>G84</f>
        <v>£m (2012-13 prices)</v>
      </c>
      <c r="H93" s="38">
        <f>H55-H26</f>
        <v>0</v>
      </c>
    </row>
    <row r="94" spans="1:8" s="2" customFormat="1" ht="13.45" customHeight="1" x14ac:dyDescent="0.35">
      <c r="A94" s="79"/>
      <c r="B94" s="79"/>
      <c r="C94" s="108"/>
      <c r="D94" s="25"/>
      <c r="E94" s="25" t="s">
        <v>26</v>
      </c>
      <c r="F94" s="26"/>
      <c r="G94" s="26" t="str">
        <f t="shared" ref="G94:G99" si="6">G85</f>
        <v>£m (2012-13 prices)</v>
      </c>
      <c r="H94" s="38">
        <f t="shared" ref="H94:H99" si="7">H56-H27</f>
        <v>0</v>
      </c>
    </row>
    <row r="95" spans="1:8" s="2" customFormat="1" ht="13.45" customHeight="1" x14ac:dyDescent="0.35">
      <c r="A95" s="79"/>
      <c r="B95" s="79"/>
      <c r="C95" s="108"/>
      <c r="D95" s="25"/>
      <c r="E95" s="25" t="s">
        <v>27</v>
      </c>
      <c r="F95" s="26"/>
      <c r="G95" s="26" t="str">
        <f t="shared" si="6"/>
        <v>£m (2012-13 prices)</v>
      </c>
      <c r="H95" s="38">
        <f t="shared" si="7"/>
        <v>0</v>
      </c>
    </row>
    <row r="96" spans="1:8" s="2" customFormat="1" ht="13.45" customHeight="1" x14ac:dyDescent="0.35">
      <c r="A96" s="79"/>
      <c r="B96" s="79"/>
      <c r="C96" s="79"/>
      <c r="D96" s="25"/>
      <c r="E96" s="25" t="s">
        <v>28</v>
      </c>
      <c r="F96" s="26"/>
      <c r="G96" s="26" t="str">
        <f t="shared" si="6"/>
        <v>£m (2012-13 prices)</v>
      </c>
      <c r="H96" s="38">
        <f t="shared" si="7"/>
        <v>0</v>
      </c>
    </row>
    <row r="97" spans="1:9" s="2" customFormat="1" ht="13.45" customHeight="1" x14ac:dyDescent="0.35">
      <c r="A97" s="79"/>
      <c r="B97" s="79"/>
      <c r="C97" s="79"/>
      <c r="D97" s="109"/>
      <c r="E97" s="25" t="s">
        <v>29</v>
      </c>
      <c r="F97" s="26"/>
      <c r="G97" s="26" t="str">
        <f t="shared" si="6"/>
        <v>£m (2012-13 prices)</v>
      </c>
      <c r="H97" s="38">
        <f t="shared" si="7"/>
        <v>0</v>
      </c>
    </row>
    <row r="98" spans="1:9" s="2" customFormat="1" ht="13.45" customHeight="1" x14ac:dyDescent="0.35">
      <c r="A98" s="79"/>
      <c r="B98" s="79"/>
      <c r="C98" s="79"/>
      <c r="D98" s="25"/>
      <c r="E98" s="25" t="s">
        <v>30</v>
      </c>
      <c r="F98" s="26"/>
      <c r="G98" s="26" t="str">
        <f t="shared" si="6"/>
        <v>£m (2012-13 prices)</v>
      </c>
      <c r="H98" s="38">
        <f t="shared" si="7"/>
        <v>0</v>
      </c>
    </row>
    <row r="99" spans="1:9" s="2" customFormat="1" ht="13.45" customHeight="1" x14ac:dyDescent="0.35">
      <c r="A99" s="79"/>
      <c r="B99" s="79"/>
      <c r="C99" s="79"/>
      <c r="D99" s="25"/>
      <c r="E99" s="25" t="s">
        <v>31</v>
      </c>
      <c r="F99" s="26"/>
      <c r="G99" s="26" t="str">
        <f t="shared" si="6"/>
        <v>£m (2012-13 prices)</v>
      </c>
      <c r="H99" s="38">
        <f t="shared" si="7"/>
        <v>0</v>
      </c>
    </row>
    <row r="100" spans="1:9" s="2" customFormat="1" ht="13.45" customHeight="1" x14ac:dyDescent="0.35">
      <c r="A100" s="79"/>
      <c r="B100" s="79"/>
      <c r="C100" s="79"/>
      <c r="D100" s="79"/>
      <c r="E100" s="79"/>
      <c r="F100" s="106"/>
      <c r="G100" s="106"/>
      <c r="H100" s="113"/>
    </row>
    <row r="101" spans="1:9" s="11" customFormat="1" ht="13.15" x14ac:dyDescent="0.35">
      <c r="A101" s="15" t="s">
        <v>39</v>
      </c>
      <c r="B101" s="100"/>
      <c r="C101" s="100"/>
      <c r="D101" s="101"/>
      <c r="E101" s="18"/>
      <c r="F101" s="23"/>
      <c r="G101" s="23"/>
      <c r="H101" s="20"/>
      <c r="I101" s="19"/>
    </row>
    <row r="102" spans="1:9" s="2" customFormat="1" ht="13.45" customHeight="1" x14ac:dyDescent="0.35">
      <c r="A102" s="79"/>
      <c r="B102" s="79"/>
      <c r="C102" s="102"/>
      <c r="D102" s="103"/>
      <c r="E102" s="25"/>
      <c r="F102" s="26"/>
      <c r="G102" s="26"/>
      <c r="H102" s="28"/>
    </row>
    <row r="103" spans="1:9" s="2" customFormat="1" ht="13.45" customHeight="1" x14ac:dyDescent="0.35">
      <c r="A103" s="79"/>
      <c r="B103" s="79"/>
      <c r="C103" s="102"/>
      <c r="D103" s="110" t="s">
        <v>40</v>
      </c>
      <c r="E103" s="25"/>
      <c r="F103" s="26"/>
      <c r="G103" s="26"/>
      <c r="H103" s="28"/>
    </row>
    <row r="104" spans="1:9" s="2" customFormat="1" ht="13.45" customHeight="1" x14ac:dyDescent="0.35">
      <c r="A104" s="79"/>
      <c r="B104" s="79"/>
      <c r="C104" s="102"/>
      <c r="D104" s="110"/>
      <c r="E104" s="32" t="str">
        <f>Inputs!E8</f>
        <v>Retail price index 2012-13 financial year average</v>
      </c>
      <c r="F104" s="32"/>
      <c r="G104" s="32" t="str">
        <f>Inputs!G8</f>
        <v>Index</v>
      </c>
      <c r="H104" s="30">
        <f>Inputs!F8</f>
        <v>244.67499999999998</v>
      </c>
      <c r="I104" s="25"/>
    </row>
    <row r="105" spans="1:9" s="2" customFormat="1" ht="13.45" customHeight="1" x14ac:dyDescent="0.35">
      <c r="A105" s="79"/>
      <c r="B105" s="79"/>
      <c r="C105" s="102"/>
      <c r="D105" s="103"/>
      <c r="E105" s="32" t="str">
        <f>Inputs!E9</f>
        <v>Retail price index 2017-18 financial year average</v>
      </c>
      <c r="F105" s="32"/>
      <c r="G105" s="32" t="str">
        <f>Inputs!G9</f>
        <v>Index</v>
      </c>
      <c r="H105" s="30">
        <f>Inputs!F9</f>
        <v>274.90833333333336</v>
      </c>
    </row>
    <row r="106" spans="1:9" s="2" customFormat="1" ht="13.45" customHeight="1" x14ac:dyDescent="0.35">
      <c r="A106" s="79"/>
      <c r="B106" s="79"/>
      <c r="C106" s="102"/>
      <c r="D106" s="103"/>
      <c r="E106" s="25" t="s">
        <v>41</v>
      </c>
      <c r="F106" s="32"/>
      <c r="G106" s="25" t="s">
        <v>42</v>
      </c>
      <c r="H106" s="28">
        <f>H105/H104</f>
        <v>1.1235652736623414</v>
      </c>
    </row>
    <row r="107" spans="1:9" s="2" customFormat="1" ht="13.45" customHeight="1" x14ac:dyDescent="0.35">
      <c r="A107" s="79"/>
      <c r="B107" s="79"/>
      <c r="C107" s="102"/>
      <c r="D107" s="103"/>
      <c r="E107" s="25"/>
      <c r="F107" s="26"/>
      <c r="G107" s="26"/>
      <c r="H107" s="28"/>
    </row>
    <row r="108" spans="1:9" s="2" customFormat="1" ht="13.45" customHeight="1" x14ac:dyDescent="0.35">
      <c r="A108" s="79"/>
      <c r="B108" s="79"/>
      <c r="C108" s="79"/>
      <c r="D108" s="105" t="s">
        <v>43</v>
      </c>
      <c r="E108" s="26"/>
      <c r="F108" s="26"/>
      <c r="G108" s="25"/>
      <c r="H108" s="38"/>
    </row>
    <row r="109" spans="1:9" s="2" customFormat="1" ht="13.45" customHeight="1" x14ac:dyDescent="0.35">
      <c r="A109" s="79"/>
      <c r="B109" s="79"/>
      <c r="C109" s="79"/>
      <c r="D109" s="25"/>
      <c r="E109" s="25" t="s">
        <v>25</v>
      </c>
      <c r="F109" s="26"/>
      <c r="G109" s="26" t="s">
        <v>44</v>
      </c>
      <c r="H109" s="38">
        <f>H84*$H$106</f>
        <v>0</v>
      </c>
    </row>
    <row r="110" spans="1:9" s="2" customFormat="1" ht="13.45" customHeight="1" x14ac:dyDescent="0.35">
      <c r="A110" s="79"/>
      <c r="B110" s="79"/>
      <c r="C110" s="79"/>
      <c r="D110" s="25"/>
      <c r="E110" s="25" t="s">
        <v>26</v>
      </c>
      <c r="F110" s="26"/>
      <c r="G110" s="26" t="s">
        <v>44</v>
      </c>
      <c r="H110" s="38">
        <f t="shared" ref="H110:H115" si="8">H85*$H$106</f>
        <v>0</v>
      </c>
    </row>
    <row r="111" spans="1:9" s="2" customFormat="1" ht="13.45" customHeight="1" x14ac:dyDescent="0.35">
      <c r="A111" s="79"/>
      <c r="B111" s="79"/>
      <c r="C111" s="79"/>
      <c r="D111" s="25"/>
      <c r="E111" s="25" t="s">
        <v>27</v>
      </c>
      <c r="F111" s="26"/>
      <c r="G111" s="26" t="s">
        <v>44</v>
      </c>
      <c r="H111" s="38">
        <f t="shared" si="8"/>
        <v>0</v>
      </c>
    </row>
    <row r="112" spans="1:9" s="2" customFormat="1" ht="13.45" customHeight="1" x14ac:dyDescent="0.35">
      <c r="A112" s="79"/>
      <c r="B112" s="79"/>
      <c r="C112" s="79"/>
      <c r="D112" s="25"/>
      <c r="E112" s="25" t="s">
        <v>28</v>
      </c>
      <c r="F112" s="26"/>
      <c r="G112" s="26" t="s">
        <v>44</v>
      </c>
      <c r="H112" s="38">
        <f t="shared" si="8"/>
        <v>0</v>
      </c>
    </row>
    <row r="113" spans="1:9" s="2" customFormat="1" ht="13.45" customHeight="1" x14ac:dyDescent="0.35">
      <c r="A113" s="79"/>
      <c r="B113" s="79"/>
      <c r="C113" s="79"/>
      <c r="D113" s="25"/>
      <c r="E113" s="25" t="s">
        <v>29</v>
      </c>
      <c r="F113" s="26"/>
      <c r="G113" s="26" t="s">
        <v>44</v>
      </c>
      <c r="H113" s="38">
        <f t="shared" si="8"/>
        <v>0</v>
      </c>
    </row>
    <row r="114" spans="1:9" s="2" customFormat="1" ht="13.45" customHeight="1" x14ac:dyDescent="0.35">
      <c r="A114" s="79"/>
      <c r="B114" s="79"/>
      <c r="C114" s="79"/>
      <c r="D114" s="25"/>
      <c r="E114" s="25" t="s">
        <v>30</v>
      </c>
      <c r="F114" s="26"/>
      <c r="G114" s="26" t="s">
        <v>44</v>
      </c>
      <c r="H114" s="38">
        <f t="shared" si="8"/>
        <v>0</v>
      </c>
    </row>
    <row r="115" spans="1:9" s="2" customFormat="1" ht="13.45" customHeight="1" x14ac:dyDescent="0.35">
      <c r="A115" s="79"/>
      <c r="B115" s="79"/>
      <c r="C115" s="79"/>
      <c r="D115" s="25"/>
      <c r="E115" s="25" t="s">
        <v>31</v>
      </c>
      <c r="F115" s="26"/>
      <c r="G115" s="26" t="s">
        <v>44</v>
      </c>
      <c r="H115" s="38">
        <f t="shared" si="8"/>
        <v>0</v>
      </c>
    </row>
    <row r="116" spans="1:9" s="2" customFormat="1" ht="13.45" customHeight="1" x14ac:dyDescent="0.35">
      <c r="A116" s="79"/>
      <c r="B116" s="79"/>
      <c r="C116" s="79"/>
      <c r="D116" s="25"/>
      <c r="E116" s="25"/>
      <c r="F116" s="26"/>
      <c r="G116" s="26"/>
      <c r="H116" s="38"/>
    </row>
    <row r="117" spans="1:9" s="2" customFormat="1" ht="13.45" customHeight="1" x14ac:dyDescent="0.35">
      <c r="A117" s="79"/>
      <c r="B117" s="79"/>
      <c r="C117" s="79"/>
      <c r="D117" s="109" t="s">
        <v>45</v>
      </c>
      <c r="E117" s="25"/>
      <c r="F117" s="26"/>
      <c r="G117" s="26"/>
      <c r="H117" s="28"/>
    </row>
    <row r="118" spans="1:9" s="2" customFormat="1" ht="13.45" customHeight="1" x14ac:dyDescent="0.35">
      <c r="A118" s="79"/>
      <c r="B118" s="79"/>
      <c r="C118" s="79"/>
      <c r="D118" s="25"/>
      <c r="E118" s="25" t="s">
        <v>25</v>
      </c>
      <c r="F118" s="26"/>
      <c r="G118" s="26" t="s">
        <v>44</v>
      </c>
      <c r="H118" s="38">
        <f>H93*$H$106</f>
        <v>0</v>
      </c>
    </row>
    <row r="119" spans="1:9" s="2" customFormat="1" ht="13.45" customHeight="1" x14ac:dyDescent="0.35">
      <c r="A119" s="79"/>
      <c r="B119" s="79"/>
      <c r="C119" s="79"/>
      <c r="D119" s="25"/>
      <c r="E119" s="25" t="s">
        <v>26</v>
      </c>
      <c r="F119" s="26"/>
      <c r="G119" s="26" t="s">
        <v>44</v>
      </c>
      <c r="H119" s="38">
        <f t="shared" ref="H119:H124" si="9">H94*$H$106</f>
        <v>0</v>
      </c>
    </row>
    <row r="120" spans="1:9" s="2" customFormat="1" ht="13.45" customHeight="1" x14ac:dyDescent="0.35">
      <c r="A120" s="79"/>
      <c r="B120" s="79"/>
      <c r="C120" s="79"/>
      <c r="D120" s="25"/>
      <c r="E120" s="25" t="s">
        <v>27</v>
      </c>
      <c r="F120" s="26"/>
      <c r="G120" s="26" t="s">
        <v>44</v>
      </c>
      <c r="H120" s="38">
        <f t="shared" si="9"/>
        <v>0</v>
      </c>
    </row>
    <row r="121" spans="1:9" s="2" customFormat="1" ht="13.45" customHeight="1" x14ac:dyDescent="0.35">
      <c r="A121" s="79"/>
      <c r="B121" s="79"/>
      <c r="C121" s="79"/>
      <c r="D121" s="25"/>
      <c r="E121" s="25" t="s">
        <v>28</v>
      </c>
      <c r="F121" s="26"/>
      <c r="G121" s="26" t="s">
        <v>44</v>
      </c>
      <c r="H121" s="38">
        <f t="shared" si="9"/>
        <v>0</v>
      </c>
    </row>
    <row r="122" spans="1:9" s="2" customFormat="1" ht="13.45" customHeight="1" x14ac:dyDescent="0.35">
      <c r="A122" s="79"/>
      <c r="B122" s="79"/>
      <c r="C122" s="79"/>
      <c r="D122" s="109"/>
      <c r="E122" s="25" t="s">
        <v>29</v>
      </c>
      <c r="F122" s="26"/>
      <c r="G122" s="26" t="s">
        <v>44</v>
      </c>
      <c r="H122" s="38">
        <f t="shared" si="9"/>
        <v>0</v>
      </c>
    </row>
    <row r="123" spans="1:9" s="2" customFormat="1" ht="13.45" customHeight="1" x14ac:dyDescent="0.35">
      <c r="A123" s="79"/>
      <c r="B123" s="79"/>
      <c r="C123" s="108"/>
      <c r="D123" s="25"/>
      <c r="E123" s="25" t="s">
        <v>30</v>
      </c>
      <c r="F123" s="26"/>
      <c r="G123" s="26" t="s">
        <v>44</v>
      </c>
      <c r="H123" s="38">
        <f t="shared" si="9"/>
        <v>0</v>
      </c>
    </row>
    <row r="124" spans="1:9" s="2" customFormat="1" ht="13.45" customHeight="1" x14ac:dyDescent="0.35">
      <c r="A124" s="79"/>
      <c r="B124" s="79"/>
      <c r="C124" s="108"/>
      <c r="D124" s="25"/>
      <c r="E124" s="25" t="s">
        <v>31</v>
      </c>
      <c r="F124" s="26"/>
      <c r="G124" s="26" t="s">
        <v>44</v>
      </c>
      <c r="H124" s="38">
        <f t="shared" si="9"/>
        <v>0</v>
      </c>
    </row>
    <row r="126" spans="1:9" s="14" customFormat="1" ht="13.5" x14ac:dyDescent="0.45">
      <c r="A126" s="128" t="s">
        <v>105</v>
      </c>
      <c r="B126" s="128"/>
      <c r="C126" s="128"/>
      <c r="D126" s="128"/>
      <c r="E126" s="128"/>
      <c r="F126" s="128"/>
      <c r="G126" s="128"/>
      <c r="H126" s="128"/>
      <c r="I126" s="128"/>
    </row>
  </sheetData>
  <conditionalFormatting sqref="H8:H14 H17:H24">
    <cfRule type="cellIs" dxfId="23" priority="34" operator="equal">
      <formula>0</formula>
    </cfRule>
  </conditionalFormatting>
  <conditionalFormatting sqref="H26:H32">
    <cfRule type="cellIs" dxfId="22" priority="18" operator="equal">
      <formula>0</formula>
    </cfRule>
  </conditionalFormatting>
  <conditionalFormatting sqref="H35:H53">
    <cfRule type="cellIs" dxfId="21" priority="17" operator="equal">
      <formula>0</formula>
    </cfRule>
  </conditionalFormatting>
  <conditionalFormatting sqref="H53:H61">
    <cfRule type="cellIs" dxfId="20" priority="16" operator="equal">
      <formula>0</formula>
    </cfRule>
  </conditionalFormatting>
  <conditionalFormatting sqref="H64:H83">
    <cfRule type="cellIs" dxfId="19" priority="15" operator="equal">
      <formula>0</formula>
    </cfRule>
  </conditionalFormatting>
  <conditionalFormatting sqref="H92">
    <cfRule type="cellIs" dxfId="18" priority="14" operator="equal">
      <formula>0</formula>
    </cfRule>
  </conditionalFormatting>
  <conditionalFormatting sqref="H93:H99">
    <cfRule type="cellIs" dxfId="17" priority="13" operator="equal">
      <formula>0</formula>
    </cfRule>
  </conditionalFormatting>
  <conditionalFormatting sqref="H102:H103 H107">
    <cfRule type="cellIs" dxfId="16" priority="12" operator="equal">
      <formula>0</formula>
    </cfRule>
  </conditionalFormatting>
  <conditionalFormatting sqref="H117">
    <cfRule type="cellIs" dxfId="15" priority="5" operator="equal">
      <formula>0</formula>
    </cfRule>
  </conditionalFormatting>
  <conditionalFormatting sqref="H84:H91">
    <cfRule type="cellIs" dxfId="14" priority="7" operator="equal">
      <formula>0</formula>
    </cfRule>
  </conditionalFormatting>
  <conditionalFormatting sqref="G83">
    <cfRule type="cellIs" dxfId="13" priority="8" operator="equal">
      <formula>0</formula>
    </cfRule>
  </conditionalFormatting>
  <conditionalFormatting sqref="H109:H116">
    <cfRule type="cellIs" dxfId="12" priority="2" operator="equal">
      <formula>0</formula>
    </cfRule>
  </conditionalFormatting>
  <conditionalFormatting sqref="H108">
    <cfRule type="cellIs" dxfId="11" priority="6" operator="equal">
      <formula>0</formula>
    </cfRule>
  </conditionalFormatting>
  <conditionalFormatting sqref="G108">
    <cfRule type="cellIs" dxfId="10" priority="3" operator="equal">
      <formula>0</formula>
    </cfRule>
  </conditionalFormatting>
  <conditionalFormatting sqref="H118:H124">
    <cfRule type="cellIs" dxfId="9" priority="1" operator="equal">
      <formula>0</formula>
    </cfRule>
  </conditionalFormatting>
  <pageMargins left="0.7" right="0.7" top="0.75" bottom="0.75" header="0.3" footer="0.3"/>
  <pageSetup paperSize="9" scale="63" orientation="landscape" r:id="rId1"/>
  <headerFooter>
    <oddHeader>&amp;L&amp;File
&amp;CSheet: &amp;A&amp;ROFFICIAL</oddHeader>
    <oddFooter>&amp;LPrinted on &amp;D at &amp;T&amp;CPage &amp;P of &amp;N&amp;ROfwat</oddFooter>
  </headerFooter>
  <rowBreaks count="2" manualBreakCount="2">
    <brk id="62" max="8" man="1"/>
    <brk id="100" max="8" man="1"/>
  </rowBreaks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7"/>
  </sheetPr>
  <dimension ref="A1:J27"/>
  <sheetViews>
    <sheetView showGridLines="0" view="pageBreakPreview" zoomScale="60" zoomScaleNormal="100" workbookViewId="0"/>
  </sheetViews>
  <sheetFormatPr defaultColWidth="8.625" defaultRowHeight="12.75" x14ac:dyDescent="0.35"/>
  <cols>
    <col min="1" max="4" width="1.625" style="68" customWidth="1"/>
    <col min="5" max="5" width="45.625" style="68" customWidth="1"/>
    <col min="6" max="8" width="15.625" style="68" customWidth="1"/>
    <col min="9" max="9" width="2.625" style="68" customWidth="1"/>
    <col min="10" max="16384" width="8.625" style="68"/>
  </cols>
  <sheetData>
    <row r="1" spans="1:10" s="61" customFormat="1" ht="29.25" x14ac:dyDescent="0.35">
      <c r="A1" s="55" t="str">
        <f ca="1" xml:space="preserve"> RIGHT(CELL("filename", $A$1), LEN(CELL("filename", $A$1)) - SEARCH("]", CELL("filename", $A$1)))</f>
        <v>Model outputs</v>
      </c>
      <c r="B1" s="56"/>
      <c r="C1" s="56"/>
      <c r="D1" s="57"/>
      <c r="E1" s="58"/>
      <c r="F1" s="58"/>
      <c r="G1" s="59"/>
      <c r="H1" s="60">
        <f>Inputs!F5</f>
        <v>0</v>
      </c>
      <c r="I1" s="60"/>
      <c r="J1" s="60"/>
    </row>
    <row r="2" spans="1:10" s="62" customFormat="1" ht="13.15" x14ac:dyDescent="0.35">
      <c r="F2" s="63" t="s">
        <v>8</v>
      </c>
      <c r="G2" s="63" t="s">
        <v>9</v>
      </c>
      <c r="H2" s="63" t="s">
        <v>10</v>
      </c>
      <c r="I2" s="63"/>
      <c r="J2" s="63"/>
    </row>
    <row r="3" spans="1:10" s="67" customFormat="1" ht="13.15" x14ac:dyDescent="0.35">
      <c r="A3" s="15" t="s">
        <v>46</v>
      </c>
      <c r="B3" s="16"/>
      <c r="C3" s="16"/>
      <c r="D3" s="17"/>
      <c r="E3" s="64"/>
      <c r="F3" s="64"/>
      <c r="G3" s="65"/>
      <c r="H3" s="66"/>
      <c r="I3" s="66"/>
      <c r="J3" s="66"/>
    </row>
    <row r="4" spans="1:10" x14ac:dyDescent="0.35">
      <c r="B4" s="69" t="s">
        <v>47</v>
      </c>
    </row>
    <row r="6" spans="1:10" x14ac:dyDescent="0.35">
      <c r="C6" s="70" t="s">
        <v>48</v>
      </c>
    </row>
    <row r="7" spans="1:10" x14ac:dyDescent="0.35">
      <c r="E7" s="68" t="s">
        <v>25</v>
      </c>
      <c r="G7" s="71" t="s">
        <v>44</v>
      </c>
      <c r="H7" s="71">
        <f>Calculations!H109</f>
        <v>0</v>
      </c>
      <c r="I7" s="71"/>
      <c r="J7" s="71"/>
    </row>
    <row r="8" spans="1:10" x14ac:dyDescent="0.35">
      <c r="E8" s="68" t="s">
        <v>26</v>
      </c>
      <c r="G8" s="71" t="s">
        <v>44</v>
      </c>
      <c r="H8" s="71">
        <f>Calculations!H110</f>
        <v>0</v>
      </c>
      <c r="I8" s="71"/>
      <c r="J8" s="71"/>
    </row>
    <row r="9" spans="1:10" x14ac:dyDescent="0.35">
      <c r="E9" s="68" t="s">
        <v>27</v>
      </c>
      <c r="G9" s="71" t="s">
        <v>44</v>
      </c>
      <c r="H9" s="71">
        <f>Calculations!H111</f>
        <v>0</v>
      </c>
      <c r="I9" s="71"/>
      <c r="J9" s="71"/>
    </row>
    <row r="10" spans="1:10" x14ac:dyDescent="0.35">
      <c r="E10" s="68" t="s">
        <v>28</v>
      </c>
      <c r="G10" s="71" t="s">
        <v>44</v>
      </c>
      <c r="H10" s="71">
        <f>Calculations!H112</f>
        <v>0</v>
      </c>
      <c r="I10" s="71"/>
      <c r="J10" s="71"/>
    </row>
    <row r="11" spans="1:10" x14ac:dyDescent="0.35">
      <c r="E11" s="68" t="s">
        <v>29</v>
      </c>
      <c r="G11" s="71" t="s">
        <v>44</v>
      </c>
      <c r="H11" s="71">
        <f>Calculations!H113</f>
        <v>0</v>
      </c>
      <c r="I11" s="71"/>
      <c r="J11" s="71"/>
    </row>
    <row r="12" spans="1:10" x14ac:dyDescent="0.35">
      <c r="E12" s="68" t="s">
        <v>30</v>
      </c>
      <c r="G12" s="71" t="s">
        <v>44</v>
      </c>
      <c r="H12" s="71">
        <f>Calculations!H114</f>
        <v>0</v>
      </c>
      <c r="I12" s="71"/>
      <c r="J12" s="71"/>
    </row>
    <row r="13" spans="1:10" x14ac:dyDescent="0.35">
      <c r="E13" s="68" t="s">
        <v>31</v>
      </c>
      <c r="G13" s="71" t="s">
        <v>44</v>
      </c>
      <c r="H13" s="71">
        <f>Calculations!H115</f>
        <v>0</v>
      </c>
      <c r="I13" s="71"/>
      <c r="J13" s="71"/>
    </row>
    <row r="15" spans="1:10" s="67" customFormat="1" ht="13.15" x14ac:dyDescent="0.35">
      <c r="A15" s="15" t="str">
        <f>"Net ODI payments to be applied at the end of the period"</f>
        <v>Net ODI payments to be applied at the end of the period</v>
      </c>
      <c r="B15" s="16"/>
      <c r="C15" s="16"/>
      <c r="D15" s="17"/>
      <c r="E15" s="64"/>
      <c r="F15" s="64"/>
      <c r="G15" s="65"/>
      <c r="H15" s="66"/>
      <c r="I15" s="66"/>
      <c r="J15" s="66"/>
    </row>
    <row r="16" spans="1:10" x14ac:dyDescent="0.35">
      <c r="B16" s="69" t="s">
        <v>49</v>
      </c>
    </row>
    <row r="18" spans="1:10" x14ac:dyDescent="0.35">
      <c r="C18" s="70" t="s">
        <v>50</v>
      </c>
    </row>
    <row r="19" spans="1:10" x14ac:dyDescent="0.35">
      <c r="E19" s="71" t="s">
        <v>25</v>
      </c>
      <c r="F19" s="71"/>
      <c r="G19" s="71" t="s">
        <v>44</v>
      </c>
      <c r="H19" s="71">
        <f>Calculations!H118</f>
        <v>0</v>
      </c>
      <c r="I19" s="71"/>
      <c r="J19" s="71"/>
    </row>
    <row r="20" spans="1:10" x14ac:dyDescent="0.35">
      <c r="E20" s="71" t="s">
        <v>26</v>
      </c>
      <c r="G20" s="71" t="s">
        <v>44</v>
      </c>
      <c r="H20" s="71">
        <f>Calculations!H119</f>
        <v>0</v>
      </c>
      <c r="I20" s="71"/>
      <c r="J20" s="71"/>
    </row>
    <row r="21" spans="1:10" x14ac:dyDescent="0.35">
      <c r="E21" s="71" t="s">
        <v>27</v>
      </c>
      <c r="G21" s="71" t="s">
        <v>44</v>
      </c>
      <c r="H21" s="71">
        <f>Calculations!H120</f>
        <v>0</v>
      </c>
      <c r="I21" s="71"/>
      <c r="J21" s="71"/>
    </row>
    <row r="22" spans="1:10" x14ac:dyDescent="0.35">
      <c r="E22" s="71" t="s">
        <v>28</v>
      </c>
      <c r="G22" s="71" t="s">
        <v>44</v>
      </c>
      <c r="H22" s="71">
        <f>Calculations!H121</f>
        <v>0</v>
      </c>
      <c r="I22" s="71"/>
      <c r="J22" s="71"/>
    </row>
    <row r="23" spans="1:10" x14ac:dyDescent="0.35">
      <c r="E23" s="71" t="s">
        <v>29</v>
      </c>
      <c r="G23" s="71" t="s">
        <v>44</v>
      </c>
      <c r="H23" s="71">
        <f>Calculations!H122</f>
        <v>0</v>
      </c>
      <c r="I23" s="71"/>
      <c r="J23" s="71"/>
    </row>
    <row r="24" spans="1:10" x14ac:dyDescent="0.35">
      <c r="E24" s="71" t="s">
        <v>30</v>
      </c>
      <c r="G24" s="71" t="s">
        <v>44</v>
      </c>
      <c r="H24" s="71">
        <f>Calculations!H123</f>
        <v>0</v>
      </c>
      <c r="I24" s="71"/>
      <c r="J24" s="71"/>
    </row>
    <row r="25" spans="1:10" x14ac:dyDescent="0.35">
      <c r="E25" s="71" t="s">
        <v>31</v>
      </c>
      <c r="G25" s="71" t="s">
        <v>44</v>
      </c>
      <c r="H25" s="71">
        <f>Calculations!H124</f>
        <v>0</v>
      </c>
      <c r="I25" s="71"/>
      <c r="J25" s="71"/>
    </row>
    <row r="27" spans="1:10" ht="13.5" x14ac:dyDescent="0.45">
      <c r="A27" s="128" t="s">
        <v>105</v>
      </c>
      <c r="B27" s="128"/>
      <c r="C27" s="128"/>
      <c r="D27" s="128"/>
      <c r="E27" s="128"/>
      <c r="F27" s="128"/>
      <c r="G27" s="128"/>
      <c r="H27" s="128"/>
      <c r="I27" s="128"/>
      <c r="J27" s="128"/>
    </row>
  </sheetData>
  <conditionalFormatting sqref="G7:G13 H4:H14 H16:H25">
    <cfRule type="cellIs" dxfId="8" priority="9" operator="equal">
      <formula>0</formula>
    </cfRule>
  </conditionalFormatting>
  <conditionalFormatting sqref="H26">
    <cfRule type="cellIs" dxfId="7" priority="8" operator="equal">
      <formula>0</formula>
    </cfRule>
  </conditionalFormatting>
  <conditionalFormatting sqref="H27">
    <cfRule type="cellIs" dxfId="6" priority="7" operator="equal">
      <formula>0</formula>
    </cfRule>
  </conditionalFormatting>
  <conditionalFormatting sqref="I4:I14 I16:I25">
    <cfRule type="cellIs" dxfId="5" priority="6" operator="equal">
      <formula>0</formula>
    </cfRule>
  </conditionalFormatting>
  <conditionalFormatting sqref="I26">
    <cfRule type="cellIs" dxfId="4" priority="5" operator="equal">
      <formula>0</formula>
    </cfRule>
  </conditionalFormatting>
  <conditionalFormatting sqref="I27">
    <cfRule type="cellIs" dxfId="3" priority="4" operator="equal">
      <formula>0</formula>
    </cfRule>
  </conditionalFormatting>
  <conditionalFormatting sqref="J4:J14 J16:J25">
    <cfRule type="cellIs" dxfId="2" priority="3" operator="equal">
      <formula>0</formula>
    </cfRule>
  </conditionalFormatting>
  <conditionalFormatting sqref="J26">
    <cfRule type="cellIs" dxfId="1" priority="2" operator="equal">
      <formula>0</formula>
    </cfRule>
  </conditionalFormatting>
  <conditionalFormatting sqref="J27">
    <cfRule type="cellIs" dxfId="0" priority="1" operator="equal">
      <formula>0</formula>
    </cfRule>
  </conditionalFormatting>
  <pageMargins left="0.7" right="0.7" top="0.75" bottom="0.75" header="0.3" footer="0.3"/>
  <pageSetup paperSize="9" scale="67" orientation="landscape" r:id="rId1"/>
  <headerFooter>
    <oddHeader>&amp;L&amp;File
&amp;CSheet: &amp;A&amp;ROFFICIAL</oddHeader>
    <oddFooter>&amp;LPrinted on &amp;D at &amp;T&amp;CPage &amp;P of &amp;N&amp;ROfwat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8"/>
  </sheetPr>
  <dimension ref="A1:E21"/>
  <sheetViews>
    <sheetView view="pageBreakPreview" zoomScale="60" zoomScaleNormal="100" workbookViewId="0"/>
  </sheetViews>
  <sheetFormatPr defaultColWidth="9.6875" defaultRowHeight="12.75" x14ac:dyDescent="0.35"/>
  <cols>
    <col min="1" max="1" width="14.625" style="39" customWidth="1"/>
    <col min="2" max="2" width="18" style="39" customWidth="1"/>
    <col min="3" max="3" width="9.6875" style="39"/>
    <col min="4" max="4" width="10.625" style="39" customWidth="1"/>
    <col min="5" max="5" width="10" style="39" customWidth="1"/>
    <col min="6" max="16384" width="9.6875" style="39"/>
  </cols>
  <sheetData>
    <row r="1" spans="1:5" s="40" customFormat="1" ht="29.25" x14ac:dyDescent="0.35">
      <c r="A1" s="48" t="str">
        <f ca="1" xml:space="preserve"> RIGHT(CELL("filename", $A$1), LEN(CELL("filename", $A$1)) - SEARCH("]", CELL("filename", $A$1)))</f>
        <v>Validation</v>
      </c>
      <c r="B1" s="48"/>
      <c r="C1" s="48"/>
      <c r="D1" s="48"/>
      <c r="E1" s="49">
        <f>Inputs!F5</f>
        <v>0</v>
      </c>
    </row>
    <row r="3" spans="1:5" x14ac:dyDescent="0.35">
      <c r="A3" s="9" t="s">
        <v>51</v>
      </c>
      <c r="B3" s="9" t="s">
        <v>12</v>
      </c>
      <c r="C3" s="9" t="s">
        <v>52</v>
      </c>
      <c r="D3" s="9" t="s">
        <v>53</v>
      </c>
      <c r="E3" s="9" t="s">
        <v>54</v>
      </c>
    </row>
    <row r="4" spans="1:5" x14ac:dyDescent="0.35">
      <c r="A4" s="10"/>
      <c r="B4" s="10"/>
      <c r="C4" s="10"/>
      <c r="D4" s="10"/>
      <c r="E4" s="10"/>
    </row>
    <row r="5" spans="1:5" x14ac:dyDescent="0.35">
      <c r="A5" s="10" t="s">
        <v>55</v>
      </c>
      <c r="B5" s="10" t="s">
        <v>56</v>
      </c>
      <c r="C5" s="10" t="s">
        <v>57</v>
      </c>
      <c r="D5" s="10" t="b">
        <v>1</v>
      </c>
      <c r="E5" s="10" t="s">
        <v>58</v>
      </c>
    </row>
    <row r="6" spans="1:5" x14ac:dyDescent="0.35">
      <c r="A6" s="10" t="s">
        <v>59</v>
      </c>
      <c r="B6" s="10" t="s">
        <v>60</v>
      </c>
      <c r="C6" s="10" t="s">
        <v>61</v>
      </c>
      <c r="D6" s="10" t="b">
        <v>0</v>
      </c>
      <c r="E6" s="10" t="s">
        <v>62</v>
      </c>
    </row>
    <row r="7" spans="1:5" x14ac:dyDescent="0.35">
      <c r="A7" s="10" t="s">
        <v>63</v>
      </c>
      <c r="B7" s="10" t="s">
        <v>64</v>
      </c>
      <c r="C7" s="10" t="s">
        <v>65</v>
      </c>
      <c r="D7" s="10"/>
      <c r="E7" s="10"/>
    </row>
    <row r="8" spans="1:5" x14ac:dyDescent="0.35">
      <c r="A8" s="10" t="s">
        <v>66</v>
      </c>
      <c r="B8" s="10" t="s">
        <v>67</v>
      </c>
      <c r="C8" s="10" t="s">
        <v>68</v>
      </c>
      <c r="D8" s="44"/>
      <c r="E8" s="44"/>
    </row>
    <row r="9" spans="1:5" x14ac:dyDescent="0.35">
      <c r="A9" s="10" t="s">
        <v>69</v>
      </c>
      <c r="B9" s="10" t="s">
        <v>70</v>
      </c>
      <c r="C9" s="10" t="s">
        <v>71</v>
      </c>
      <c r="D9" s="43"/>
      <c r="E9" s="43"/>
    </row>
    <row r="10" spans="1:5" x14ac:dyDescent="0.35">
      <c r="A10" s="41"/>
      <c r="B10" s="10" t="s">
        <v>72</v>
      </c>
      <c r="C10" s="10" t="s">
        <v>73</v>
      </c>
      <c r="D10" s="43"/>
      <c r="E10" s="43"/>
    </row>
    <row r="11" spans="1:5" x14ac:dyDescent="0.35">
      <c r="A11" s="42"/>
      <c r="B11" s="10" t="s">
        <v>74</v>
      </c>
      <c r="C11" s="10" t="s">
        <v>75</v>
      </c>
      <c r="D11" s="43"/>
      <c r="E11" s="43"/>
    </row>
    <row r="12" spans="1:5" x14ac:dyDescent="0.35">
      <c r="A12" s="42"/>
      <c r="B12" s="10" t="s">
        <v>76</v>
      </c>
      <c r="C12" s="10" t="s">
        <v>77</v>
      </c>
      <c r="D12" s="43"/>
      <c r="E12" s="43"/>
    </row>
    <row r="13" spans="1:5" x14ac:dyDescent="0.35">
      <c r="A13" s="42"/>
      <c r="B13" s="10" t="s">
        <v>78</v>
      </c>
      <c r="C13" s="10" t="s">
        <v>79</v>
      </c>
      <c r="D13" s="43"/>
      <c r="E13" s="43"/>
    </row>
    <row r="14" spans="1:5" x14ac:dyDescent="0.35">
      <c r="A14" s="42"/>
      <c r="B14" s="10" t="s">
        <v>13</v>
      </c>
      <c r="C14" s="10" t="s">
        <v>80</v>
      </c>
      <c r="D14" s="43"/>
      <c r="E14" s="43"/>
    </row>
    <row r="15" spans="1:5" x14ac:dyDescent="0.35">
      <c r="A15" s="42"/>
      <c r="B15" s="10" t="s">
        <v>81</v>
      </c>
      <c r="C15" s="10" t="s">
        <v>82</v>
      </c>
      <c r="D15" s="43"/>
      <c r="E15" s="43"/>
    </row>
    <row r="16" spans="1:5" x14ac:dyDescent="0.35">
      <c r="A16" s="42"/>
      <c r="B16" s="10" t="s">
        <v>83</v>
      </c>
      <c r="C16" s="10" t="s">
        <v>84</v>
      </c>
      <c r="D16" s="43"/>
      <c r="E16" s="43"/>
    </row>
    <row r="17" spans="1:5" x14ac:dyDescent="0.35">
      <c r="A17" s="42"/>
      <c r="B17" s="10" t="s">
        <v>85</v>
      </c>
      <c r="C17" s="10" t="s">
        <v>86</v>
      </c>
      <c r="D17" s="43"/>
      <c r="E17" s="43"/>
    </row>
    <row r="18" spans="1:5" x14ac:dyDescent="0.35">
      <c r="A18" s="42"/>
      <c r="B18" s="10" t="s">
        <v>87</v>
      </c>
      <c r="C18" s="10" t="s">
        <v>88</v>
      </c>
      <c r="D18" s="43"/>
      <c r="E18" s="43"/>
    </row>
    <row r="19" spans="1:5" x14ac:dyDescent="0.35">
      <c r="A19" s="42"/>
      <c r="B19" s="10" t="s">
        <v>89</v>
      </c>
      <c r="C19" s="10" t="s">
        <v>90</v>
      </c>
      <c r="D19" s="43"/>
      <c r="E19" s="43"/>
    </row>
    <row r="20" spans="1:5" x14ac:dyDescent="0.35">
      <c r="A20" s="42"/>
      <c r="B20" s="10" t="s">
        <v>91</v>
      </c>
      <c r="C20" s="10" t="s">
        <v>92</v>
      </c>
      <c r="D20" s="43"/>
      <c r="E20" s="43"/>
    </row>
    <row r="21" spans="1:5" x14ac:dyDescent="0.35">
      <c r="A21" s="42"/>
      <c r="B21" s="10" t="s">
        <v>93</v>
      </c>
      <c r="C21" s="10" t="s">
        <v>94</v>
      </c>
      <c r="D21" s="43"/>
      <c r="E21" s="43"/>
    </row>
  </sheetData>
  <pageMargins left="0.7" right="0.7" top="0.75" bottom="0.75" header="0.3" footer="0.3"/>
  <pageSetup paperSize="9" scale="67" orientation="portrait" r:id="rId1"/>
  <headerFooter>
    <oddHeader>&amp;L&amp;File
&amp;CSheet: &amp;A&amp;ROFFICIAL</oddHeader>
    <oddFooter>&amp;LPrinted on &amp;D at &amp;T&amp;CPage &amp;P of &amp;N&amp;ROfwat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>Outcomes and Customer Engagement</TermName>
          <TermId>b01232e5-b09e-41f2-ba45-30ed0119ae0f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1788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6E15FDC79062B44383236439AA4FD991" ma:contentTypeVersion="88" ma:contentTypeDescription="Create a new document" ma:contentTypeScope="" ma:versionID="b93769f8bfc3595460d0d258dc97f87d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xmlns:ns3="5caa30ce-0a95-4e58-9252-2de2c94d7d2a" targetNamespace="http://schemas.microsoft.com/office/2006/metadata/properties" ma:root="true" ma:fieldsID="0355b95696dd611083e78e678af38017" ns1:_="" ns2:_="" ns3:_="">
    <xsd:import namespace="http://schemas.microsoft.com/sharepoint/v3"/>
    <xsd:import namespace="7041854e-4853-44f9-9e63-23b7acad5461"/>
    <xsd:import namespace="5caa30ce-0a95-4e58-9252-2de2c94d7d2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a30ce-0a95-4e58-9252-2de2c94d7d2a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Props1.xml><?xml version="1.0" encoding="utf-8"?>
<ds:datastoreItem xmlns:ds="http://schemas.openxmlformats.org/officeDocument/2006/customXml" ds:itemID="{937B106D-C8F9-4BC8-9D1F-11533C09CFC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5D2CBA-76E5-4BF7-B090-12D9DE45DA9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5caa30ce-0a95-4e58-9252-2de2c94d7d2a"/>
    <ds:schemaRef ds:uri="http://schemas.microsoft.com/sharepoint/v3"/>
    <ds:schemaRef ds:uri="7041854e-4853-44f9-9e63-23b7acad546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D5B24AF-F734-4E49-9855-9F95C18DA12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5caa30ce-0a95-4e58-9252-2de2c94d7d2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D8D796-DF81-4461-BCB7-B19FBF220213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</vt:lpstr>
      <vt:lpstr>Style Guide</vt:lpstr>
      <vt:lpstr>ToC</vt:lpstr>
      <vt:lpstr>Inputs</vt:lpstr>
      <vt:lpstr>Calculations</vt:lpstr>
      <vt:lpstr>Model outputs</vt:lpstr>
      <vt:lpstr>Validation</vt:lpstr>
      <vt:lpstr>Calculations!Print_Area</vt:lpstr>
      <vt:lpstr>Inputs!Print_Area</vt:lpstr>
      <vt:lpstr>'Model outputs'!Print_Area</vt:lpstr>
      <vt:lpstr>ToC!Print_Area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2020-03-02T11:03:46Z</dcterms:created>
  <dcterms:modified xsi:type="dcterms:W3CDTF">2020-03-03T16:38:27Z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0x010100573134B1BDBFC74F8C2DBF70E4CDEAD4006E15FDC79062B44383236439AA4FD991</vt:lpwstr>
  </property>
  <property fmtid="{D5CDD505-2E9C-101B-9397-08002B2CF9AE}" pid="3" name="Meeting">
    <vt:lpwstr/>
  </property>
  <property fmtid="{D5CDD505-2E9C-101B-9397-08002B2CF9AE}" pid="4" name="Stakeholder 2">
    <vt:lpwstr/>
  </property>
  <property fmtid="{D5CDD505-2E9C-101B-9397-08002B2CF9AE}" pid="5" name="Hierarchy">
    <vt:lpwstr/>
  </property>
  <property fmtid="{D5CDD505-2E9C-101B-9397-08002B2CF9AE}" pid="6" name="Collection">
    <vt:lpwstr/>
  </property>
  <property fmtid="{D5CDD505-2E9C-101B-9397-08002B2CF9AE}" pid="7" name="Stakeholder 5">
    <vt:lpwstr/>
  </property>
  <property fmtid="{D5CDD505-2E9C-101B-9397-08002B2CF9AE}" pid="8" name="Project Code">
    <vt:lpwstr>1788;#Outcomes and Customer Engagement|b01232e5-b09e-41f2-ba45-30ed0119ae0f</vt:lpwstr>
  </property>
  <property fmtid="{D5CDD505-2E9C-101B-9397-08002B2CF9AE}" pid="9" name="Stakeholder 3">
    <vt:lpwstr/>
  </property>
  <property fmtid="{D5CDD505-2E9C-101B-9397-08002B2CF9AE}" pid="10" name="Stakeholder">
    <vt:lpwstr/>
  </property>
  <property fmtid="{D5CDD505-2E9C-101B-9397-08002B2CF9AE}" pid="11" name="Security Classification">
    <vt:lpwstr>21;#OFFICIAL|c2540f30-f875-494b-a43f-ebfb5017a6ad</vt:lpwstr>
  </property>
  <property fmtid="{D5CDD505-2E9C-101B-9397-08002B2CF9AE}" pid="12" name="Stakeholder 4">
    <vt:lpwstr/>
  </property>
</Properties>
</file>