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pcl01\public\OFWSHARE\PR19 Modelling\CMA\Comparison files for day 1 submission\"/>
    </mc:Choice>
  </mc:AlternateContent>
  <bookViews>
    <workbookView xWindow="0" yWindow="0" windowWidth="28800" windowHeight="11628"/>
  </bookViews>
  <sheets>
    <sheet name="Table - PAYG" sheetId="4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9" i="4" l="1"/>
  <c r="S19" i="4"/>
  <c r="T19" i="4"/>
  <c r="U19" i="4"/>
  <c r="L6" i="4"/>
  <c r="M6" i="4"/>
  <c r="N6" i="4"/>
  <c r="O6" i="4"/>
  <c r="L7" i="4"/>
  <c r="M7" i="4"/>
  <c r="N7" i="4"/>
  <c r="O7" i="4"/>
  <c r="O8" i="4" s="1"/>
  <c r="O10" i="4" s="1"/>
  <c r="O13" i="4" s="1"/>
  <c r="L8" i="4"/>
  <c r="M8" i="4"/>
  <c r="N8" i="4"/>
  <c r="L9" i="4"/>
  <c r="M9" i="4"/>
  <c r="N9" i="4"/>
  <c r="O9" i="4"/>
  <c r="L10" i="4"/>
  <c r="M10" i="4"/>
  <c r="N10" i="4"/>
  <c r="L11" i="4"/>
  <c r="M11" i="4"/>
  <c r="N11" i="4"/>
  <c r="O11" i="4"/>
  <c r="L13" i="4"/>
  <c r="M13" i="4"/>
  <c r="N13" i="4"/>
  <c r="R45" i="4" l="1"/>
  <c r="S45" i="4"/>
  <c r="T45" i="4"/>
  <c r="U45" i="4"/>
  <c r="U47" i="4" s="1"/>
  <c r="V45" i="4"/>
  <c r="R46" i="4"/>
  <c r="R47" i="4" s="1"/>
  <c r="S46" i="4"/>
  <c r="T46" i="4"/>
  <c r="T47" i="4" s="1"/>
  <c r="U46" i="4"/>
  <c r="V46" i="4"/>
  <c r="V47" i="4" s="1"/>
  <c r="S47" i="4"/>
  <c r="R48" i="4"/>
  <c r="S48" i="4"/>
  <c r="T48" i="4"/>
  <c r="U48" i="4"/>
  <c r="V48" i="4"/>
  <c r="Q48" i="4"/>
  <c r="Q46" i="4"/>
  <c r="Q45" i="4"/>
  <c r="R32" i="4"/>
  <c r="S32" i="4"/>
  <c r="T32" i="4"/>
  <c r="U32" i="4"/>
  <c r="V32" i="4"/>
  <c r="R33" i="4"/>
  <c r="S33" i="4"/>
  <c r="S34" i="4" s="1"/>
  <c r="T33" i="4"/>
  <c r="U33" i="4"/>
  <c r="V33" i="4"/>
  <c r="V34" i="4" s="1"/>
  <c r="R34" i="4"/>
  <c r="R35" i="4"/>
  <c r="S35" i="4"/>
  <c r="T35" i="4"/>
  <c r="U35" i="4"/>
  <c r="V35" i="4"/>
  <c r="Q35" i="4"/>
  <c r="Q33" i="4"/>
  <c r="Q32" i="4"/>
  <c r="R20" i="4"/>
  <c r="S20" i="4"/>
  <c r="T20" i="4"/>
  <c r="U20" i="4"/>
  <c r="V20" i="4"/>
  <c r="R22" i="4"/>
  <c r="S22" i="4"/>
  <c r="T22" i="4"/>
  <c r="U22" i="4"/>
  <c r="V22" i="4"/>
  <c r="Q22" i="4"/>
  <c r="Q20" i="4"/>
  <c r="Q19" i="4"/>
  <c r="T34" i="4" l="1"/>
  <c r="U34" i="4"/>
  <c r="O50" i="4"/>
  <c r="N50" i="4"/>
  <c r="M50" i="4"/>
  <c r="L50" i="4"/>
  <c r="K50" i="4"/>
  <c r="I50" i="4"/>
  <c r="H50" i="4"/>
  <c r="G50" i="4"/>
  <c r="F50" i="4"/>
  <c r="E50" i="4"/>
  <c r="O37" i="4"/>
  <c r="N37" i="4"/>
  <c r="M37" i="4"/>
  <c r="L37" i="4"/>
  <c r="K37" i="4"/>
  <c r="I37" i="4"/>
  <c r="H37" i="4"/>
  <c r="G37" i="4"/>
  <c r="F37" i="4"/>
  <c r="E37" i="4"/>
  <c r="O24" i="4"/>
  <c r="N24" i="4"/>
  <c r="M24" i="4"/>
  <c r="L24" i="4"/>
  <c r="K24" i="4"/>
  <c r="I24" i="4"/>
  <c r="H24" i="4"/>
  <c r="G24" i="4"/>
  <c r="F24" i="4"/>
  <c r="E24" i="4"/>
  <c r="K11" i="4"/>
  <c r="I11" i="4"/>
  <c r="H11" i="4"/>
  <c r="G11" i="4"/>
  <c r="F11" i="4"/>
  <c r="E11" i="4"/>
  <c r="P48" i="4"/>
  <c r="O48" i="4"/>
  <c r="N48" i="4"/>
  <c r="M48" i="4"/>
  <c r="L48" i="4"/>
  <c r="K48" i="4"/>
  <c r="J48" i="4"/>
  <c r="I48" i="4"/>
  <c r="H48" i="4"/>
  <c r="G48" i="4"/>
  <c r="F48" i="4"/>
  <c r="E48" i="4"/>
  <c r="P46" i="4"/>
  <c r="O46" i="4"/>
  <c r="N46" i="4"/>
  <c r="M46" i="4"/>
  <c r="L46" i="4"/>
  <c r="K46" i="4"/>
  <c r="J46" i="4"/>
  <c r="I46" i="4"/>
  <c r="H46" i="4"/>
  <c r="G46" i="4"/>
  <c r="F46" i="4"/>
  <c r="E46" i="4"/>
  <c r="P45" i="4"/>
  <c r="O45" i="4"/>
  <c r="N45" i="4"/>
  <c r="M45" i="4"/>
  <c r="L45" i="4"/>
  <c r="K45" i="4"/>
  <c r="J45" i="4"/>
  <c r="I45" i="4"/>
  <c r="H45" i="4"/>
  <c r="G45" i="4"/>
  <c r="F45" i="4"/>
  <c r="E45" i="4"/>
  <c r="P35" i="4"/>
  <c r="O35" i="4"/>
  <c r="N35" i="4"/>
  <c r="M35" i="4"/>
  <c r="L35" i="4"/>
  <c r="K35" i="4"/>
  <c r="J35" i="4"/>
  <c r="I35" i="4"/>
  <c r="H35" i="4"/>
  <c r="G35" i="4"/>
  <c r="F35" i="4"/>
  <c r="E35" i="4"/>
  <c r="P33" i="4"/>
  <c r="O33" i="4"/>
  <c r="N33" i="4"/>
  <c r="M33" i="4"/>
  <c r="L33" i="4"/>
  <c r="K33" i="4"/>
  <c r="J33" i="4"/>
  <c r="I33" i="4"/>
  <c r="H33" i="4"/>
  <c r="G33" i="4"/>
  <c r="F33" i="4"/>
  <c r="E33" i="4"/>
  <c r="P32" i="4"/>
  <c r="O32" i="4"/>
  <c r="N32" i="4"/>
  <c r="M32" i="4"/>
  <c r="L32" i="4"/>
  <c r="K32" i="4"/>
  <c r="J32" i="4"/>
  <c r="I32" i="4"/>
  <c r="H32" i="4"/>
  <c r="G32" i="4"/>
  <c r="F32" i="4"/>
  <c r="E32" i="4"/>
  <c r="P22" i="4"/>
  <c r="O22" i="4"/>
  <c r="N22" i="4"/>
  <c r="M22" i="4"/>
  <c r="L22" i="4"/>
  <c r="K22" i="4"/>
  <c r="J22" i="4"/>
  <c r="I22" i="4"/>
  <c r="H22" i="4"/>
  <c r="G22" i="4"/>
  <c r="F22" i="4"/>
  <c r="E22" i="4"/>
  <c r="P20" i="4"/>
  <c r="O20" i="4"/>
  <c r="N20" i="4"/>
  <c r="M20" i="4"/>
  <c r="L20" i="4"/>
  <c r="K20" i="4"/>
  <c r="J20" i="4"/>
  <c r="I20" i="4"/>
  <c r="H20" i="4"/>
  <c r="G20" i="4"/>
  <c r="F20" i="4"/>
  <c r="E20" i="4"/>
  <c r="P19" i="4"/>
  <c r="O19" i="4"/>
  <c r="N19" i="4"/>
  <c r="M19" i="4"/>
  <c r="L19" i="4"/>
  <c r="K19" i="4"/>
  <c r="J19" i="4"/>
  <c r="I19" i="4"/>
  <c r="H19" i="4"/>
  <c r="G19" i="4"/>
  <c r="F19" i="4"/>
  <c r="E19" i="4"/>
  <c r="P9" i="4"/>
  <c r="K9" i="4"/>
  <c r="J9" i="4"/>
  <c r="I9" i="4"/>
  <c r="H9" i="4"/>
  <c r="G9" i="4"/>
  <c r="F9" i="4"/>
  <c r="E9" i="4"/>
  <c r="P7" i="4"/>
  <c r="K7" i="4"/>
  <c r="J7" i="4"/>
  <c r="I7" i="4"/>
  <c r="H7" i="4"/>
  <c r="G7" i="4"/>
  <c r="F7" i="4"/>
  <c r="E7" i="4"/>
  <c r="K6" i="4"/>
  <c r="I6" i="4"/>
  <c r="H6" i="4"/>
  <c r="G6" i="4"/>
  <c r="F6" i="4"/>
  <c r="E6" i="4"/>
  <c r="U51" i="4"/>
  <c r="T51" i="4"/>
  <c r="S51" i="4"/>
  <c r="R51" i="4"/>
  <c r="Q51" i="4"/>
  <c r="U38" i="4"/>
  <c r="T38" i="4"/>
  <c r="S38" i="4"/>
  <c r="R38" i="4"/>
  <c r="Q38" i="4"/>
  <c r="U25" i="4"/>
  <c r="T25" i="4"/>
  <c r="S25" i="4"/>
  <c r="R25" i="4"/>
  <c r="Q25" i="4"/>
  <c r="U12" i="4"/>
  <c r="T12" i="4"/>
  <c r="S12" i="4"/>
  <c r="R12" i="4"/>
  <c r="Q12" i="4"/>
  <c r="V19" i="4"/>
  <c r="V21" i="4" s="1"/>
  <c r="U21" i="4"/>
  <c r="T21" i="4"/>
  <c r="S21" i="4"/>
  <c r="R21" i="4"/>
  <c r="V9" i="4"/>
  <c r="U9" i="4"/>
  <c r="T9" i="4"/>
  <c r="S9" i="4"/>
  <c r="R9" i="4"/>
  <c r="Q9" i="4"/>
  <c r="V7" i="4"/>
  <c r="U7" i="4"/>
  <c r="T7" i="4"/>
  <c r="S7" i="4"/>
  <c r="R7" i="4"/>
  <c r="Q7" i="4"/>
  <c r="V6" i="4"/>
  <c r="U6" i="4"/>
  <c r="T6" i="4"/>
  <c r="S6" i="4"/>
  <c r="R6" i="4"/>
  <c r="Q6" i="4"/>
  <c r="R36" i="4" l="1"/>
  <c r="R39" i="4" s="1"/>
  <c r="V36" i="4"/>
  <c r="V23" i="4"/>
  <c r="U49" i="4"/>
  <c r="U52" i="4" s="1"/>
  <c r="S49" i="4"/>
  <c r="R49" i="4"/>
  <c r="R52" i="4" s="1"/>
  <c r="Q47" i="4"/>
  <c r="Q49" i="4" s="1"/>
  <c r="U36" i="4"/>
  <c r="U39" i="4" s="1"/>
  <c r="Q34" i="4"/>
  <c r="Q36" i="4" s="1"/>
  <c r="Q39" i="4" s="1"/>
  <c r="U23" i="4"/>
  <c r="U26" i="4" s="1"/>
  <c r="S23" i="4"/>
  <c r="R23" i="4"/>
  <c r="R26" i="4" s="1"/>
  <c r="Q21" i="4"/>
  <c r="Q23" i="4" s="1"/>
  <c r="T8" i="4"/>
  <c r="T10" i="4" s="1"/>
  <c r="T13" i="4" s="1"/>
  <c r="R8" i="4"/>
  <c r="Q8" i="4"/>
  <c r="Q10" i="4" s="1"/>
  <c r="Q13" i="4" s="1"/>
  <c r="S8" i="4"/>
  <c r="S10" i="4" s="1"/>
  <c r="U8" i="4"/>
  <c r="U10" i="4" s="1"/>
  <c r="V8" i="4"/>
  <c r="V10" i="4" s="1"/>
  <c r="R10" i="4" l="1"/>
  <c r="R13" i="4" s="1"/>
  <c r="S13" i="4"/>
  <c r="U13" i="4"/>
  <c r="S52" i="4"/>
  <c r="Q52" i="4"/>
  <c r="S26" i="4"/>
  <c r="Q26" i="4"/>
  <c r="V49" i="4"/>
  <c r="T49" i="4"/>
  <c r="T52" i="4" s="1"/>
  <c r="S36" i="4"/>
  <c r="S39" i="4" s="1"/>
  <c r="T36" i="4"/>
  <c r="T39" i="4" s="1"/>
  <c r="T23" i="4"/>
  <c r="T26" i="4" s="1"/>
  <c r="L21" i="4" l="1"/>
  <c r="L23" i="4" s="1"/>
  <c r="L26" i="4" s="1"/>
  <c r="E34" i="4" l="1"/>
  <c r="E36" i="4" s="1"/>
  <c r="E39" i="4" s="1"/>
  <c r="E47" i="4"/>
  <c r="E49" i="4" s="1"/>
  <c r="E52" i="4" s="1"/>
  <c r="M47" i="4"/>
  <c r="M49" i="4" s="1"/>
  <c r="M52" i="4" s="1"/>
  <c r="F47" i="4"/>
  <c r="F49" i="4" s="1"/>
  <c r="F52" i="4" s="1"/>
  <c r="J47" i="4"/>
  <c r="J49" i="4" s="1"/>
  <c r="N47" i="4"/>
  <c r="N49" i="4" s="1"/>
  <c r="N52" i="4" s="1"/>
  <c r="I47" i="4"/>
  <c r="I49" i="4" s="1"/>
  <c r="I52" i="4" s="1"/>
  <c r="G47" i="4"/>
  <c r="G49" i="4" s="1"/>
  <c r="G52" i="4" s="1"/>
  <c r="K47" i="4"/>
  <c r="K49" i="4" s="1"/>
  <c r="K52" i="4" s="1"/>
  <c r="O47" i="4"/>
  <c r="O49" i="4" s="1"/>
  <c r="O52" i="4" s="1"/>
  <c r="I21" i="4"/>
  <c r="I23" i="4" s="1"/>
  <c r="I26" i="4" s="1"/>
  <c r="O21" i="4"/>
  <c r="O23" i="4" s="1"/>
  <c r="O26" i="4" s="1"/>
  <c r="H47" i="4"/>
  <c r="H49" i="4" s="1"/>
  <c r="H52" i="4" s="1"/>
  <c r="L47" i="4"/>
  <c r="L49" i="4" s="1"/>
  <c r="L52" i="4" s="1"/>
  <c r="P47" i="4"/>
  <c r="P49" i="4" s="1"/>
  <c r="F21" i="4"/>
  <c r="F23" i="4" s="1"/>
  <c r="F26" i="4" s="1"/>
  <c r="O34" i="4"/>
  <c r="O36" i="4" s="1"/>
  <c r="O39" i="4" s="1"/>
  <c r="H34" i="4"/>
  <c r="H36" i="4" s="1"/>
  <c r="H39" i="4" s="1"/>
  <c r="L34" i="4"/>
  <c r="L36" i="4" s="1"/>
  <c r="L39" i="4" s="1"/>
  <c r="P34" i="4"/>
  <c r="P36" i="4" s="1"/>
  <c r="K34" i="4"/>
  <c r="K36" i="4" s="1"/>
  <c r="K39" i="4" s="1"/>
  <c r="I34" i="4"/>
  <c r="I36" i="4" s="1"/>
  <c r="I39" i="4" s="1"/>
  <c r="M34" i="4"/>
  <c r="M36" i="4" s="1"/>
  <c r="M39" i="4" s="1"/>
  <c r="G34" i="4"/>
  <c r="G36" i="4" s="1"/>
  <c r="G39" i="4" s="1"/>
  <c r="H21" i="4"/>
  <c r="H23" i="4" s="1"/>
  <c r="H26" i="4" s="1"/>
  <c r="G21" i="4"/>
  <c r="G23" i="4" s="1"/>
  <c r="G26" i="4" s="1"/>
  <c r="N21" i="4"/>
  <c r="N23" i="4" s="1"/>
  <c r="N26" i="4" s="1"/>
  <c r="M21" i="4"/>
  <c r="M23" i="4" s="1"/>
  <c r="M26" i="4" s="1"/>
  <c r="F34" i="4"/>
  <c r="F36" i="4" s="1"/>
  <c r="F39" i="4" s="1"/>
  <c r="J34" i="4"/>
  <c r="J36" i="4" s="1"/>
  <c r="N34" i="4"/>
  <c r="N36" i="4" s="1"/>
  <c r="N39" i="4" s="1"/>
  <c r="E21" i="4"/>
  <c r="E23" i="4" s="1"/>
  <c r="E26" i="4" s="1"/>
  <c r="K21" i="4"/>
  <c r="K23" i="4" s="1"/>
  <c r="K26" i="4" s="1"/>
  <c r="J21" i="4"/>
  <c r="J23" i="4" s="1"/>
  <c r="P21" i="4"/>
  <c r="P23" i="4" s="1"/>
  <c r="P6" i="4"/>
  <c r="P8" i="4" s="1"/>
  <c r="P10" i="4" s="1"/>
  <c r="K8" i="4"/>
  <c r="K10" i="4" s="1"/>
  <c r="K13" i="4" s="1"/>
  <c r="F8" i="4" l="1"/>
  <c r="F10" i="4" s="1"/>
  <c r="F13" i="4" s="1"/>
  <c r="I8" i="4"/>
  <c r="I10" i="4" s="1"/>
  <c r="I13" i="4" s="1"/>
  <c r="E8" i="4"/>
  <c r="E10" i="4" s="1"/>
  <c r="E13" i="4" s="1"/>
  <c r="H8" i="4"/>
  <c r="H10" i="4" s="1"/>
  <c r="H13" i="4" s="1"/>
  <c r="G8" i="4"/>
  <c r="G10" i="4" s="1"/>
  <c r="G13" i="4" s="1"/>
  <c r="J6" i="4"/>
  <c r="J8" i="4" s="1"/>
  <c r="J10" i="4" s="1"/>
</calcChain>
</file>

<file path=xl/sharedStrings.xml><?xml version="1.0" encoding="utf-8"?>
<sst xmlns="http://schemas.openxmlformats.org/spreadsheetml/2006/main" count="121" uniqueCount="22">
  <si>
    <t>2020-21</t>
  </si>
  <si>
    <t>2021-22</t>
  </si>
  <si>
    <t>2022-23</t>
  </si>
  <si>
    <t>2023-24</t>
  </si>
  <si>
    <t>2024-25</t>
  </si>
  <si>
    <t>Total</t>
  </si>
  <si>
    <t>Draft determinations</t>
  </si>
  <si>
    <t>Final Determinations</t>
  </si>
  <si>
    <t>PAYG (%)</t>
  </si>
  <si>
    <t>Totex for PAYG calculation (£ million)</t>
  </si>
  <si>
    <t>Water Network</t>
  </si>
  <si>
    <t>Bio Resouces</t>
  </si>
  <si>
    <t>Wastewater Network</t>
  </si>
  <si>
    <t>END</t>
  </si>
  <si>
    <t>Opex for PAYG calculation (£ million)</t>
  </si>
  <si>
    <t>Opex as a percentage of totex (%)</t>
  </si>
  <si>
    <t>Natural PAYG rate (%)</t>
  </si>
  <si>
    <t>Company uplift to natural PAYG rate (%)</t>
  </si>
  <si>
    <t>Ofwat uplift to natural PAYG rate (%)</t>
  </si>
  <si>
    <t>Uplift factor for IRE (%)</t>
  </si>
  <si>
    <t>Water Resources</t>
  </si>
  <si>
    <t xml:space="preserve">Company view April 2019 revised business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</si>
</sst>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_);\(#,##0\);&quot;-  &quot;;&quot; &quot;@&quot; &quot;"/>
    <numFmt numFmtId="165" formatCode="0.00%_);\-0.00%_);&quot;-  &quot;;&quot; &quot;@&quot; &quot;"/>
    <numFmt numFmtId="166" formatCode="#,##0.0000_);\(#,##0.0000\);&quot;-  &quot;;&quot; &quot;@&quot; &quot;"/>
    <numFmt numFmtId="167" formatCode="dd\ mmm\ yyyy_);\(###0\);&quot;-  &quot;;&quot; &quot;@&quot; &quot;"/>
    <numFmt numFmtId="168" formatCode="dd\ mmm\ yy_);\(###0\);&quot;-  &quot;;&quot; &quot;@&quot; &quot;"/>
    <numFmt numFmtId="169" formatCode="###0_);\(###0\);&quot;-  &quot;;&quot; &quot;@&quot; &quot;"/>
    <numFmt numFmtId="170" formatCode="#,##0.0_);\(#,##0.0\);&quot;-  &quot;;&quot; &quot;@&quot; &quot;"/>
    <numFmt numFmtId="171" formatCode="0.0%_);\-0.0%_);&quot;-  &quot;;&quot; &quot;@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lightGray">
        <fgColor rgb="FF0070C0"/>
        <bgColor theme="0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164" fontId="0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3" fillId="0" borderId="0"/>
    <xf numFmtId="0" fontId="3" fillId="0" borderId="0"/>
    <xf numFmtId="164" fontId="3" fillId="0" borderId="0" applyFont="0" applyFill="0" applyBorder="0" applyProtection="0">
      <alignment vertical="top"/>
    </xf>
    <xf numFmtId="0" fontId="5" fillId="0" borderId="0"/>
    <xf numFmtId="166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</cellStyleXfs>
  <cellXfs count="48">
    <xf numFmtId="164" fontId="0" fillId="0" borderId="0" xfId="0">
      <alignment vertical="top"/>
    </xf>
    <xf numFmtId="164" fontId="2" fillId="0" borderId="0" xfId="0" applyFont="1">
      <alignment vertical="top"/>
    </xf>
    <xf numFmtId="164" fontId="2" fillId="0" borderId="3" xfId="0" applyFont="1" applyBorder="1">
      <alignment vertical="top"/>
    </xf>
    <xf numFmtId="164" fontId="2" fillId="0" borderId="5" xfId="0" applyFont="1" applyBorder="1">
      <alignment vertical="top"/>
    </xf>
    <xf numFmtId="164" fontId="4" fillId="2" borderId="1" xfId="0" applyFont="1" applyFill="1" applyBorder="1">
      <alignment vertical="top"/>
    </xf>
    <xf numFmtId="164" fontId="4" fillId="2" borderId="1" xfId="0" applyFont="1" applyFill="1" applyBorder="1" applyAlignment="1">
      <alignment horizontal="centerContinuous"/>
    </xf>
    <xf numFmtId="164" fontId="4" fillId="2" borderId="2" xfId="0" applyFont="1" applyFill="1" applyBorder="1" applyAlignment="1">
      <alignment horizontal="centerContinuous"/>
    </xf>
    <xf numFmtId="164" fontId="4" fillId="2" borderId="3" xfId="0" applyFont="1" applyFill="1" applyBorder="1" applyAlignment="1">
      <alignment horizontal="centerContinuous"/>
    </xf>
    <xf numFmtId="164" fontId="4" fillId="2" borderId="2" xfId="0" applyFont="1" applyFill="1" applyBorder="1">
      <alignment vertical="top"/>
    </xf>
    <xf numFmtId="164" fontId="4" fillId="2" borderId="6" xfId="0" applyFont="1" applyFill="1" applyBorder="1">
      <alignment vertical="top"/>
    </xf>
    <xf numFmtId="164" fontId="4" fillId="2" borderId="7" xfId="0" applyFont="1" applyFill="1" applyBorder="1">
      <alignment vertical="top"/>
    </xf>
    <xf numFmtId="164" fontId="4" fillId="2" borderId="8" xfId="0" applyFont="1" applyFill="1" applyBorder="1" applyAlignment="1">
      <alignment horizontal="center" vertical="center" wrapText="1"/>
    </xf>
    <xf numFmtId="164" fontId="2" fillId="0" borderId="4" xfId="0" applyFont="1" applyFill="1" applyBorder="1">
      <alignment vertical="top"/>
    </xf>
    <xf numFmtId="170" fontId="6" fillId="0" borderId="1" xfId="0" applyNumberFormat="1" applyFont="1" applyFill="1" applyBorder="1">
      <alignment vertical="top"/>
    </xf>
    <xf numFmtId="170" fontId="6" fillId="0" borderId="2" xfId="0" applyNumberFormat="1" applyFont="1" applyFill="1" applyBorder="1">
      <alignment vertical="top"/>
    </xf>
    <xf numFmtId="170" fontId="6" fillId="0" borderId="4" xfId="0" applyNumberFormat="1" applyFont="1" applyFill="1" applyBorder="1">
      <alignment vertical="top"/>
    </xf>
    <xf numFmtId="170" fontId="6" fillId="0" borderId="0" xfId="0" applyNumberFormat="1" applyFont="1" applyFill="1" applyBorder="1">
      <alignment vertical="top"/>
    </xf>
    <xf numFmtId="171" fontId="6" fillId="0" borderId="4" xfId="1" applyNumberFormat="1" applyFont="1" applyFill="1" applyBorder="1">
      <alignment vertical="top"/>
    </xf>
    <xf numFmtId="171" fontId="6" fillId="0" borderId="0" xfId="1" applyNumberFormat="1" applyFont="1" applyFill="1" applyBorder="1">
      <alignment vertical="top"/>
    </xf>
    <xf numFmtId="164" fontId="2" fillId="0" borderId="1" xfId="0" applyFont="1" applyFill="1" applyBorder="1">
      <alignment vertical="top"/>
    </xf>
    <xf numFmtId="170" fontId="6" fillId="3" borderId="4" xfId="0" applyNumberFormat="1" applyFont="1" applyFill="1" applyBorder="1">
      <alignment vertical="top"/>
    </xf>
    <xf numFmtId="170" fontId="6" fillId="3" borderId="0" xfId="0" applyNumberFormat="1" applyFont="1" applyFill="1" applyBorder="1">
      <alignment vertical="top"/>
    </xf>
    <xf numFmtId="170" fontId="6" fillId="3" borderId="5" xfId="0" applyNumberFormat="1" applyFont="1" applyFill="1" applyBorder="1">
      <alignment vertical="top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7" fillId="0" borderId="0" xfId="0" applyFont="1">
      <alignment vertical="top"/>
    </xf>
    <xf numFmtId="164" fontId="7" fillId="0" borderId="8" xfId="0" applyFont="1" applyBorder="1">
      <alignment vertical="top"/>
    </xf>
    <xf numFmtId="164" fontId="9" fillId="0" borderId="0" xfId="0" applyFont="1">
      <alignment vertical="top"/>
    </xf>
    <xf numFmtId="164" fontId="7" fillId="4" borderId="0" xfId="0" applyFont="1" applyFill="1">
      <alignment vertical="top"/>
    </xf>
    <xf numFmtId="170" fontId="8" fillId="0" borderId="0" xfId="0" applyNumberFormat="1" applyFont="1" applyFill="1" applyBorder="1">
      <alignment vertical="top"/>
    </xf>
    <xf numFmtId="164" fontId="7" fillId="0" borderId="0" xfId="0" applyFont="1" applyFill="1" applyBorder="1">
      <alignment vertical="top"/>
    </xf>
    <xf numFmtId="164" fontId="7" fillId="0" borderId="0" xfId="0" applyFont="1" applyBorder="1">
      <alignment vertical="top"/>
    </xf>
    <xf numFmtId="164" fontId="2" fillId="0" borderId="0" xfId="0" applyFont="1" applyBorder="1">
      <alignment vertical="top"/>
    </xf>
    <xf numFmtId="165" fontId="6" fillId="0" borderId="4" xfId="1" applyFont="1" applyFill="1" applyBorder="1">
      <alignment vertical="top"/>
    </xf>
    <xf numFmtId="165" fontId="6" fillId="0" borderId="0" xfId="1" applyFont="1" applyFill="1" applyBorder="1">
      <alignment vertical="top"/>
    </xf>
    <xf numFmtId="171" fontId="6" fillId="0" borderId="0" xfId="0" applyNumberFormat="1" applyFont="1" applyFill="1" applyBorder="1">
      <alignment vertical="top"/>
    </xf>
    <xf numFmtId="164" fontId="2" fillId="0" borderId="6" xfId="0" applyFont="1" applyFill="1" applyBorder="1">
      <alignment vertical="top"/>
    </xf>
    <xf numFmtId="164" fontId="2" fillId="0" borderId="7" xfId="0" applyFont="1" applyBorder="1">
      <alignment vertical="top"/>
    </xf>
    <xf numFmtId="164" fontId="2" fillId="0" borderId="2" xfId="0" applyFont="1" applyBorder="1">
      <alignment vertical="top"/>
    </xf>
    <xf numFmtId="171" fontId="6" fillId="0" borderId="4" xfId="0" applyNumberFormat="1" applyFont="1" applyFill="1" applyBorder="1">
      <alignment vertical="top"/>
    </xf>
    <xf numFmtId="165" fontId="6" fillId="0" borderId="5" xfId="1" applyFont="1" applyFill="1" applyBorder="1">
      <alignment vertical="top"/>
    </xf>
    <xf numFmtId="171" fontId="8" fillId="0" borderId="6" xfId="1" applyNumberFormat="1" applyFont="1" applyFill="1" applyBorder="1">
      <alignment vertical="top"/>
    </xf>
    <xf numFmtId="171" fontId="8" fillId="0" borderId="7" xfId="1" applyNumberFormat="1" applyFont="1" applyFill="1" applyBorder="1">
      <alignment vertical="top"/>
    </xf>
    <xf numFmtId="164" fontId="2" fillId="0" borderId="0" xfId="0" applyFont="1" applyFill="1">
      <alignment vertical="top"/>
    </xf>
    <xf numFmtId="170" fontId="6" fillId="0" borderId="3" xfId="6" applyNumberFormat="1" applyFont="1" applyFill="1" applyBorder="1">
      <alignment vertical="top"/>
    </xf>
    <xf numFmtId="170" fontId="6" fillId="0" borderId="5" xfId="6" applyNumberFormat="1" applyFont="1" applyFill="1" applyBorder="1">
      <alignment vertical="top"/>
    </xf>
    <xf numFmtId="171" fontId="6" fillId="0" borderId="5" xfId="1" applyNumberFormat="1" applyFont="1" applyFill="1" applyBorder="1">
      <alignment vertical="top"/>
    </xf>
    <xf numFmtId="170" fontId="6" fillId="3" borderId="8" xfId="0" applyNumberFormat="1" applyFont="1" applyFill="1" applyBorder="1">
      <alignment vertical="top"/>
    </xf>
  </cellXfs>
  <cellStyles count="10">
    <cellStyle name="DateLong" xfId="7"/>
    <cellStyle name="DateShort" xfId="8"/>
    <cellStyle name="Factor" xfId="6"/>
    <cellStyle name="Normal" xfId="0" builtinId="0" customBuiltin="1"/>
    <cellStyle name="Normal 10" xfId="4"/>
    <cellStyle name="Normal 2" xfId="5"/>
    <cellStyle name="Normal 3" xfId="2"/>
    <cellStyle name="Normal 3 2" xfId="3"/>
    <cellStyle name="Percent" xfId="1" builtinId="5" customBuiltin="1"/>
    <cellStyle name="Yea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YG%20Comparison%20Summary/YKY%20-%20PAYG%20Rates%20-%20Run%207%20-%20Publi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YG%20Comparison%20Summary/PAYG%20model_YKY_F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AYG summary tables"/>
      <sheetName val="Working--&gt;"/>
      <sheetName val="CLEAR_SHEET"/>
      <sheetName val="F_Inputs"/>
      <sheetName val="Draft determination totex"/>
      <sheetName val="Revised business plan"/>
      <sheetName val="Calculation"/>
      <sheetName val="PAYG"/>
      <sheetName val="F_Outputs"/>
      <sheetName val="Revised plan data tables--&gt;"/>
      <sheetName val="Wr4"/>
      <sheetName val="Wn4"/>
      <sheetName val="WWn6"/>
      <sheetName val="Bio5"/>
    </sheetNames>
    <sheetDataSet>
      <sheetData sheetId="0"/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-4.1853373400321074E-2</v>
          </cell>
          <cell r="C6">
            <v>8.4902310765675674E-4</v>
          </cell>
          <cell r="D6">
            <v>-8.9818435176344746E-2</v>
          </cell>
          <cell r="E6">
            <v>1.1723170085070264E-3</v>
          </cell>
          <cell r="F6">
            <v>3.2838167306581505E-3</v>
          </cell>
          <cell r="I6">
            <v>-4.1853373400321074E-2</v>
          </cell>
          <cell r="J6">
            <v>8.4902310765675674E-4</v>
          </cell>
          <cell r="K6">
            <v>-8.9818435176344746E-2</v>
          </cell>
          <cell r="L6">
            <v>1.1723170085070264E-3</v>
          </cell>
          <cell r="M6">
            <v>3.2838167306581505E-3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7.1940473705847403E-3</v>
          </cell>
          <cell r="C13">
            <v>1.7986030731768264E-2</v>
          </cell>
          <cell r="D13">
            <v>4.5309858780181811E-3</v>
          </cell>
          <cell r="E13">
            <v>-1.456902673379234E-3</v>
          </cell>
          <cell r="F13">
            <v>-2.4071430477031494E-4</v>
          </cell>
          <cell r="I13">
            <v>7.1940473705847403E-3</v>
          </cell>
          <cell r="J13">
            <v>1.7986030731768264E-2</v>
          </cell>
          <cell r="K13">
            <v>4.5309858780181811E-3</v>
          </cell>
          <cell r="L13">
            <v>-1.456902673379234E-3</v>
          </cell>
          <cell r="M13">
            <v>-2.4071430477031494E-4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-3.8343082961160964E-2</v>
          </cell>
          <cell r="C20">
            <v>2.5240703417678998E-3</v>
          </cell>
          <cell r="D20">
            <v>3.5529703869690239E-2</v>
          </cell>
          <cell r="E20">
            <v>3.7902717447455881E-3</v>
          </cell>
          <cell r="F20">
            <v>4.608020896971809E-4</v>
          </cell>
          <cell r="I20">
            <v>-3.8343082961160964E-2</v>
          </cell>
          <cell r="J20">
            <v>2.5240703417678998E-3</v>
          </cell>
          <cell r="K20">
            <v>3.5529703869690239E-2</v>
          </cell>
          <cell r="L20">
            <v>3.7902717447455881E-3</v>
          </cell>
          <cell r="M20">
            <v>4.608020896971809E-4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6">
          <cell r="B6">
            <v>27.004999999999999</v>
          </cell>
          <cell r="C6">
            <v>27.04</v>
          </cell>
          <cell r="D6">
            <v>27.302</v>
          </cell>
          <cell r="E6">
            <v>27.364999999999998</v>
          </cell>
          <cell r="F6">
            <v>28.483000000000001</v>
          </cell>
          <cell r="G6">
            <v>137.19499999999999</v>
          </cell>
          <cell r="I6">
            <v>28.169708876049398</v>
          </cell>
          <cell r="J6">
            <v>28.2062184043094</v>
          </cell>
          <cell r="K6">
            <v>28.479518301570099</v>
          </cell>
          <cell r="L6">
            <v>28.545235452438099</v>
          </cell>
          <cell r="M6">
            <v>29.7114540980009</v>
          </cell>
        </row>
        <row r="7">
          <cell r="B7">
            <v>50.131</v>
          </cell>
          <cell r="C7">
            <v>44.189</v>
          </cell>
          <cell r="D7">
            <v>56.372</v>
          </cell>
          <cell r="E7">
            <v>49.338000000000001</v>
          </cell>
          <cell r="F7">
            <v>36.631</v>
          </cell>
          <cell r="I7">
            <v>52.293118891510197</v>
          </cell>
          <cell r="J7">
            <v>46.094844122338301</v>
          </cell>
          <cell r="K7">
            <v>58.803289344960504</v>
          </cell>
          <cell r="L7">
            <v>51.4659172940761</v>
          </cell>
          <cell r="M7">
            <v>38.210872276932598</v>
          </cell>
        </row>
        <row r="11">
          <cell r="B11">
            <v>1.4598037400481392</v>
          </cell>
          <cell r="C11">
            <v>1.3363535502958579</v>
          </cell>
          <cell r="D11">
            <v>1.4790491539081385</v>
          </cell>
          <cell r="E11">
            <v>1.315366343869907</v>
          </cell>
          <cell r="F11">
            <v>1.0826808973773829</v>
          </cell>
          <cell r="G11">
            <v>1.3321986952877289</v>
          </cell>
          <cell r="I11">
            <v>1.4598037400481392</v>
          </cell>
          <cell r="J11">
            <v>1.3363535502958579</v>
          </cell>
          <cell r="K11">
            <v>1.4790491539081385</v>
          </cell>
          <cell r="L11">
            <v>1.315366343869907</v>
          </cell>
          <cell r="M11">
            <v>1.0826808973773829</v>
          </cell>
          <cell r="N11">
            <v>1.3321986952877294</v>
          </cell>
        </row>
        <row r="15">
          <cell r="B15">
            <v>189.76</v>
          </cell>
          <cell r="C15">
            <v>186.084</v>
          </cell>
          <cell r="D15">
            <v>186.28800000000001</v>
          </cell>
          <cell r="E15">
            <v>186.608</v>
          </cell>
          <cell r="F15">
            <v>187.32899999999998</v>
          </cell>
          <cell r="G15">
            <v>936.06899999999996</v>
          </cell>
          <cell r="I15">
            <v>161.346555291453</v>
          </cell>
          <cell r="J15">
            <v>158.220975942531</v>
          </cell>
          <cell r="K15">
            <v>158.394430291601</v>
          </cell>
          <cell r="L15">
            <v>158.66651554504301</v>
          </cell>
          <cell r="M15">
            <v>159.27955763170601</v>
          </cell>
          <cell r="N15">
            <v>795.90803470233402</v>
          </cell>
        </row>
        <row r="16">
          <cell r="B16">
            <v>330.12799999999999</v>
          </cell>
          <cell r="C16">
            <v>335.33799999999997</v>
          </cell>
          <cell r="D16">
            <v>337.28800000000001</v>
          </cell>
          <cell r="E16">
            <v>327.34100000000001</v>
          </cell>
          <cell r="F16">
            <v>309.03300000000002</v>
          </cell>
          <cell r="G16">
            <v>1639.1279999999997</v>
          </cell>
          <cell r="I16">
            <v>274.29190421862313</v>
          </cell>
          <cell r="J16">
            <v>278.67618020463999</v>
          </cell>
          <cell r="K16">
            <v>280.27710875435537</v>
          </cell>
          <cell r="L16">
            <v>271.76017056250464</v>
          </cell>
          <cell r="M16">
            <v>256.13782924651093</v>
          </cell>
          <cell r="N16">
            <v>1361.1431929866339</v>
          </cell>
        </row>
        <row r="20">
          <cell r="B20">
            <v>1.159248524451939</v>
          </cell>
          <cell r="C20">
            <v>1.1650276219341804</v>
          </cell>
          <cell r="D20">
            <v>1.1758567379541354</v>
          </cell>
          <cell r="E20">
            <v>1.2034049987138817</v>
          </cell>
          <cell r="F20">
            <v>1.2035830010302728</v>
          </cell>
          <cell r="G20">
            <v>1.1813776548523665</v>
          </cell>
          <cell r="I20">
            <v>1.159248524451939</v>
          </cell>
          <cell r="J20">
            <v>1.1650276219341804</v>
          </cell>
          <cell r="K20">
            <v>1.1758567379541354</v>
          </cell>
          <cell r="L20">
            <v>1.2034049987138817</v>
          </cell>
          <cell r="M20">
            <v>1.2035830010302728</v>
          </cell>
          <cell r="N20">
            <v>1.1813776548523669</v>
          </cell>
        </row>
        <row r="24">
          <cell r="B24">
            <v>136.47199999999998</v>
          </cell>
          <cell r="C24">
            <v>140.4</v>
          </cell>
          <cell r="D24">
            <v>143.20499999999998</v>
          </cell>
          <cell r="E24">
            <v>153.03899999999999</v>
          </cell>
          <cell r="F24">
            <v>159.27099999999999</v>
          </cell>
          <cell r="G24">
            <v>732.38699999999994</v>
          </cell>
          <cell r="I24">
            <v>106.39353154066799</v>
          </cell>
          <cell r="J24">
            <v>109.455799199175</v>
          </cell>
          <cell r="K24">
            <v>111.642576384031</v>
          </cell>
          <cell r="L24">
            <v>119.309159926229</v>
          </cell>
          <cell r="M24">
            <v>124.167625315184</v>
          </cell>
          <cell r="N24">
            <v>570.96869236528698</v>
          </cell>
        </row>
        <row r="25">
          <cell r="B25">
            <v>616.09500000000003</v>
          </cell>
          <cell r="C25">
            <v>618.98500000000001</v>
          </cell>
          <cell r="D25">
            <v>524.51400000000001</v>
          </cell>
          <cell r="E25">
            <v>420.916</v>
          </cell>
          <cell r="F25">
            <v>322.86599999999999</v>
          </cell>
          <cell r="G25">
            <v>2503.3760000000002</v>
          </cell>
          <cell r="I25">
            <v>478.82177674069425</v>
          </cell>
          <cell r="J25">
            <v>477.45523951370092</v>
          </cell>
          <cell r="K25">
            <v>406.53364063365984</v>
          </cell>
          <cell r="L25">
            <v>328.94150125863206</v>
          </cell>
          <cell r="M25">
            <v>255.00476944746777</v>
          </cell>
          <cell r="N25">
            <v>1946.7569275941551</v>
          </cell>
        </row>
        <row r="29">
          <cell r="B29">
            <v>1.6310012310217479</v>
          </cell>
          <cell r="C29">
            <v>1.3425783475783477</v>
          </cell>
          <cell r="D29">
            <v>1.2398659264690479</v>
          </cell>
          <cell r="E29">
            <v>1.2323329347421244</v>
          </cell>
          <cell r="F29">
            <v>1.2547733108977781</v>
          </cell>
          <cell r="G29">
            <v>1.3341075141967293</v>
          </cell>
          <cell r="I29">
            <v>1.6310012310217479</v>
          </cell>
          <cell r="J29">
            <v>1.3425783475783477</v>
          </cell>
          <cell r="K29">
            <v>1.2398659264690479</v>
          </cell>
          <cell r="L29">
            <v>1.2323329347421244</v>
          </cell>
          <cell r="M29">
            <v>1.2547733108977781</v>
          </cell>
          <cell r="N29">
            <v>1.3341075141967291</v>
          </cell>
        </row>
        <row r="33">
          <cell r="B33">
            <v>40.201999999999998</v>
          </cell>
          <cell r="C33">
            <v>40.789000000000001</v>
          </cell>
          <cell r="D33">
            <v>41.078000000000003</v>
          </cell>
          <cell r="E33">
            <v>41.391999999999996</v>
          </cell>
          <cell r="F33">
            <v>41.698</v>
          </cell>
          <cell r="G33">
            <v>205.15900000000002</v>
          </cell>
          <cell r="I33">
            <v>33.781573242549499</v>
          </cell>
          <cell r="J33">
            <v>34.274826898919201</v>
          </cell>
          <cell r="K33">
            <v>34.517672395837202</v>
          </cell>
          <cell r="L33">
            <v>34.781525288682303</v>
          </cell>
          <cell r="M33">
            <v>35.038655814830797</v>
          </cell>
          <cell r="N33">
            <v>172.39425364081902</v>
          </cell>
        </row>
        <row r="34">
          <cell r="B34">
            <v>70.662000000000006</v>
          </cell>
          <cell r="C34">
            <v>71.64</v>
          </cell>
          <cell r="D34">
            <v>68.707999999999998</v>
          </cell>
          <cell r="E34">
            <v>94.87</v>
          </cell>
          <cell r="F34">
            <v>66.138999999999996</v>
          </cell>
          <cell r="G34">
            <v>372.01900000000001</v>
          </cell>
          <cell r="I34">
            <v>59.376984440202797</v>
          </cell>
          <cell r="J34">
            <v>60.198793768873301</v>
          </cell>
          <cell r="K34">
            <v>57.735046374535798</v>
          </cell>
          <cell r="L34">
            <v>79.718866064391506</v>
          </cell>
          <cell r="M34">
            <v>55.576326369060695</v>
          </cell>
          <cell r="N34">
            <v>312.60601701706412</v>
          </cell>
        </row>
        <row r="38">
          <cell r="B38">
            <v>0.99994059499527399</v>
          </cell>
          <cell r="C38">
            <v>1.0000690382210891</v>
          </cell>
          <cell r="D38">
            <v>1.0000611811675348</v>
          </cell>
          <cell r="E38">
            <v>0.99999470912253596</v>
          </cell>
          <cell r="F38">
            <v>1.0000633003981003</v>
          </cell>
          <cell r="G38">
            <v>1.0000261333892246</v>
          </cell>
          <cell r="I38">
            <v>0.99994059499527399</v>
          </cell>
          <cell r="J38">
            <v>1.0000690382210891</v>
          </cell>
          <cell r="K38">
            <v>1.0000611811675348</v>
          </cell>
          <cell r="L38">
            <v>0.99999470912253596</v>
          </cell>
          <cell r="M38">
            <v>1.0000633003981003</v>
          </cell>
          <cell r="N38">
            <v>1.0000261333892246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AYG summary tables"/>
      <sheetName val="Working--&gt;"/>
      <sheetName val="F_Inputs"/>
      <sheetName val="Final determination totex"/>
      <sheetName val="Calculation"/>
      <sheetName val="PAYG"/>
      <sheetName val="F_Outputs"/>
    </sheetNames>
    <sheetDataSet>
      <sheetData sheetId="0"/>
      <sheetData sheetId="1">
        <row r="5"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I7">
            <v>2.4299999999999999E-2</v>
          </cell>
          <cell r="J7">
            <v>2.4299999999999999E-2</v>
          </cell>
          <cell r="K7">
            <v>2.4299999999999999E-2</v>
          </cell>
          <cell r="L7">
            <v>2.4299999999999999E-2</v>
          </cell>
          <cell r="M7">
            <v>2.4299999999999999E-2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I14">
            <v>2.4299999999999999E-2</v>
          </cell>
          <cell r="J14">
            <v>2.4299999999999999E-2</v>
          </cell>
          <cell r="K14">
            <v>2.4299999999999999E-2</v>
          </cell>
          <cell r="L14">
            <v>2.4299999999999999E-2</v>
          </cell>
          <cell r="M14">
            <v>2.4299999999999999E-2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I21">
            <v>2.4299999999999999E-2</v>
          </cell>
          <cell r="J21">
            <v>2.4299999999999999E-2</v>
          </cell>
          <cell r="K21">
            <v>2.4299999999999999E-2</v>
          </cell>
          <cell r="L21">
            <v>2.4299999999999999E-2</v>
          </cell>
          <cell r="M21">
            <v>2.4299999999999999E-2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2.4299999999999999E-2</v>
          </cell>
          <cell r="J28">
            <v>2.4299999999999999E-2</v>
          </cell>
          <cell r="K28">
            <v>2.4299999999999999E-2</v>
          </cell>
          <cell r="L28">
            <v>2.4299999999999999E-2</v>
          </cell>
          <cell r="M28">
            <v>2.4299999999999999E-2</v>
          </cell>
        </row>
      </sheetData>
      <sheetData sheetId="2"/>
      <sheetData sheetId="3"/>
      <sheetData sheetId="4"/>
      <sheetData sheetId="5"/>
      <sheetData sheetId="6">
        <row r="6">
          <cell r="I6">
            <v>25.6880544221669</v>
          </cell>
          <cell r="J6">
            <v>25.722897341095901</v>
          </cell>
          <cell r="K6">
            <v>25.7750372707971</v>
          </cell>
          <cell r="L6">
            <v>25.831427761631499</v>
          </cell>
          <cell r="M6">
            <v>26.919235584439502</v>
          </cell>
          <cell r="N6">
            <v>129.93665238013091</v>
          </cell>
        </row>
        <row r="7">
          <cell r="I7">
            <v>45.033039182856299</v>
          </cell>
          <cell r="J7">
            <v>40.019575039151</v>
          </cell>
          <cell r="K7">
            <v>50.389567556696498</v>
          </cell>
          <cell r="L7">
            <v>44.563020130605196</v>
          </cell>
          <cell r="M7">
            <v>33.927171426590064</v>
          </cell>
          <cell r="N7">
            <v>213.93237333589906</v>
          </cell>
        </row>
        <row r="11">
          <cell r="I11">
            <v>1.4598037400481392</v>
          </cell>
          <cell r="J11">
            <v>1.3363535502958579</v>
          </cell>
          <cell r="K11">
            <v>1.4790491539081385</v>
          </cell>
          <cell r="L11">
            <v>1.315366343869907</v>
          </cell>
          <cell r="M11">
            <v>1.0826808973773829</v>
          </cell>
          <cell r="N11">
            <v>1.3323391039627501</v>
          </cell>
        </row>
        <row r="16">
          <cell r="I16">
            <v>187.21853496357824</v>
          </cell>
          <cell r="J16">
            <v>183.93099987741962</v>
          </cell>
          <cell r="K16">
            <v>184.57802887957769</v>
          </cell>
          <cell r="L16">
            <v>185.42859733014998</v>
          </cell>
          <cell r="M16">
            <v>185.92787637629598</v>
          </cell>
          <cell r="N16">
            <v>927.08403742702149</v>
          </cell>
        </row>
        <row r="17">
          <cell r="I17">
            <v>289.88247706463426</v>
          </cell>
          <cell r="J17">
            <v>294.33233512688366</v>
          </cell>
          <cell r="K17">
            <v>295.18522031440364</v>
          </cell>
          <cell r="L17">
            <v>285.713396155574</v>
          </cell>
          <cell r="M17">
            <v>269.1248187741416</v>
          </cell>
        </row>
        <row r="21">
          <cell r="I21">
            <v>1.159248524451939</v>
          </cell>
          <cell r="J21">
            <v>1.1650276219341804</v>
          </cell>
          <cell r="K21">
            <v>1.1758567379541354</v>
          </cell>
          <cell r="L21">
            <v>1.2034049987138817</v>
          </cell>
          <cell r="M21">
            <v>1.2035830010302728</v>
          </cell>
          <cell r="N21">
            <v>1.1814248901595235</v>
          </cell>
        </row>
        <row r="26">
          <cell r="I26">
            <v>139.2679257371507</v>
          </cell>
          <cell r="J26">
            <v>138.88041283734944</v>
          </cell>
          <cell r="K26">
            <v>135.35447383989609</v>
          </cell>
          <cell r="L26">
            <v>142.78106049348619</v>
          </cell>
          <cell r="M26">
            <v>147.43745135185162</v>
          </cell>
          <cell r="N26">
            <v>703.72132425973405</v>
          </cell>
        </row>
        <row r="27">
          <cell r="I27">
            <v>514.29549366577476</v>
          </cell>
          <cell r="J27">
            <v>511.92357451053238</v>
          </cell>
          <cell r="K27">
            <v>431.25522989846741</v>
          </cell>
          <cell r="L27">
            <v>347.86939686902241</v>
          </cell>
          <cell r="M27">
            <v>270.45366043526877</v>
          </cell>
          <cell r="N27">
            <v>2075.7973553790657</v>
          </cell>
        </row>
        <row r="31">
          <cell r="I31">
            <v>1.6310012310217479</v>
          </cell>
          <cell r="J31">
            <v>1.3425783475783477</v>
          </cell>
          <cell r="K31">
            <v>1.2398659264690479</v>
          </cell>
          <cell r="L31">
            <v>1.2323329347421244</v>
          </cell>
          <cell r="M31">
            <v>1.2547733108977781</v>
          </cell>
          <cell r="N31">
            <v>1.3391377288225286</v>
          </cell>
        </row>
        <row r="36">
          <cell r="I36">
            <v>34.283575160485299</v>
          </cell>
          <cell r="J36">
            <v>34.799609942219</v>
          </cell>
          <cell r="K36">
            <v>35.058542588620597</v>
          </cell>
          <cell r="L36">
            <v>35.338743960044702</v>
          </cell>
          <cell r="M36">
            <v>35.611782242342997</v>
          </cell>
          <cell r="N36">
            <v>175.09225389371261</v>
          </cell>
        </row>
        <row r="37">
          <cell r="I37">
            <v>60.536355597599396</v>
          </cell>
          <cell r="J37">
            <v>61.392258095852995</v>
          </cell>
          <cell r="K37">
            <v>56.682237871903695</v>
          </cell>
          <cell r="L37">
            <v>70.4690776815589</v>
          </cell>
          <cell r="M37">
            <v>53.393313295241001</v>
          </cell>
          <cell r="N37">
            <v>302.47324254215596</v>
          </cell>
        </row>
        <row r="41">
          <cell r="I41">
            <v>0.99994059499527399</v>
          </cell>
          <cell r="J41">
            <v>1.0000690382210891</v>
          </cell>
          <cell r="K41">
            <v>1.0000611811675348</v>
          </cell>
          <cell r="L41">
            <v>0.99999470912253596</v>
          </cell>
          <cell r="M41">
            <v>1.0000633003981003</v>
          </cell>
          <cell r="N41">
            <v>1.0000261466553511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8"/>
  <sheetViews>
    <sheetView showGridLines="0" tabSelected="1" zoomScale="85" zoomScaleNormal="85" workbookViewId="0">
      <pane xSplit="4" topLeftCell="E1" activePane="topRight" state="frozen"/>
      <selection pane="topRight" activeCell="A2" sqref="A2"/>
    </sheetView>
  </sheetViews>
  <sheetFormatPr defaultColWidth="0" defaultRowHeight="13.2" zeroHeight="1" x14ac:dyDescent="0.3"/>
  <cols>
    <col min="1" max="2" width="3" style="1" customWidth="1"/>
    <col min="3" max="3" width="55.5546875" style="1" customWidth="1"/>
    <col min="4" max="4" width="12.21875" style="1" customWidth="1"/>
    <col min="5" max="9" width="9.21875" style="1" customWidth="1"/>
    <col min="10" max="10" width="9.21875" style="43" customWidth="1"/>
    <col min="11" max="15" width="9.21875" style="1" customWidth="1"/>
    <col min="16" max="16" width="9.21875" style="43" customWidth="1"/>
    <col min="17" max="21" width="9.21875" style="1" customWidth="1"/>
    <col min="22" max="22" width="9.21875" style="43" customWidth="1"/>
    <col min="23" max="23" width="9.21875" style="1" customWidth="1"/>
    <col min="24" max="31" width="0" style="1" hidden="1" customWidth="1"/>
    <col min="32" max="16384" width="9.21875" style="1" hidden="1"/>
  </cols>
  <sheetData>
    <row r="1" spans="2:22" x14ac:dyDescent="0.3"/>
    <row r="2" spans="2:22" ht="22.8" x14ac:dyDescent="0.3">
      <c r="B2" s="27" t="s">
        <v>20</v>
      </c>
    </row>
    <row r="3" spans="2:22" ht="13.8" thickBot="1" x14ac:dyDescent="0.35">
      <c r="B3" s="25"/>
    </row>
    <row r="4" spans="2:22" x14ac:dyDescent="0.25">
      <c r="C4" s="4"/>
      <c r="D4" s="8"/>
      <c r="E4" s="5" t="s">
        <v>21</v>
      </c>
      <c r="F4" s="6"/>
      <c r="G4" s="6"/>
      <c r="H4" s="6"/>
      <c r="I4" s="6"/>
      <c r="J4" s="7"/>
      <c r="K4" s="5" t="s">
        <v>6</v>
      </c>
      <c r="L4" s="6"/>
      <c r="M4" s="6"/>
      <c r="N4" s="6"/>
      <c r="O4" s="6"/>
      <c r="P4" s="7"/>
      <c r="Q4" s="5" t="s">
        <v>7</v>
      </c>
      <c r="R4" s="6"/>
      <c r="S4" s="6"/>
      <c r="T4" s="6"/>
      <c r="U4" s="6"/>
      <c r="V4" s="7"/>
    </row>
    <row r="5" spans="2:22" ht="15.75" customHeight="1" thickBot="1" x14ac:dyDescent="0.35">
      <c r="C5" s="9"/>
      <c r="D5" s="10"/>
      <c r="E5" s="23" t="s">
        <v>0</v>
      </c>
      <c r="F5" s="24" t="s">
        <v>1</v>
      </c>
      <c r="G5" s="24" t="s">
        <v>2</v>
      </c>
      <c r="H5" s="24" t="s">
        <v>3</v>
      </c>
      <c r="I5" s="24" t="s">
        <v>4</v>
      </c>
      <c r="J5" s="11" t="s">
        <v>5</v>
      </c>
      <c r="K5" s="23" t="s">
        <v>0</v>
      </c>
      <c r="L5" s="24" t="s">
        <v>1</v>
      </c>
      <c r="M5" s="24" t="s">
        <v>2</v>
      </c>
      <c r="N5" s="24" t="s">
        <v>3</v>
      </c>
      <c r="O5" s="24" t="s">
        <v>4</v>
      </c>
      <c r="P5" s="11" t="s">
        <v>5</v>
      </c>
      <c r="Q5" s="23" t="s">
        <v>0</v>
      </c>
      <c r="R5" s="24" t="s">
        <v>1</v>
      </c>
      <c r="S5" s="24" t="s">
        <v>2</v>
      </c>
      <c r="T5" s="24" t="s">
        <v>3</v>
      </c>
      <c r="U5" s="24" t="s">
        <v>4</v>
      </c>
      <c r="V5" s="11" t="s">
        <v>5</v>
      </c>
    </row>
    <row r="6" spans="2:22" x14ac:dyDescent="0.3">
      <c r="C6" s="19" t="s">
        <v>9</v>
      </c>
      <c r="D6" s="38"/>
      <c r="E6" s="13">
        <f>[1]PAYG!B7</f>
        <v>50.131</v>
      </c>
      <c r="F6" s="14">
        <f>[1]PAYG!C7</f>
        <v>44.189</v>
      </c>
      <c r="G6" s="14">
        <f>[1]PAYG!D7</f>
        <v>56.372</v>
      </c>
      <c r="H6" s="14">
        <f>[1]PAYG!E7</f>
        <v>49.338000000000001</v>
      </c>
      <c r="I6" s="14">
        <f>[1]PAYG!F7</f>
        <v>36.631</v>
      </c>
      <c r="J6" s="44">
        <f xml:space="preserve"> SUM(E6:I6)</f>
        <v>236.661</v>
      </c>
      <c r="K6" s="13">
        <f>[1]PAYG!I7</f>
        <v>52.293118891510197</v>
      </c>
      <c r="L6" s="14">
        <f>[1]PAYG!J7</f>
        <v>46.094844122338301</v>
      </c>
      <c r="M6" s="14">
        <f>[1]PAYG!K7</f>
        <v>58.803289344960504</v>
      </c>
      <c r="N6" s="14">
        <f>[1]PAYG!L7</f>
        <v>51.4659172940761</v>
      </c>
      <c r="O6" s="14">
        <f>[1]PAYG!M7</f>
        <v>38.210872276932598</v>
      </c>
      <c r="P6" s="44">
        <f xml:space="preserve"> SUM(K6:O6)</f>
        <v>246.86804192981768</v>
      </c>
      <c r="Q6" s="13">
        <f>[2]PAYG!I7</f>
        <v>45.033039182856299</v>
      </c>
      <c r="R6" s="14">
        <f>[2]PAYG!J7</f>
        <v>40.019575039151</v>
      </c>
      <c r="S6" s="14">
        <f>[2]PAYG!K7</f>
        <v>50.389567556696498</v>
      </c>
      <c r="T6" s="14">
        <f>[2]PAYG!L7</f>
        <v>44.563020130605196</v>
      </c>
      <c r="U6" s="14">
        <f>[2]PAYG!M7</f>
        <v>33.927171426590064</v>
      </c>
      <c r="V6" s="44">
        <f>[2]PAYG!N7</f>
        <v>213.93237333589906</v>
      </c>
    </row>
    <row r="7" spans="2:22" x14ac:dyDescent="0.3">
      <c r="C7" s="12" t="s">
        <v>14</v>
      </c>
      <c r="D7" s="32"/>
      <c r="E7" s="15">
        <f>[1]PAYG!B6</f>
        <v>27.004999999999999</v>
      </c>
      <c r="F7" s="16">
        <f>[1]PAYG!C6</f>
        <v>27.04</v>
      </c>
      <c r="G7" s="16">
        <f>[1]PAYG!D6</f>
        <v>27.302</v>
      </c>
      <c r="H7" s="16">
        <f>[1]PAYG!E6</f>
        <v>27.364999999999998</v>
      </c>
      <c r="I7" s="16">
        <f>[1]PAYG!F6</f>
        <v>28.483000000000001</v>
      </c>
      <c r="J7" s="45">
        <f>[1]PAYG!G6</f>
        <v>137.19499999999999</v>
      </c>
      <c r="K7" s="15">
        <f>[1]PAYG!I6</f>
        <v>28.169708876049398</v>
      </c>
      <c r="L7" s="16">
        <f>[1]PAYG!J6</f>
        <v>28.2062184043094</v>
      </c>
      <c r="M7" s="16">
        <f>[1]PAYG!K6</f>
        <v>28.479518301570099</v>
      </c>
      <c r="N7" s="16">
        <f>[1]PAYG!L6</f>
        <v>28.545235452438099</v>
      </c>
      <c r="O7" s="16">
        <f>[1]PAYG!M6</f>
        <v>29.7114540980009</v>
      </c>
      <c r="P7" s="45">
        <f>[1]PAYG!M6</f>
        <v>29.7114540980009</v>
      </c>
      <c r="Q7" s="15">
        <f>[2]PAYG!I6</f>
        <v>25.6880544221669</v>
      </c>
      <c r="R7" s="16">
        <f>[2]PAYG!J6</f>
        <v>25.722897341095901</v>
      </c>
      <c r="S7" s="16">
        <f>[2]PAYG!K6</f>
        <v>25.7750372707971</v>
      </c>
      <c r="T7" s="16">
        <f>[2]PAYG!L6</f>
        <v>25.831427761631499</v>
      </c>
      <c r="U7" s="16">
        <f>[2]PAYG!M6</f>
        <v>26.919235584439502</v>
      </c>
      <c r="V7" s="45">
        <f>[2]PAYG!N6</f>
        <v>129.93665238013091</v>
      </c>
    </row>
    <row r="8" spans="2:22" x14ac:dyDescent="0.3">
      <c r="C8" s="12" t="s">
        <v>15</v>
      </c>
      <c r="D8" s="32"/>
      <c r="E8" s="17">
        <f xml:space="preserve"> E7 / E6</f>
        <v>0.5386886357742714</v>
      </c>
      <c r="F8" s="18">
        <f t="shared" ref="F8:J8" si="0" xml:space="preserve"> F7 / F6</f>
        <v>0.61191699291678925</v>
      </c>
      <c r="G8" s="18">
        <f t="shared" si="0"/>
        <v>0.48431845597104944</v>
      </c>
      <c r="H8" s="18">
        <f t="shared" si="0"/>
        <v>0.55464347967084193</v>
      </c>
      <c r="I8" s="18">
        <f t="shared" si="0"/>
        <v>0.77756545002866428</v>
      </c>
      <c r="J8" s="46">
        <f t="shared" si="0"/>
        <v>0.57971106350433743</v>
      </c>
      <c r="K8" s="17">
        <f xml:space="preserve"> K7 / K6</f>
        <v>0.53868863577427117</v>
      </c>
      <c r="L8" s="18">
        <f t="shared" ref="L8:O8" si="1" xml:space="preserve"> L7 / L6</f>
        <v>0.61191699291678947</v>
      </c>
      <c r="M8" s="18">
        <f t="shared" si="1"/>
        <v>0.48431845597104883</v>
      </c>
      <c r="N8" s="18">
        <f t="shared" si="1"/>
        <v>0.55464347967084138</v>
      </c>
      <c r="O8" s="18">
        <f t="shared" si="1"/>
        <v>0.77756545002866406</v>
      </c>
      <c r="P8" s="46">
        <f t="shared" ref="P8" si="2" xml:space="preserve"> P7 / P6</f>
        <v>0.12035358593093064</v>
      </c>
      <c r="Q8" s="17">
        <f xml:space="preserve"> Q7 / Q6</f>
        <v>0.57042684411906464</v>
      </c>
      <c r="R8" s="18">
        <f t="shared" ref="R8" si="3" xml:space="preserve"> R7 / R6</f>
        <v>0.64275788325916228</v>
      </c>
      <c r="S8" s="18">
        <f t="shared" ref="S8" si="4" xml:space="preserve"> S7 / S6</f>
        <v>0.51151534971591039</v>
      </c>
      <c r="T8" s="18">
        <f t="shared" ref="T8" si="5" xml:space="preserve"> T7 / T6</f>
        <v>0.57966061738914487</v>
      </c>
      <c r="U8" s="18">
        <f t="shared" ref="U8" si="6" xml:space="preserve"> U7 / U6</f>
        <v>0.7934417887646783</v>
      </c>
      <c r="V8" s="46">
        <f t="shared" ref="V8" si="7" xml:space="preserve"> V7 / V6</f>
        <v>0.6073725558876264</v>
      </c>
    </row>
    <row r="9" spans="2:22" x14ac:dyDescent="0.3">
      <c r="C9" s="12" t="s">
        <v>19</v>
      </c>
      <c r="D9" s="32"/>
      <c r="E9" s="33">
        <f xml:space="preserve"> [1]PAYG!B$11</f>
        <v>1.4598037400481392</v>
      </c>
      <c r="F9" s="34">
        <f xml:space="preserve"> [1]PAYG!C$11</f>
        <v>1.3363535502958579</v>
      </c>
      <c r="G9" s="34">
        <f xml:space="preserve"> [1]PAYG!D$11</f>
        <v>1.4790491539081385</v>
      </c>
      <c r="H9" s="34">
        <f xml:space="preserve"> [1]PAYG!E$11</f>
        <v>1.315366343869907</v>
      </c>
      <c r="I9" s="34">
        <f xml:space="preserve"> [1]PAYG!F$11</f>
        <v>1.0826808973773829</v>
      </c>
      <c r="J9" s="40">
        <f xml:space="preserve"> [1]PAYG!G$11</f>
        <v>1.3321986952877289</v>
      </c>
      <c r="K9" s="33">
        <f xml:space="preserve"> [1]PAYG!I$11</f>
        <v>1.4598037400481392</v>
      </c>
      <c r="L9" s="34">
        <f xml:space="preserve"> [1]PAYG!J$11</f>
        <v>1.3363535502958579</v>
      </c>
      <c r="M9" s="34">
        <f xml:space="preserve"> [1]PAYG!K$11</f>
        <v>1.4790491539081385</v>
      </c>
      <c r="N9" s="34">
        <f xml:space="preserve"> [1]PAYG!L$11</f>
        <v>1.315366343869907</v>
      </c>
      <c r="O9" s="34">
        <f xml:space="preserve"> [1]PAYG!M$11</f>
        <v>1.0826808973773829</v>
      </c>
      <c r="P9" s="40">
        <f xml:space="preserve"> [1]PAYG!N$11</f>
        <v>1.3321986952877294</v>
      </c>
      <c r="Q9" s="33">
        <f>[2]PAYG!I11</f>
        <v>1.4598037400481392</v>
      </c>
      <c r="R9" s="34">
        <f>[2]PAYG!J11</f>
        <v>1.3363535502958579</v>
      </c>
      <c r="S9" s="34">
        <f>[2]PAYG!K11</f>
        <v>1.4790491539081385</v>
      </c>
      <c r="T9" s="34">
        <f>[2]PAYG!L11</f>
        <v>1.315366343869907</v>
      </c>
      <c r="U9" s="34">
        <f>[2]PAYG!M11</f>
        <v>1.0826808973773829</v>
      </c>
      <c r="V9" s="40">
        <f>[2]PAYG!N11</f>
        <v>1.3323391039627501</v>
      </c>
    </row>
    <row r="10" spans="2:22" x14ac:dyDescent="0.3">
      <c r="C10" s="12" t="s">
        <v>16</v>
      </c>
      <c r="D10" s="32"/>
      <c r="E10" s="17">
        <f t="shared" ref="E10:H10" si="8" xml:space="preserve"> E8 * (E9)</f>
        <v>0.78637968522471124</v>
      </c>
      <c r="F10" s="18">
        <f t="shared" si="8"/>
        <v>0.81773744597071663</v>
      </c>
      <c r="G10" s="18">
        <f t="shared" si="8"/>
        <v>0.71633080252607673</v>
      </c>
      <c r="H10" s="18">
        <f t="shared" si="8"/>
        <v>0.72955936600591842</v>
      </c>
      <c r="I10" s="18">
        <f xml:space="preserve"> I8 * (I9)</f>
        <v>0.8418552592066828</v>
      </c>
      <c r="J10" s="46">
        <f xml:space="preserve"> J8 * (J9)</f>
        <v>0.77229032244434015</v>
      </c>
      <c r="K10" s="17">
        <f xml:space="preserve"> K8 * (K9)</f>
        <v>0.78637968522471091</v>
      </c>
      <c r="L10" s="18">
        <f t="shared" ref="L10:O10" si="9" xml:space="preserve"> L8 * (L9)</f>
        <v>0.81773744597071696</v>
      </c>
      <c r="M10" s="18">
        <f t="shared" si="9"/>
        <v>0.71633080252607584</v>
      </c>
      <c r="N10" s="18">
        <f t="shared" si="9"/>
        <v>0.72955936600591775</v>
      </c>
      <c r="O10" s="18">
        <f t="shared" si="9"/>
        <v>0.84185525920668258</v>
      </c>
      <c r="P10" s="46">
        <f xml:space="preserve"> P8 * (P9)</f>
        <v>0.16033489015038541</v>
      </c>
      <c r="Q10" s="17">
        <f xml:space="preserve"> Q8 * (Q9)</f>
        <v>0.83271124046886746</v>
      </c>
      <c r="R10" s="18">
        <f t="shared" ref="R10" si="10" xml:space="preserve"> R8 * (R9)</f>
        <v>0.8589517792740321</v>
      </c>
      <c r="S10" s="18">
        <f t="shared" ref="S10" si="11" xml:space="preserve"> S8 * (S9)</f>
        <v>0.75655634520834281</v>
      </c>
      <c r="T10" s="18">
        <f t="shared" ref="T10" si="12" xml:space="preserve"> T8 * (T9)</f>
        <v>0.76246606698053254</v>
      </c>
      <c r="U10" s="18">
        <f xml:space="preserve"> U8 * (U9)</f>
        <v>0.85904426787645782</v>
      </c>
      <c r="V10" s="46">
        <f xml:space="preserve"> V8 * (V9)</f>
        <v>0.80922620688288549</v>
      </c>
    </row>
    <row r="11" spans="2:22" x14ac:dyDescent="0.3">
      <c r="C11" s="12" t="s">
        <v>17</v>
      </c>
      <c r="D11" s="32"/>
      <c r="E11" s="39">
        <f xml:space="preserve"> SUM('[1]PAYG summary tables'!B5:B7)</f>
        <v>-4.1853373400321074E-2</v>
      </c>
      <c r="F11" s="35">
        <f xml:space="preserve"> SUM('[1]PAYG summary tables'!C5:C7)</f>
        <v>8.4902310765675674E-4</v>
      </c>
      <c r="G11" s="35">
        <f xml:space="preserve"> SUM('[1]PAYG summary tables'!D5:D7)</f>
        <v>-8.9818435176344746E-2</v>
      </c>
      <c r="H11" s="35">
        <f xml:space="preserve"> SUM('[1]PAYG summary tables'!E5:E7)</f>
        <v>1.1723170085070264E-3</v>
      </c>
      <c r="I11" s="35">
        <f xml:space="preserve"> SUM('[1]PAYG summary tables'!F5:F7)</f>
        <v>3.2838167306581505E-3</v>
      </c>
      <c r="J11" s="22"/>
      <c r="K11" s="39">
        <f xml:space="preserve"> SUM('[1]PAYG summary tables'!I5:I7)</f>
        <v>-4.1853373400321074E-2</v>
      </c>
      <c r="L11" s="35">
        <f xml:space="preserve"> SUM('[1]PAYG summary tables'!J5:J7)</f>
        <v>8.4902310765675674E-4</v>
      </c>
      <c r="M11" s="35">
        <f xml:space="preserve"> SUM('[1]PAYG summary tables'!K5:K7)</f>
        <v>-8.9818435176344746E-2</v>
      </c>
      <c r="N11" s="35">
        <f xml:space="preserve"> SUM('[1]PAYG summary tables'!L5:L7)</f>
        <v>1.1723170085070264E-3</v>
      </c>
      <c r="O11" s="35">
        <f xml:space="preserve"> SUM('[1]PAYG summary tables'!M5:M7)</f>
        <v>3.2838167306581505E-3</v>
      </c>
      <c r="P11" s="22"/>
      <c r="Q11" s="15">
        <v>0</v>
      </c>
      <c r="R11" s="16">
        <v>0</v>
      </c>
      <c r="S11" s="16">
        <v>0</v>
      </c>
      <c r="T11" s="16">
        <v>0</v>
      </c>
      <c r="U11" s="16">
        <v>0</v>
      </c>
      <c r="V11" s="22"/>
    </row>
    <row r="12" spans="2:22" x14ac:dyDescent="0.3">
      <c r="C12" s="12" t="s">
        <v>18</v>
      </c>
      <c r="D12" s="32"/>
      <c r="E12" s="20"/>
      <c r="F12" s="21"/>
      <c r="G12" s="21"/>
      <c r="H12" s="21"/>
      <c r="I12" s="21"/>
      <c r="J12" s="22"/>
      <c r="K12" s="15">
        <v>0</v>
      </c>
      <c r="L12" s="16">
        <v>0</v>
      </c>
      <c r="M12" s="16">
        <v>0</v>
      </c>
      <c r="N12" s="16">
        <v>0</v>
      </c>
      <c r="O12" s="16">
        <v>0</v>
      </c>
      <c r="P12" s="22"/>
      <c r="Q12" s="39">
        <f xml:space="preserve"> SUM('[2]PAYG summary tables'!I5:I7)</f>
        <v>2.4299999999999999E-2</v>
      </c>
      <c r="R12" s="35">
        <f xml:space="preserve"> SUM('[2]PAYG summary tables'!J5:J7)</f>
        <v>2.4299999999999999E-2</v>
      </c>
      <c r="S12" s="35">
        <f xml:space="preserve"> SUM('[2]PAYG summary tables'!K5:K7)</f>
        <v>2.4299999999999999E-2</v>
      </c>
      <c r="T12" s="35">
        <f xml:space="preserve"> SUM('[2]PAYG summary tables'!L5:L7)</f>
        <v>2.4299999999999999E-2</v>
      </c>
      <c r="U12" s="35">
        <f xml:space="preserve"> SUM('[2]PAYG summary tables'!M5:M7)</f>
        <v>2.4299999999999999E-2</v>
      </c>
      <c r="V12" s="22"/>
    </row>
    <row r="13" spans="2:22" ht="13.8" thickBot="1" x14ac:dyDescent="0.35">
      <c r="C13" s="36" t="s">
        <v>8</v>
      </c>
      <c r="D13" s="37"/>
      <c r="E13" s="41">
        <f t="shared" ref="E13:I13" si="13" xml:space="preserve"> SUM(E10:E12)</f>
        <v>0.74452631182439022</v>
      </c>
      <c r="F13" s="42">
        <f t="shared" si="13"/>
        <v>0.8185864690783734</v>
      </c>
      <c r="G13" s="42">
        <f t="shared" si="13"/>
        <v>0.62651236734973192</v>
      </c>
      <c r="H13" s="42">
        <f t="shared" si="13"/>
        <v>0.73073168301442548</v>
      </c>
      <c r="I13" s="42">
        <f t="shared" si="13"/>
        <v>0.84513907593734094</v>
      </c>
      <c r="J13" s="47"/>
      <c r="K13" s="41">
        <f xml:space="preserve"> SUM(K10:K12)</f>
        <v>0.74452631182438989</v>
      </c>
      <c r="L13" s="42">
        <f t="shared" ref="L13:O13" si="14" xml:space="preserve"> SUM(L10:L12)</f>
        <v>0.81858646907837374</v>
      </c>
      <c r="M13" s="42">
        <f t="shared" si="14"/>
        <v>0.62651236734973104</v>
      </c>
      <c r="N13" s="42">
        <f t="shared" si="14"/>
        <v>0.73073168301442482</v>
      </c>
      <c r="O13" s="42">
        <f t="shared" si="14"/>
        <v>0.84513907593734072</v>
      </c>
      <c r="P13" s="47"/>
      <c r="Q13" s="41">
        <f xml:space="preserve"> SUM(Q10:Q12)</f>
        <v>0.85701124046886745</v>
      </c>
      <c r="R13" s="42">
        <f t="shared" ref="R13" si="15" xml:space="preserve"> SUM(R10:R12)</f>
        <v>0.88325177927403209</v>
      </c>
      <c r="S13" s="42">
        <f t="shared" ref="S13" si="16" xml:space="preserve"> SUM(S10:S12)</f>
        <v>0.78085634520834279</v>
      </c>
      <c r="T13" s="42">
        <f t="shared" ref="T13" si="17" xml:space="preserve"> SUM(T10:T12)</f>
        <v>0.78676606698053253</v>
      </c>
      <c r="U13" s="42">
        <f t="shared" ref="U13" si="18" xml:space="preserve"> SUM(U10:U12)</f>
        <v>0.88334426787645781</v>
      </c>
      <c r="V13" s="47"/>
    </row>
    <row r="14" spans="2:22" x14ac:dyDescent="0.3"/>
    <row r="15" spans="2:22" ht="22.8" x14ac:dyDescent="0.3">
      <c r="B15" s="27" t="s">
        <v>10</v>
      </c>
    </row>
    <row r="16" spans="2:22" ht="13.8" thickBot="1" x14ac:dyDescent="0.35"/>
    <row r="17" spans="2:22" x14ac:dyDescent="0.25">
      <c r="C17" s="4"/>
      <c r="D17" s="8"/>
      <c r="E17" s="5" t="s">
        <v>21</v>
      </c>
      <c r="F17" s="6"/>
      <c r="G17" s="6"/>
      <c r="H17" s="6"/>
      <c r="I17" s="6"/>
      <c r="J17" s="7"/>
      <c r="K17" s="5" t="s">
        <v>6</v>
      </c>
      <c r="L17" s="6"/>
      <c r="M17" s="6"/>
      <c r="N17" s="6"/>
      <c r="O17" s="6"/>
      <c r="P17" s="7"/>
      <c r="Q17" s="5" t="s">
        <v>7</v>
      </c>
      <c r="R17" s="6"/>
      <c r="S17" s="6"/>
      <c r="T17" s="6"/>
      <c r="U17" s="6"/>
      <c r="V17" s="7"/>
    </row>
    <row r="18" spans="2:22" ht="13.8" thickBot="1" x14ac:dyDescent="0.35">
      <c r="C18" s="9"/>
      <c r="D18" s="10"/>
      <c r="E18" s="23" t="s">
        <v>0</v>
      </c>
      <c r="F18" s="24" t="s">
        <v>1</v>
      </c>
      <c r="G18" s="24" t="s">
        <v>2</v>
      </c>
      <c r="H18" s="24" t="s">
        <v>3</v>
      </c>
      <c r="I18" s="24" t="s">
        <v>4</v>
      </c>
      <c r="J18" s="11" t="s">
        <v>5</v>
      </c>
      <c r="K18" s="23" t="s">
        <v>0</v>
      </c>
      <c r="L18" s="24" t="s">
        <v>1</v>
      </c>
      <c r="M18" s="24" t="s">
        <v>2</v>
      </c>
      <c r="N18" s="24" t="s">
        <v>3</v>
      </c>
      <c r="O18" s="24" t="s">
        <v>4</v>
      </c>
      <c r="P18" s="11" t="s">
        <v>5</v>
      </c>
      <c r="Q18" s="23" t="s">
        <v>0</v>
      </c>
      <c r="R18" s="24" t="s">
        <v>1</v>
      </c>
      <c r="S18" s="24" t="s">
        <v>2</v>
      </c>
      <c r="T18" s="24" t="s">
        <v>3</v>
      </c>
      <c r="U18" s="24" t="s">
        <v>4</v>
      </c>
      <c r="V18" s="11" t="s">
        <v>5</v>
      </c>
    </row>
    <row r="19" spans="2:22" x14ac:dyDescent="0.3">
      <c r="C19" s="19" t="s">
        <v>9</v>
      </c>
      <c r="D19" s="2"/>
      <c r="E19" s="13">
        <f>[1]PAYG!B16</f>
        <v>330.12799999999999</v>
      </c>
      <c r="F19" s="14">
        <f>[1]PAYG!C16</f>
        <v>335.33799999999997</v>
      </c>
      <c r="G19" s="14">
        <f>[1]PAYG!D16</f>
        <v>337.28800000000001</v>
      </c>
      <c r="H19" s="14">
        <f>[1]PAYG!E16</f>
        <v>327.34100000000001</v>
      </c>
      <c r="I19" s="14">
        <f>[1]PAYG!F16</f>
        <v>309.03300000000002</v>
      </c>
      <c r="J19" s="44">
        <f>[1]PAYG!G16</f>
        <v>1639.1279999999997</v>
      </c>
      <c r="K19" s="13">
        <f>[1]PAYG!I16</f>
        <v>274.29190421862313</v>
      </c>
      <c r="L19" s="14">
        <f>[1]PAYG!J16</f>
        <v>278.67618020463999</v>
      </c>
      <c r="M19" s="14">
        <f>[1]PAYG!K16</f>
        <v>280.27710875435537</v>
      </c>
      <c r="N19" s="14">
        <f>[1]PAYG!L16</f>
        <v>271.76017056250464</v>
      </c>
      <c r="O19" s="14">
        <f>[1]PAYG!M16</f>
        <v>256.13782924651093</v>
      </c>
      <c r="P19" s="44">
        <f>[1]PAYG!N16</f>
        <v>1361.1431929866339</v>
      </c>
      <c r="Q19" s="13">
        <f>[2]PAYG!I17</f>
        <v>289.88247706463426</v>
      </c>
      <c r="R19" s="14">
        <f>[2]PAYG!J17</f>
        <v>294.33233512688366</v>
      </c>
      <c r="S19" s="14">
        <f>[2]PAYG!K17</f>
        <v>295.18522031440364</v>
      </c>
      <c r="T19" s="14">
        <f>[2]PAYG!L17</f>
        <v>285.713396155574</v>
      </c>
      <c r="U19" s="14">
        <f>[2]PAYG!M17</f>
        <v>269.1248187741416</v>
      </c>
      <c r="V19" s="44">
        <f>[2]PAYG!N16</f>
        <v>927.08403742702149</v>
      </c>
    </row>
    <row r="20" spans="2:22" x14ac:dyDescent="0.3">
      <c r="C20" s="12" t="s">
        <v>14</v>
      </c>
      <c r="D20" s="3"/>
      <c r="E20" s="15">
        <f>[1]PAYG!B15</f>
        <v>189.76</v>
      </c>
      <c r="F20" s="16">
        <f>[1]PAYG!C15</f>
        <v>186.084</v>
      </c>
      <c r="G20" s="16">
        <f>[1]PAYG!D15</f>
        <v>186.28800000000001</v>
      </c>
      <c r="H20" s="16">
        <f>[1]PAYG!E15</f>
        <v>186.608</v>
      </c>
      <c r="I20" s="16">
        <f>[1]PAYG!F15</f>
        <v>187.32899999999998</v>
      </c>
      <c r="J20" s="45">
        <f>[1]PAYG!G15</f>
        <v>936.06899999999996</v>
      </c>
      <c r="K20" s="15">
        <f>[1]PAYG!I15</f>
        <v>161.346555291453</v>
      </c>
      <c r="L20" s="16">
        <f>[1]PAYG!J15</f>
        <v>158.220975942531</v>
      </c>
      <c r="M20" s="16">
        <f>[1]PAYG!K15</f>
        <v>158.394430291601</v>
      </c>
      <c r="N20" s="16">
        <f>[1]PAYG!L15</f>
        <v>158.66651554504301</v>
      </c>
      <c r="O20" s="16">
        <f>[1]PAYG!M15</f>
        <v>159.27955763170601</v>
      </c>
      <c r="P20" s="45">
        <f>[1]PAYG!N15</f>
        <v>795.90803470233402</v>
      </c>
      <c r="Q20" s="15">
        <f>[2]PAYG!I16</f>
        <v>187.21853496357824</v>
      </c>
      <c r="R20" s="16">
        <f>[2]PAYG!J16</f>
        <v>183.93099987741962</v>
      </c>
      <c r="S20" s="16">
        <f>[2]PAYG!K16</f>
        <v>184.57802887957769</v>
      </c>
      <c r="T20" s="16">
        <f>[2]PAYG!L16</f>
        <v>185.42859733014998</v>
      </c>
      <c r="U20" s="16">
        <f>[2]PAYG!M16</f>
        <v>185.92787637629598</v>
      </c>
      <c r="V20" s="45">
        <f>[2]PAYG!N16</f>
        <v>927.08403742702149</v>
      </c>
    </row>
    <row r="21" spans="2:22" x14ac:dyDescent="0.3">
      <c r="C21" s="12" t="s">
        <v>15</v>
      </c>
      <c r="D21" s="3"/>
      <c r="E21" s="17">
        <f xml:space="preserve"> E20 / E19</f>
        <v>0.57480734745310913</v>
      </c>
      <c r="F21" s="18">
        <f t="shared" ref="F21" si="19" xml:space="preserve"> F20 / F19</f>
        <v>0.55491474273717867</v>
      </c>
      <c r="G21" s="18">
        <f t="shared" ref="G21" si="20" xml:space="preserve"> G20 / G19</f>
        <v>0.55231137781361928</v>
      </c>
      <c r="H21" s="18">
        <f t="shared" ref="H21" si="21" xml:space="preserve"> H20 / H19</f>
        <v>0.57007218771861756</v>
      </c>
      <c r="I21" s="18">
        <f t="shared" ref="I21" si="22" xml:space="preserve"> I20 / I19</f>
        <v>0.60617798099232112</v>
      </c>
      <c r="J21" s="46">
        <f t="shared" ref="J21" si="23" xml:space="preserve"> J20 / J19</f>
        <v>0.57107742653410842</v>
      </c>
      <c r="K21" s="17">
        <f xml:space="preserve"> K20 / K19</f>
        <v>0.58822937465501157</v>
      </c>
      <c r="L21" s="18">
        <f t="shared" ref="L21" si="24" xml:space="preserve"> L20 / L19</f>
        <v>0.56775923879229562</v>
      </c>
      <c r="M21" s="18">
        <f t="shared" ref="M21" si="25" xml:space="preserve"> M20 / M19</f>
        <v>0.56513509431989828</v>
      </c>
      <c r="N21" s="18">
        <f t="shared" ref="N21" si="26" xml:space="preserve"> N20 / N19</f>
        <v>0.58384757124867137</v>
      </c>
      <c r="O21" s="18">
        <f t="shared" ref="O21" si="27" xml:space="preserve"> O20 / O19</f>
        <v>0.62185097023842173</v>
      </c>
      <c r="P21" s="46">
        <f t="shared" ref="P21" si="28" xml:space="preserve"> P20 / P19</f>
        <v>0.58473497777698513</v>
      </c>
      <c r="Q21" s="17">
        <f xml:space="preserve"> Q20 / Q19</f>
        <v>0.6458428838450786</v>
      </c>
      <c r="R21" s="18">
        <f t="shared" ref="R21:V21" si="29" xml:space="preserve"> R20 / R19</f>
        <v>0.62490925367791772</v>
      </c>
      <c r="S21" s="18">
        <f t="shared" si="29"/>
        <v>0.62529563195265148</v>
      </c>
      <c r="T21" s="18">
        <f t="shared" si="29"/>
        <v>0.64900211129471197</v>
      </c>
      <c r="U21" s="18">
        <f t="shared" si="29"/>
        <v>0.69086112987718451</v>
      </c>
      <c r="V21" s="46">
        <f t="shared" si="29"/>
        <v>1</v>
      </c>
    </row>
    <row r="22" spans="2:22" x14ac:dyDescent="0.3">
      <c r="C22" s="12" t="s">
        <v>19</v>
      </c>
      <c r="D22" s="3"/>
      <c r="E22" s="33">
        <f xml:space="preserve"> [1]PAYG!B$20</f>
        <v>1.159248524451939</v>
      </c>
      <c r="F22" s="34">
        <f xml:space="preserve"> [1]PAYG!C$20</f>
        <v>1.1650276219341804</v>
      </c>
      <c r="G22" s="34">
        <f xml:space="preserve"> [1]PAYG!D$20</f>
        <v>1.1758567379541354</v>
      </c>
      <c r="H22" s="34">
        <f xml:space="preserve"> [1]PAYG!E$20</f>
        <v>1.2034049987138817</v>
      </c>
      <c r="I22" s="34">
        <f xml:space="preserve"> [1]PAYG!F$20</f>
        <v>1.2035830010302728</v>
      </c>
      <c r="J22" s="40">
        <f xml:space="preserve"> [1]PAYG!G$20</f>
        <v>1.1813776548523665</v>
      </c>
      <c r="K22" s="33">
        <f xml:space="preserve"> [1]PAYG!I$20</f>
        <v>1.159248524451939</v>
      </c>
      <c r="L22" s="34">
        <f xml:space="preserve"> [1]PAYG!J$20</f>
        <v>1.1650276219341804</v>
      </c>
      <c r="M22" s="34">
        <f xml:space="preserve"> [1]PAYG!K$20</f>
        <v>1.1758567379541354</v>
      </c>
      <c r="N22" s="34">
        <f xml:space="preserve"> [1]PAYG!L$20</f>
        <v>1.2034049987138817</v>
      </c>
      <c r="O22" s="34">
        <f xml:space="preserve"> [1]PAYG!M$20</f>
        <v>1.2035830010302728</v>
      </c>
      <c r="P22" s="40">
        <f xml:space="preserve"> [1]PAYG!N$20</f>
        <v>1.1813776548523669</v>
      </c>
      <c r="Q22" s="33">
        <f>[2]PAYG!I21</f>
        <v>1.159248524451939</v>
      </c>
      <c r="R22" s="34">
        <f>[2]PAYG!J21</f>
        <v>1.1650276219341804</v>
      </c>
      <c r="S22" s="34">
        <f>[2]PAYG!K21</f>
        <v>1.1758567379541354</v>
      </c>
      <c r="T22" s="34">
        <f>[2]PAYG!L21</f>
        <v>1.2034049987138817</v>
      </c>
      <c r="U22" s="34">
        <f>[2]PAYG!M21</f>
        <v>1.2035830010302728</v>
      </c>
      <c r="V22" s="40">
        <f>[2]PAYG!N21</f>
        <v>1.1814248901595235</v>
      </c>
    </row>
    <row r="23" spans="2:22" x14ac:dyDescent="0.3">
      <c r="C23" s="12" t="s">
        <v>16</v>
      </c>
      <c r="D23" s="3"/>
      <c r="E23" s="17">
        <f t="shared" ref="E23" si="30" xml:space="preserve"> E21 * (E22)</f>
        <v>0.66634456937914976</v>
      </c>
      <c r="F23" s="18">
        <f t="shared" ref="F23" si="31" xml:space="preserve"> F21 * (F22)</f>
        <v>0.64649100310731278</v>
      </c>
      <c r="G23" s="18">
        <f t="shared" ref="G23" si="32" xml:space="preserve"> G21 * (G22)</f>
        <v>0.6494390550508764</v>
      </c>
      <c r="H23" s="18">
        <f t="shared" ref="H23" si="33" xml:space="preserve"> H21 * (H22)</f>
        <v>0.68602772032834269</v>
      </c>
      <c r="I23" s="18">
        <f xml:space="preserve"> I21 * (I22)</f>
        <v>0.72958551352120948</v>
      </c>
      <c r="J23" s="46">
        <f xml:space="preserve"> J21 * (J22)</f>
        <v>0.67465811089798955</v>
      </c>
      <c r="K23" s="17">
        <f xml:space="preserve"> K21 * (K22)</f>
        <v>0.681904034608109</v>
      </c>
      <c r="L23" s="18">
        <f t="shared" ref="L23" si="34" xml:space="preserve"> L21 * (L22)</f>
        <v>0.66145519580134859</v>
      </c>
      <c r="M23" s="18">
        <f t="shared" ref="M23" si="35" xml:space="preserve"> M21 * (M22)</f>
        <v>0.66451790851039816</v>
      </c>
      <c r="N23" s="18">
        <f t="shared" ref="N23" si="36" xml:space="preserve"> N21 * (N22)</f>
        <v>0.70260508572761038</v>
      </c>
      <c r="O23" s="18">
        <f xml:space="preserve"> O21 * (O22)</f>
        <v>0.74844925695314646</v>
      </c>
      <c r="P23" s="46">
        <f xml:space="preserve"> P21 * (P22)</f>
        <v>0.69079283675632552</v>
      </c>
      <c r="Q23" s="17">
        <f xml:space="preserve"> Q21 * (Q22)</f>
        <v>0.74869241012519239</v>
      </c>
      <c r="R23" s="18">
        <f t="shared" ref="R23" si="37" xml:space="preserve"> R21 * (R22)</f>
        <v>0.72803654173704802</v>
      </c>
      <c r="S23" s="18">
        <f t="shared" ref="S23" si="38" xml:space="preserve"> S21 * (S22)</f>
        <v>0.73525808204481435</v>
      </c>
      <c r="T23" s="18">
        <f t="shared" ref="T23" si="39" xml:space="preserve"> T21 * (T22)</f>
        <v>0.78101238490791935</v>
      </c>
      <c r="U23" s="18">
        <f xml:space="preserve"> U21 * (U22)</f>
        <v>0.83150871199274679</v>
      </c>
      <c r="V23" s="46">
        <f xml:space="preserve"> V21 * (V22)</f>
        <v>1.1814248901595235</v>
      </c>
    </row>
    <row r="24" spans="2:22" x14ac:dyDescent="0.3">
      <c r="C24" s="12" t="s">
        <v>17</v>
      </c>
      <c r="D24" s="3"/>
      <c r="E24" s="39">
        <f xml:space="preserve"> SUM('[1]PAYG summary tables'!B12:B14)</f>
        <v>7.1940473705847403E-3</v>
      </c>
      <c r="F24" s="35">
        <f xml:space="preserve"> SUM('[1]PAYG summary tables'!C12:C14)</f>
        <v>1.7986030731768264E-2</v>
      </c>
      <c r="G24" s="35">
        <f xml:space="preserve"> SUM('[1]PAYG summary tables'!D12:D14)</f>
        <v>4.5309858780181811E-3</v>
      </c>
      <c r="H24" s="35">
        <f xml:space="preserve"> SUM('[1]PAYG summary tables'!E12:E14)</f>
        <v>-1.456902673379234E-3</v>
      </c>
      <c r="I24" s="35">
        <f xml:space="preserve"> SUM('[1]PAYG summary tables'!F12:F14)</f>
        <v>-2.4071430477031494E-4</v>
      </c>
      <c r="J24" s="22"/>
      <c r="K24" s="39">
        <f xml:space="preserve"> SUM('[1]PAYG summary tables'!I12:I14)</f>
        <v>7.1940473705847403E-3</v>
      </c>
      <c r="L24" s="35">
        <f xml:space="preserve"> SUM('[1]PAYG summary tables'!J12:J14)</f>
        <v>1.7986030731768264E-2</v>
      </c>
      <c r="M24" s="35">
        <f xml:space="preserve"> SUM('[1]PAYG summary tables'!K12:K14)</f>
        <v>4.5309858780181811E-3</v>
      </c>
      <c r="N24" s="35">
        <f xml:space="preserve"> SUM('[1]PAYG summary tables'!L12:L14)</f>
        <v>-1.456902673379234E-3</v>
      </c>
      <c r="O24" s="35">
        <f xml:space="preserve"> SUM('[1]PAYG summary tables'!M12:M14)</f>
        <v>-2.4071430477031494E-4</v>
      </c>
      <c r="P24" s="22"/>
      <c r="Q24" s="15">
        <v>0</v>
      </c>
      <c r="R24" s="16">
        <v>0</v>
      </c>
      <c r="S24" s="16">
        <v>0</v>
      </c>
      <c r="T24" s="16">
        <v>0</v>
      </c>
      <c r="U24" s="16">
        <v>0</v>
      </c>
      <c r="V24" s="22"/>
    </row>
    <row r="25" spans="2:22" x14ac:dyDescent="0.3">
      <c r="C25" s="12" t="s">
        <v>18</v>
      </c>
      <c r="D25" s="3"/>
      <c r="E25" s="20"/>
      <c r="F25" s="21"/>
      <c r="G25" s="21"/>
      <c r="H25" s="21"/>
      <c r="I25" s="21"/>
      <c r="J25" s="22"/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22"/>
      <c r="Q25" s="39">
        <f xml:space="preserve"> SUM('[2]PAYG summary tables'!I12:I14)</f>
        <v>2.4299999999999999E-2</v>
      </c>
      <c r="R25" s="35">
        <f xml:space="preserve"> SUM('[2]PAYG summary tables'!J12:J14)</f>
        <v>2.4299999999999999E-2</v>
      </c>
      <c r="S25" s="35">
        <f xml:space="preserve"> SUM('[2]PAYG summary tables'!K12:K14)</f>
        <v>2.4299999999999999E-2</v>
      </c>
      <c r="T25" s="35">
        <f xml:space="preserve"> SUM('[2]PAYG summary tables'!L12:L14)</f>
        <v>2.4299999999999999E-2</v>
      </c>
      <c r="U25" s="35">
        <f xml:space="preserve"> SUM('[2]PAYG summary tables'!M12:M14)</f>
        <v>2.4299999999999999E-2</v>
      </c>
      <c r="V25" s="22"/>
    </row>
    <row r="26" spans="2:22" ht="13.8" thickBot="1" x14ac:dyDescent="0.35">
      <c r="C26" s="36" t="s">
        <v>8</v>
      </c>
      <c r="D26" s="26"/>
      <c r="E26" s="41">
        <f xml:space="preserve"> SUM(E23:E25)</f>
        <v>0.67353861674973448</v>
      </c>
      <c r="F26" s="42">
        <f t="shared" ref="F26" si="40" xml:space="preserve"> SUM(F23:F25)</f>
        <v>0.66447703383908108</v>
      </c>
      <c r="G26" s="42">
        <f t="shared" ref="G26" si="41" xml:space="preserve"> SUM(G23:G25)</f>
        <v>0.65397004092889455</v>
      </c>
      <c r="H26" s="42">
        <f t="shared" ref="H26" si="42" xml:space="preserve"> SUM(H23:H25)</f>
        <v>0.68457081765496341</v>
      </c>
      <c r="I26" s="42">
        <f t="shared" ref="I26" si="43" xml:space="preserve"> SUM(I23:I25)</f>
        <v>0.72934479921643913</v>
      </c>
      <c r="J26" s="47"/>
      <c r="K26" s="41">
        <f xml:space="preserve"> SUM(K23:K25)</f>
        <v>0.68909808197869371</v>
      </c>
      <c r="L26" s="42">
        <f t="shared" ref="L26" si="44" xml:space="preserve"> SUM(L23:L25)</f>
        <v>0.67944122653311689</v>
      </c>
      <c r="M26" s="42">
        <f t="shared" ref="M26" si="45" xml:space="preserve"> SUM(M23:M25)</f>
        <v>0.6690488943884163</v>
      </c>
      <c r="N26" s="42">
        <f t="shared" ref="N26" si="46" xml:space="preserve"> SUM(N23:N25)</f>
        <v>0.7011481830542311</v>
      </c>
      <c r="O26" s="42">
        <f t="shared" ref="O26" si="47" xml:space="preserve"> SUM(O23:O25)</f>
        <v>0.74820854264837611</v>
      </c>
      <c r="P26" s="47"/>
      <c r="Q26" s="41">
        <f xml:space="preserve"> SUM(Q23:Q25)</f>
        <v>0.77299241012519238</v>
      </c>
      <c r="R26" s="42">
        <f t="shared" ref="R26" si="48" xml:space="preserve"> SUM(R23:R25)</f>
        <v>0.752336541737048</v>
      </c>
      <c r="S26" s="42">
        <f t="shared" ref="S26" si="49" xml:space="preserve"> SUM(S23:S25)</f>
        <v>0.75955808204481434</v>
      </c>
      <c r="T26" s="42">
        <f t="shared" ref="T26" si="50" xml:space="preserve"> SUM(T23:T25)</f>
        <v>0.80531238490791934</v>
      </c>
      <c r="U26" s="42">
        <f t="shared" ref="U26" si="51" xml:space="preserve"> SUM(U23:U25)</f>
        <v>0.85580871199274677</v>
      </c>
      <c r="V26" s="47"/>
    </row>
    <row r="27" spans="2:22" x14ac:dyDescent="0.3">
      <c r="C27" s="30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22.8" x14ac:dyDescent="0.3">
      <c r="B28" s="27" t="s">
        <v>12</v>
      </c>
    </row>
    <row r="29" spans="2:22" ht="13.8" thickBot="1" x14ac:dyDescent="0.35"/>
    <row r="30" spans="2:22" x14ac:dyDescent="0.25">
      <c r="C30" s="4"/>
      <c r="D30" s="8"/>
      <c r="E30" s="5" t="s">
        <v>21</v>
      </c>
      <c r="F30" s="6"/>
      <c r="G30" s="6"/>
      <c r="H30" s="6"/>
      <c r="I30" s="6"/>
      <c r="J30" s="7"/>
      <c r="K30" s="5" t="s">
        <v>6</v>
      </c>
      <c r="L30" s="6"/>
      <c r="M30" s="6"/>
      <c r="N30" s="6"/>
      <c r="O30" s="6"/>
      <c r="P30" s="7"/>
      <c r="Q30" s="5" t="s">
        <v>7</v>
      </c>
      <c r="R30" s="6"/>
      <c r="S30" s="6"/>
      <c r="T30" s="6"/>
      <c r="U30" s="6"/>
      <c r="V30" s="7"/>
    </row>
    <row r="31" spans="2:22" ht="13.8" thickBot="1" x14ac:dyDescent="0.35">
      <c r="C31" s="9"/>
      <c r="D31" s="10"/>
      <c r="E31" s="23" t="s">
        <v>0</v>
      </c>
      <c r="F31" s="24" t="s">
        <v>1</v>
      </c>
      <c r="G31" s="24" t="s">
        <v>2</v>
      </c>
      <c r="H31" s="24" t="s">
        <v>3</v>
      </c>
      <c r="I31" s="24" t="s">
        <v>4</v>
      </c>
      <c r="J31" s="11" t="s">
        <v>5</v>
      </c>
      <c r="K31" s="23" t="s">
        <v>0</v>
      </c>
      <c r="L31" s="24" t="s">
        <v>1</v>
      </c>
      <c r="M31" s="24" t="s">
        <v>2</v>
      </c>
      <c r="N31" s="24" t="s">
        <v>3</v>
      </c>
      <c r="O31" s="24" t="s">
        <v>4</v>
      </c>
      <c r="P31" s="11" t="s">
        <v>5</v>
      </c>
      <c r="Q31" s="23" t="s">
        <v>0</v>
      </c>
      <c r="R31" s="24" t="s">
        <v>1</v>
      </c>
      <c r="S31" s="24" t="s">
        <v>2</v>
      </c>
      <c r="T31" s="24" t="s">
        <v>3</v>
      </c>
      <c r="U31" s="24" t="s">
        <v>4</v>
      </c>
      <c r="V31" s="11" t="s">
        <v>5</v>
      </c>
    </row>
    <row r="32" spans="2:22" x14ac:dyDescent="0.3">
      <c r="C32" s="19" t="s">
        <v>9</v>
      </c>
      <c r="D32" s="2"/>
      <c r="E32" s="13">
        <f>[1]PAYG!B25</f>
        <v>616.09500000000003</v>
      </c>
      <c r="F32" s="14">
        <f>[1]PAYG!C25</f>
        <v>618.98500000000001</v>
      </c>
      <c r="G32" s="14">
        <f>[1]PAYG!D25</f>
        <v>524.51400000000001</v>
      </c>
      <c r="H32" s="14">
        <f>[1]PAYG!E25</f>
        <v>420.916</v>
      </c>
      <c r="I32" s="14">
        <f>[1]PAYG!F25</f>
        <v>322.86599999999999</v>
      </c>
      <c r="J32" s="44">
        <f>[1]PAYG!G25</f>
        <v>2503.3760000000002</v>
      </c>
      <c r="K32" s="13">
        <f>[1]PAYG!I25</f>
        <v>478.82177674069425</v>
      </c>
      <c r="L32" s="14">
        <f>[1]PAYG!J25</f>
        <v>477.45523951370092</v>
      </c>
      <c r="M32" s="14">
        <f>[1]PAYG!K25</f>
        <v>406.53364063365984</v>
      </c>
      <c r="N32" s="14">
        <f>[1]PAYG!L25</f>
        <v>328.94150125863206</v>
      </c>
      <c r="O32" s="14">
        <f>[1]PAYG!M25</f>
        <v>255.00476944746777</v>
      </c>
      <c r="P32" s="44">
        <f>[1]PAYG!N25</f>
        <v>1946.7569275941551</v>
      </c>
      <c r="Q32" s="13">
        <f>[2]PAYG!I27</f>
        <v>514.29549366577476</v>
      </c>
      <c r="R32" s="14">
        <f>[2]PAYG!J27</f>
        <v>511.92357451053238</v>
      </c>
      <c r="S32" s="14">
        <f>[2]PAYG!K27</f>
        <v>431.25522989846741</v>
      </c>
      <c r="T32" s="14">
        <f>[2]PAYG!L27</f>
        <v>347.86939686902241</v>
      </c>
      <c r="U32" s="14">
        <f>[2]PAYG!M27</f>
        <v>270.45366043526877</v>
      </c>
      <c r="V32" s="44">
        <f>[2]PAYG!N27</f>
        <v>2075.7973553790657</v>
      </c>
    </row>
    <row r="33" spans="2:22" x14ac:dyDescent="0.3">
      <c r="C33" s="12" t="s">
        <v>14</v>
      </c>
      <c r="D33" s="3"/>
      <c r="E33" s="15">
        <f>[1]PAYG!B24</f>
        <v>136.47199999999998</v>
      </c>
      <c r="F33" s="16">
        <f>[1]PAYG!C24</f>
        <v>140.4</v>
      </c>
      <c r="G33" s="16">
        <f>[1]PAYG!D24</f>
        <v>143.20499999999998</v>
      </c>
      <c r="H33" s="16">
        <f>[1]PAYG!E24</f>
        <v>153.03899999999999</v>
      </c>
      <c r="I33" s="16">
        <f>[1]PAYG!F24</f>
        <v>159.27099999999999</v>
      </c>
      <c r="J33" s="45">
        <f>[1]PAYG!G24</f>
        <v>732.38699999999994</v>
      </c>
      <c r="K33" s="15">
        <f>[1]PAYG!I24</f>
        <v>106.39353154066799</v>
      </c>
      <c r="L33" s="16">
        <f>[1]PAYG!J24</f>
        <v>109.455799199175</v>
      </c>
      <c r="M33" s="16">
        <f>[1]PAYG!K24</f>
        <v>111.642576384031</v>
      </c>
      <c r="N33" s="16">
        <f>[1]PAYG!L24</f>
        <v>119.309159926229</v>
      </c>
      <c r="O33" s="16">
        <f>[1]PAYG!M24</f>
        <v>124.167625315184</v>
      </c>
      <c r="P33" s="45">
        <f>[1]PAYG!N24</f>
        <v>570.96869236528698</v>
      </c>
      <c r="Q33" s="15">
        <f>[2]PAYG!I26</f>
        <v>139.2679257371507</v>
      </c>
      <c r="R33" s="16">
        <f>[2]PAYG!J26</f>
        <v>138.88041283734944</v>
      </c>
      <c r="S33" s="16">
        <f>[2]PAYG!K26</f>
        <v>135.35447383989609</v>
      </c>
      <c r="T33" s="16">
        <f>[2]PAYG!L26</f>
        <v>142.78106049348619</v>
      </c>
      <c r="U33" s="16">
        <f>[2]PAYG!M26</f>
        <v>147.43745135185162</v>
      </c>
      <c r="V33" s="45">
        <f>[2]PAYG!N26</f>
        <v>703.72132425973405</v>
      </c>
    </row>
    <row r="34" spans="2:22" x14ac:dyDescent="0.3">
      <c r="C34" s="12" t="s">
        <v>15</v>
      </c>
      <c r="D34" s="3"/>
      <c r="E34" s="17">
        <f xml:space="preserve"> E33 / E32</f>
        <v>0.22151129290125707</v>
      </c>
      <c r="F34" s="18">
        <f t="shared" ref="F34" si="52" xml:space="preserve"> F33 / F32</f>
        <v>0.22682294401318287</v>
      </c>
      <c r="G34" s="18">
        <f t="shared" ref="G34" si="53" xml:space="preserve"> G33 / G32</f>
        <v>0.2730241709468193</v>
      </c>
      <c r="H34" s="18">
        <f t="shared" ref="H34" si="54" xml:space="preserve"> H33 / H32</f>
        <v>0.36358560852996796</v>
      </c>
      <c r="I34" s="18">
        <f t="shared" ref="I34" si="55" xml:space="preserve"> I33 / I32</f>
        <v>0.49330372352616875</v>
      </c>
      <c r="J34" s="46">
        <f t="shared" ref="J34" si="56" xml:space="preserve"> J33 / J32</f>
        <v>0.29255972734419433</v>
      </c>
      <c r="K34" s="17">
        <f xml:space="preserve"> K33 / K32</f>
        <v>0.22219860647291606</v>
      </c>
      <c r="L34" s="18">
        <f t="shared" ref="L34" si="57" xml:space="preserve"> L33 / L32</f>
        <v>0.229248294166084</v>
      </c>
      <c r="M34" s="18">
        <f t="shared" ref="M34" si="58" xml:space="preserve"> M33 / M32</f>
        <v>0.27462075760818921</v>
      </c>
      <c r="N34" s="18">
        <f t="shared" ref="N34" si="59" xml:space="preserve"> N33 / N32</f>
        <v>0.36270631546860216</v>
      </c>
      <c r="O34" s="18">
        <f t="shared" ref="O34" si="60" xml:space="preserve"> O33 / O32</f>
        <v>0.48692275671637247</v>
      </c>
      <c r="P34" s="46">
        <f t="shared" ref="P34" si="61" xml:space="preserve"> P33 / P32</f>
        <v>0.29329223606303156</v>
      </c>
      <c r="Q34" s="17">
        <f xml:space="preserve"> Q33 / Q32</f>
        <v>0.2707935952237932</v>
      </c>
      <c r="R34" s="18">
        <f t="shared" ref="R34:V34" si="62" xml:space="preserve"> R33 / R32</f>
        <v>0.27129130157785319</v>
      </c>
      <c r="S34" s="18">
        <f t="shared" si="62"/>
        <v>0.31386164029074681</v>
      </c>
      <c r="T34" s="18">
        <f t="shared" si="62"/>
        <v>0.41044444201927088</v>
      </c>
      <c r="U34" s="18">
        <f t="shared" si="62"/>
        <v>0.54514866285989783</v>
      </c>
      <c r="V34" s="46">
        <f t="shared" si="62"/>
        <v>0.33901253532102416</v>
      </c>
    </row>
    <row r="35" spans="2:22" x14ac:dyDescent="0.3">
      <c r="C35" s="12" t="s">
        <v>19</v>
      </c>
      <c r="D35" s="3"/>
      <c r="E35" s="33">
        <f xml:space="preserve"> [1]PAYG!B$29</f>
        <v>1.6310012310217479</v>
      </c>
      <c r="F35" s="34">
        <f xml:space="preserve"> [1]PAYG!C$29</f>
        <v>1.3425783475783477</v>
      </c>
      <c r="G35" s="34">
        <f xml:space="preserve"> [1]PAYG!D$29</f>
        <v>1.2398659264690479</v>
      </c>
      <c r="H35" s="34">
        <f xml:space="preserve"> [1]PAYG!E$29</f>
        <v>1.2323329347421244</v>
      </c>
      <c r="I35" s="34">
        <f xml:space="preserve"> [1]PAYG!F$29</f>
        <v>1.2547733108977781</v>
      </c>
      <c r="J35" s="40">
        <f xml:space="preserve"> [1]PAYG!G$29</f>
        <v>1.3341075141967293</v>
      </c>
      <c r="K35" s="33">
        <f xml:space="preserve"> [1]PAYG!I$29</f>
        <v>1.6310012310217479</v>
      </c>
      <c r="L35" s="34">
        <f xml:space="preserve"> [1]PAYG!J$29</f>
        <v>1.3425783475783477</v>
      </c>
      <c r="M35" s="34">
        <f xml:space="preserve"> [1]PAYG!K$29</f>
        <v>1.2398659264690479</v>
      </c>
      <c r="N35" s="34">
        <f xml:space="preserve"> [1]PAYG!L$29</f>
        <v>1.2323329347421244</v>
      </c>
      <c r="O35" s="34">
        <f xml:space="preserve"> [1]PAYG!M$29</f>
        <v>1.2547733108977781</v>
      </c>
      <c r="P35" s="40">
        <f xml:space="preserve"> [1]PAYG!N$29</f>
        <v>1.3341075141967291</v>
      </c>
      <c r="Q35" s="33">
        <f>[2]PAYG!I31</f>
        <v>1.6310012310217479</v>
      </c>
      <c r="R35" s="34">
        <f>[2]PAYG!J31</f>
        <v>1.3425783475783477</v>
      </c>
      <c r="S35" s="34">
        <f>[2]PAYG!K31</f>
        <v>1.2398659264690479</v>
      </c>
      <c r="T35" s="34">
        <f>[2]PAYG!L31</f>
        <v>1.2323329347421244</v>
      </c>
      <c r="U35" s="34">
        <f>[2]PAYG!M31</f>
        <v>1.2547733108977781</v>
      </c>
      <c r="V35" s="40">
        <f>[2]PAYG!N31</f>
        <v>1.3391377288225286</v>
      </c>
    </row>
    <row r="36" spans="2:22" x14ac:dyDescent="0.3">
      <c r="C36" s="12" t="s">
        <v>16</v>
      </c>
      <c r="D36" s="3"/>
      <c r="E36" s="17">
        <f t="shared" ref="E36" si="63" xml:space="preserve"> E34 * (E35)</f>
        <v>0.36128519140716925</v>
      </c>
      <c r="F36" s="18">
        <f t="shared" ref="F36" si="64" xml:space="preserve"> F34 * (F35)</f>
        <v>0.30452757336607511</v>
      </c>
      <c r="G36" s="18">
        <f t="shared" ref="G36" si="65" xml:space="preserve"> G34 * (G35)</f>
        <v>0.33851336665942183</v>
      </c>
      <c r="H36" s="18">
        <f t="shared" ref="H36" si="66" xml:space="preserve"> H34 * (H35)</f>
        <v>0.44805851998973656</v>
      </c>
      <c r="I36" s="18">
        <f xml:space="preserve"> I34 * (I35)</f>
        <v>0.61898434644713296</v>
      </c>
      <c r="J36" s="46">
        <f xml:space="preserve"> J34 * (J35)</f>
        <v>0.39030613060123598</v>
      </c>
      <c r="K36" s="17">
        <f xml:space="preserve"> K34 * (K35)</f>
        <v>0.36240620068864299</v>
      </c>
      <c r="L36" s="18">
        <f t="shared" ref="L36" si="67" xml:space="preserve"> L34 * (L35)</f>
        <v>0.307783795966656</v>
      </c>
      <c r="M36" s="18">
        <f t="shared" ref="M36" si="68" xml:space="preserve"> M34 * (M35)</f>
        <v>0.34049292005950937</v>
      </c>
      <c r="N36" s="18">
        <f t="shared" ref="N36" si="69" xml:space="preserve"> N34 * (N35)</f>
        <v>0.44697493819092526</v>
      </c>
      <c r="O36" s="18">
        <f xml:space="preserve"> O34 * (O35)</f>
        <v>0.61097767959647598</v>
      </c>
      <c r="P36" s="46">
        <f xml:space="preserve"> P34 * (P35)</f>
        <v>0.39128337598725133</v>
      </c>
      <c r="Q36" s="17">
        <f xml:space="preserve"> Q34 * (Q35)</f>
        <v>0.4416646871628116</v>
      </c>
      <c r="R36" s="18">
        <f t="shared" ref="R36" si="70" xml:space="preserve"> R34 * (R35)</f>
        <v>0.36422982738477333</v>
      </c>
      <c r="S36" s="18">
        <f t="shared" ref="S36" si="71" xml:space="preserve"> S34 * (S35)</f>
        <v>0.38914635342218185</v>
      </c>
      <c r="T36" s="18">
        <f t="shared" ref="T36" si="72" xml:space="preserve"> T34 * (T35)</f>
        <v>0.50580420378220181</v>
      </c>
      <c r="U36" s="18">
        <f xml:space="preserve"> U34 * (U35)</f>
        <v>0.68403799262821063</v>
      </c>
      <c r="V36" s="46">
        <f xml:space="preserve"> V34 * (V35)</f>
        <v>0.45398447659216351</v>
      </c>
    </row>
    <row r="37" spans="2:22" x14ac:dyDescent="0.3">
      <c r="C37" s="12" t="s">
        <v>17</v>
      </c>
      <c r="D37" s="3"/>
      <c r="E37" s="39">
        <f xml:space="preserve"> SUM('[1]PAYG summary tables'!B19:B21)</f>
        <v>-3.8343082961160964E-2</v>
      </c>
      <c r="F37" s="35">
        <f xml:space="preserve"> SUM('[1]PAYG summary tables'!C19:C21)</f>
        <v>2.5240703417678998E-3</v>
      </c>
      <c r="G37" s="35">
        <f xml:space="preserve"> SUM('[1]PAYG summary tables'!D19:D21)</f>
        <v>3.5529703869690239E-2</v>
      </c>
      <c r="H37" s="35">
        <f xml:space="preserve"> SUM('[1]PAYG summary tables'!E19:E21)</f>
        <v>3.7902717447455881E-3</v>
      </c>
      <c r="I37" s="35">
        <f xml:space="preserve"> SUM('[1]PAYG summary tables'!F19:F21)</f>
        <v>4.608020896971809E-4</v>
      </c>
      <c r="J37" s="22"/>
      <c r="K37" s="39">
        <f xml:space="preserve"> SUM('[1]PAYG summary tables'!I19:I21)</f>
        <v>-3.8343082961160964E-2</v>
      </c>
      <c r="L37" s="35">
        <f xml:space="preserve"> SUM('[1]PAYG summary tables'!J19:J21)</f>
        <v>2.5240703417678998E-3</v>
      </c>
      <c r="M37" s="35">
        <f xml:space="preserve"> SUM('[1]PAYG summary tables'!K19:K21)</f>
        <v>3.5529703869690239E-2</v>
      </c>
      <c r="N37" s="35">
        <f xml:space="preserve"> SUM('[1]PAYG summary tables'!L19:L21)</f>
        <v>3.7902717447455881E-3</v>
      </c>
      <c r="O37" s="35">
        <f xml:space="preserve"> SUM('[1]PAYG summary tables'!M19:M21)</f>
        <v>4.608020896971809E-4</v>
      </c>
      <c r="P37" s="22"/>
      <c r="Q37" s="15">
        <v>0</v>
      </c>
      <c r="R37" s="16">
        <v>0</v>
      </c>
      <c r="S37" s="16">
        <v>0</v>
      </c>
      <c r="T37" s="16">
        <v>0</v>
      </c>
      <c r="U37" s="16">
        <v>0</v>
      </c>
      <c r="V37" s="22"/>
    </row>
    <row r="38" spans="2:22" x14ac:dyDescent="0.3">
      <c r="C38" s="12" t="s">
        <v>18</v>
      </c>
      <c r="D38" s="3"/>
      <c r="E38" s="20"/>
      <c r="F38" s="21"/>
      <c r="G38" s="21"/>
      <c r="H38" s="21"/>
      <c r="I38" s="21"/>
      <c r="J38" s="22"/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22"/>
      <c r="Q38" s="39">
        <f xml:space="preserve"> SUM('[2]PAYG summary tables'!I19:I21)</f>
        <v>2.4299999999999999E-2</v>
      </c>
      <c r="R38" s="35">
        <f xml:space="preserve"> SUM('[2]PAYG summary tables'!J19:J21)</f>
        <v>2.4299999999999999E-2</v>
      </c>
      <c r="S38" s="35">
        <f xml:space="preserve"> SUM('[2]PAYG summary tables'!K19:K21)</f>
        <v>2.4299999999999999E-2</v>
      </c>
      <c r="T38" s="35">
        <f xml:space="preserve"> SUM('[2]PAYG summary tables'!L19:L21)</f>
        <v>2.4299999999999999E-2</v>
      </c>
      <c r="U38" s="35">
        <f xml:space="preserve"> SUM('[2]PAYG summary tables'!M19:M21)</f>
        <v>2.4299999999999999E-2</v>
      </c>
      <c r="V38" s="22"/>
    </row>
    <row r="39" spans="2:22" ht="13.8" thickBot="1" x14ac:dyDescent="0.35">
      <c r="C39" s="36" t="s">
        <v>8</v>
      </c>
      <c r="D39" s="26"/>
      <c r="E39" s="41">
        <f xml:space="preserve"> SUM(E36:E38)</f>
        <v>0.32294210844600829</v>
      </c>
      <c r="F39" s="42">
        <f t="shared" ref="F39" si="73" xml:space="preserve"> SUM(F36:F38)</f>
        <v>0.30705164370784299</v>
      </c>
      <c r="G39" s="42">
        <f t="shared" ref="G39" si="74" xml:space="preserve"> SUM(G36:G38)</f>
        <v>0.37404307052911206</v>
      </c>
      <c r="H39" s="42">
        <f t="shared" ref="H39" si="75" xml:space="preserve"> SUM(H36:H38)</f>
        <v>0.45184879173448217</v>
      </c>
      <c r="I39" s="42">
        <f t="shared" ref="I39" si="76" xml:space="preserve"> SUM(I36:I38)</f>
        <v>0.61944514853683019</v>
      </c>
      <c r="J39" s="47"/>
      <c r="K39" s="41">
        <f xml:space="preserve"> SUM(K36:K38)</f>
        <v>0.32406311772748203</v>
      </c>
      <c r="L39" s="42">
        <f t="shared" ref="L39" si="77" xml:space="preserve"> SUM(L36:L38)</f>
        <v>0.31030786630842389</v>
      </c>
      <c r="M39" s="42">
        <f t="shared" ref="M39" si="78" xml:space="preserve"> SUM(M36:M38)</f>
        <v>0.37602262392919961</v>
      </c>
      <c r="N39" s="42">
        <f t="shared" ref="N39" si="79" xml:space="preserve"> SUM(N36:N38)</f>
        <v>0.45076520993567087</v>
      </c>
      <c r="O39" s="42">
        <f t="shared" ref="O39" si="80" xml:space="preserve"> SUM(O36:O38)</f>
        <v>0.61143848168617321</v>
      </c>
      <c r="P39" s="47"/>
      <c r="Q39" s="41">
        <f xml:space="preserve"> SUM(Q36:Q38)</f>
        <v>0.46596468716281159</v>
      </c>
      <c r="R39" s="42">
        <f t="shared" ref="R39" si="81" xml:space="preserve"> SUM(R36:R38)</f>
        <v>0.38852982738477332</v>
      </c>
      <c r="S39" s="42">
        <f t="shared" ref="S39" si="82" xml:space="preserve"> SUM(S36:S38)</f>
        <v>0.41344635342218183</v>
      </c>
      <c r="T39" s="42">
        <f t="shared" ref="T39" si="83" xml:space="preserve"> SUM(T36:T38)</f>
        <v>0.5301042037822018</v>
      </c>
      <c r="U39" s="42">
        <f t="shared" ref="U39" si="84" xml:space="preserve"> SUM(U36:U38)</f>
        <v>0.70833799262821062</v>
      </c>
      <c r="V39" s="47"/>
    </row>
    <row r="40" spans="2:22" x14ac:dyDescent="0.3">
      <c r="C40" s="30"/>
      <c r="D40" s="31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2:22" ht="22.8" x14ac:dyDescent="0.3">
      <c r="B41" s="27" t="s">
        <v>11</v>
      </c>
    </row>
    <row r="42" spans="2:22" ht="13.8" thickBot="1" x14ac:dyDescent="0.35"/>
    <row r="43" spans="2:22" x14ac:dyDescent="0.25">
      <c r="C43" s="4"/>
      <c r="D43" s="8"/>
      <c r="E43" s="5" t="s">
        <v>21</v>
      </c>
      <c r="F43" s="6"/>
      <c r="G43" s="6"/>
      <c r="H43" s="6"/>
      <c r="I43" s="6"/>
      <c r="J43" s="7"/>
      <c r="K43" s="5" t="s">
        <v>6</v>
      </c>
      <c r="L43" s="6"/>
      <c r="M43" s="6"/>
      <c r="N43" s="6"/>
      <c r="O43" s="6"/>
      <c r="P43" s="7"/>
      <c r="Q43" s="5" t="s">
        <v>7</v>
      </c>
      <c r="R43" s="6"/>
      <c r="S43" s="6"/>
      <c r="T43" s="6"/>
      <c r="U43" s="6"/>
      <c r="V43" s="7"/>
    </row>
    <row r="44" spans="2:22" ht="13.8" thickBot="1" x14ac:dyDescent="0.35">
      <c r="C44" s="9"/>
      <c r="D44" s="10"/>
      <c r="E44" s="23" t="s">
        <v>0</v>
      </c>
      <c r="F44" s="24" t="s">
        <v>1</v>
      </c>
      <c r="G44" s="24" t="s">
        <v>2</v>
      </c>
      <c r="H44" s="24" t="s">
        <v>3</v>
      </c>
      <c r="I44" s="24" t="s">
        <v>4</v>
      </c>
      <c r="J44" s="11" t="s">
        <v>5</v>
      </c>
      <c r="K44" s="23" t="s">
        <v>0</v>
      </c>
      <c r="L44" s="24" t="s">
        <v>1</v>
      </c>
      <c r="M44" s="24" t="s">
        <v>2</v>
      </c>
      <c r="N44" s="24" t="s">
        <v>3</v>
      </c>
      <c r="O44" s="24" t="s">
        <v>4</v>
      </c>
      <c r="P44" s="11" t="s">
        <v>5</v>
      </c>
      <c r="Q44" s="23" t="s">
        <v>0</v>
      </c>
      <c r="R44" s="24" t="s">
        <v>1</v>
      </c>
      <c r="S44" s="24" t="s">
        <v>2</v>
      </c>
      <c r="T44" s="24" t="s">
        <v>3</v>
      </c>
      <c r="U44" s="24" t="s">
        <v>4</v>
      </c>
      <c r="V44" s="11" t="s">
        <v>5</v>
      </c>
    </row>
    <row r="45" spans="2:22" x14ac:dyDescent="0.3">
      <c r="C45" s="19" t="s">
        <v>9</v>
      </c>
      <c r="D45" s="2"/>
      <c r="E45" s="13">
        <f>[1]PAYG!B34</f>
        <v>70.662000000000006</v>
      </c>
      <c r="F45" s="14">
        <f>[1]PAYG!C34</f>
        <v>71.64</v>
      </c>
      <c r="G45" s="14">
        <f>[1]PAYG!D34</f>
        <v>68.707999999999998</v>
      </c>
      <c r="H45" s="14">
        <f>[1]PAYG!E34</f>
        <v>94.87</v>
      </c>
      <c r="I45" s="14">
        <f>[1]PAYG!F34</f>
        <v>66.138999999999996</v>
      </c>
      <c r="J45" s="44">
        <f>[1]PAYG!G34</f>
        <v>372.01900000000001</v>
      </c>
      <c r="K45" s="13">
        <f>[1]PAYG!I34</f>
        <v>59.376984440202797</v>
      </c>
      <c r="L45" s="14">
        <f>[1]PAYG!J34</f>
        <v>60.198793768873301</v>
      </c>
      <c r="M45" s="14">
        <f>[1]PAYG!K34</f>
        <v>57.735046374535798</v>
      </c>
      <c r="N45" s="14">
        <f>[1]PAYG!L34</f>
        <v>79.718866064391506</v>
      </c>
      <c r="O45" s="14">
        <f>[1]PAYG!M34</f>
        <v>55.576326369060695</v>
      </c>
      <c r="P45" s="44">
        <f>[1]PAYG!N34</f>
        <v>312.60601701706412</v>
      </c>
      <c r="Q45" s="13">
        <f>[2]PAYG!I37</f>
        <v>60.536355597599396</v>
      </c>
      <c r="R45" s="14">
        <f>[2]PAYG!J37</f>
        <v>61.392258095852995</v>
      </c>
      <c r="S45" s="14">
        <f>[2]PAYG!K37</f>
        <v>56.682237871903695</v>
      </c>
      <c r="T45" s="14">
        <f>[2]PAYG!L37</f>
        <v>70.4690776815589</v>
      </c>
      <c r="U45" s="14">
        <f>[2]PAYG!M37</f>
        <v>53.393313295241001</v>
      </c>
      <c r="V45" s="44">
        <f>[2]PAYG!N37</f>
        <v>302.47324254215596</v>
      </c>
    </row>
    <row r="46" spans="2:22" x14ac:dyDescent="0.3">
      <c r="C46" s="12" t="s">
        <v>14</v>
      </c>
      <c r="D46" s="3"/>
      <c r="E46" s="15">
        <f>[1]PAYG!B33</f>
        <v>40.201999999999998</v>
      </c>
      <c r="F46" s="16">
        <f>[1]PAYG!C33</f>
        <v>40.789000000000001</v>
      </c>
      <c r="G46" s="16">
        <f>[1]PAYG!D33</f>
        <v>41.078000000000003</v>
      </c>
      <c r="H46" s="16">
        <f>[1]PAYG!E33</f>
        <v>41.391999999999996</v>
      </c>
      <c r="I46" s="16">
        <f>[1]PAYG!F33</f>
        <v>41.698</v>
      </c>
      <c r="J46" s="45">
        <f>[1]PAYG!G33</f>
        <v>205.15900000000002</v>
      </c>
      <c r="K46" s="15">
        <f>[1]PAYG!I33</f>
        <v>33.781573242549499</v>
      </c>
      <c r="L46" s="16">
        <f>[1]PAYG!J33</f>
        <v>34.274826898919201</v>
      </c>
      <c r="M46" s="16">
        <f>[1]PAYG!K33</f>
        <v>34.517672395837202</v>
      </c>
      <c r="N46" s="16">
        <f>[1]PAYG!L33</f>
        <v>34.781525288682303</v>
      </c>
      <c r="O46" s="16">
        <f>[1]PAYG!M33</f>
        <v>35.038655814830797</v>
      </c>
      <c r="P46" s="45">
        <f>[1]PAYG!N33</f>
        <v>172.39425364081902</v>
      </c>
      <c r="Q46" s="15">
        <f>[2]PAYG!I36</f>
        <v>34.283575160485299</v>
      </c>
      <c r="R46" s="16">
        <f>[2]PAYG!J36</f>
        <v>34.799609942219</v>
      </c>
      <c r="S46" s="16">
        <f>[2]PAYG!K36</f>
        <v>35.058542588620597</v>
      </c>
      <c r="T46" s="16">
        <f>[2]PAYG!L36</f>
        <v>35.338743960044702</v>
      </c>
      <c r="U46" s="16">
        <f>[2]PAYG!M36</f>
        <v>35.611782242342997</v>
      </c>
      <c r="V46" s="45">
        <f>[2]PAYG!N36</f>
        <v>175.09225389371261</v>
      </c>
    </row>
    <row r="47" spans="2:22" x14ac:dyDescent="0.3">
      <c r="C47" s="12" t="s">
        <v>15</v>
      </c>
      <c r="D47" s="3"/>
      <c r="E47" s="17">
        <f xml:space="preserve"> E46 / E45</f>
        <v>0.56893379751493012</v>
      </c>
      <c r="F47" s="18">
        <f t="shared" ref="F47" si="85" xml:space="preserve"> F46 / F45</f>
        <v>0.56936069235064213</v>
      </c>
      <c r="G47" s="18">
        <f t="shared" ref="G47" si="86" xml:space="preserve"> G46 / G45</f>
        <v>0.59786342201781462</v>
      </c>
      <c r="H47" s="18">
        <f t="shared" ref="H47" si="87" xml:space="preserve"> H46 / H45</f>
        <v>0.43630230842205114</v>
      </c>
      <c r="I47" s="18">
        <f t="shared" ref="I47" si="88" xml:space="preserve"> I46 / I45</f>
        <v>0.63046009162521366</v>
      </c>
      <c r="J47" s="46">
        <f t="shared" ref="J47" si="89" xml:space="preserve"> J46 / J45</f>
        <v>0.55147452146261355</v>
      </c>
      <c r="K47" s="17">
        <f xml:space="preserve"> K46 / K45</f>
        <v>0.56893379751493023</v>
      </c>
      <c r="L47" s="18">
        <f t="shared" ref="L47" si="90" xml:space="preserve"> L46 / L45</f>
        <v>0.56936069235064179</v>
      </c>
      <c r="M47" s="18">
        <f t="shared" ref="M47" si="91" xml:space="preserve"> M46 / M45</f>
        <v>0.59786342201781473</v>
      </c>
      <c r="N47" s="18">
        <f t="shared" ref="N47" si="92" xml:space="preserve"> N46 / N45</f>
        <v>0.43630230842205081</v>
      </c>
      <c r="O47" s="18">
        <f t="shared" ref="O47" si="93" xml:space="preserve"> O46 / O45</f>
        <v>0.63046009162521388</v>
      </c>
      <c r="P47" s="46">
        <f t="shared" ref="P47" si="94" xml:space="preserve"> P46 / P45</f>
        <v>0.55147452146261344</v>
      </c>
      <c r="Q47" s="17">
        <f xml:space="preserve"> Q46 / Q45</f>
        <v>0.56633034516278069</v>
      </c>
      <c r="R47" s="18">
        <f t="shared" ref="R47:V47" si="95" xml:space="preserve"> R46 / R45</f>
        <v>0.56684036426686979</v>
      </c>
      <c r="S47" s="18">
        <f t="shared" si="95"/>
        <v>0.61851020539890234</v>
      </c>
      <c r="T47" s="18">
        <f t="shared" si="95"/>
        <v>0.50147873539279375</v>
      </c>
      <c r="U47" s="18">
        <f t="shared" si="95"/>
        <v>0.6669708254557245</v>
      </c>
      <c r="V47" s="46">
        <f t="shared" si="95"/>
        <v>0.5788685717193971</v>
      </c>
    </row>
    <row r="48" spans="2:22" x14ac:dyDescent="0.3">
      <c r="C48" s="12" t="s">
        <v>19</v>
      </c>
      <c r="D48" s="3"/>
      <c r="E48" s="33">
        <f xml:space="preserve"> [1]PAYG!B$38</f>
        <v>0.99994059499527399</v>
      </c>
      <c r="F48" s="34">
        <f xml:space="preserve"> [1]PAYG!C$38</f>
        <v>1.0000690382210891</v>
      </c>
      <c r="G48" s="34">
        <f xml:space="preserve"> [1]PAYG!D$38</f>
        <v>1.0000611811675348</v>
      </c>
      <c r="H48" s="34">
        <f xml:space="preserve"> [1]PAYG!E$38</f>
        <v>0.99999470912253596</v>
      </c>
      <c r="I48" s="34">
        <f xml:space="preserve"> [1]PAYG!F$38</f>
        <v>1.0000633003981003</v>
      </c>
      <c r="J48" s="40">
        <f xml:space="preserve"> [1]PAYG!G$38</f>
        <v>1.0000261333892246</v>
      </c>
      <c r="K48" s="33">
        <f xml:space="preserve"> [1]PAYG!I$38</f>
        <v>0.99994059499527399</v>
      </c>
      <c r="L48" s="34">
        <f xml:space="preserve"> [1]PAYG!J$38</f>
        <v>1.0000690382210891</v>
      </c>
      <c r="M48" s="34">
        <f xml:space="preserve"> [1]PAYG!K$38</f>
        <v>1.0000611811675348</v>
      </c>
      <c r="N48" s="34">
        <f xml:space="preserve"> [1]PAYG!L$38</f>
        <v>0.99999470912253596</v>
      </c>
      <c r="O48" s="34">
        <f xml:space="preserve"> [1]PAYG!M$38</f>
        <v>1.0000633003981003</v>
      </c>
      <c r="P48" s="40">
        <f xml:space="preserve"> [1]PAYG!N$38</f>
        <v>1.0000261333892246</v>
      </c>
      <c r="Q48" s="33">
        <f>[2]PAYG!I41</f>
        <v>0.99994059499527399</v>
      </c>
      <c r="R48" s="34">
        <f>[2]PAYG!J41</f>
        <v>1.0000690382210891</v>
      </c>
      <c r="S48" s="34">
        <f>[2]PAYG!K41</f>
        <v>1.0000611811675348</v>
      </c>
      <c r="T48" s="34">
        <f>[2]PAYG!L41</f>
        <v>0.99999470912253596</v>
      </c>
      <c r="U48" s="34">
        <f>[2]PAYG!M41</f>
        <v>1.0000633003981003</v>
      </c>
      <c r="V48" s="40">
        <f>[2]PAYG!N41</f>
        <v>1.0000261466553511</v>
      </c>
    </row>
    <row r="49" spans="1:22" x14ac:dyDescent="0.3">
      <c r="C49" s="12" t="s">
        <v>16</v>
      </c>
      <c r="D49" s="3"/>
      <c r="E49" s="17">
        <f t="shared" ref="E49" si="96" xml:space="preserve"> E47 * (E48)</f>
        <v>0.56889999999999996</v>
      </c>
      <c r="F49" s="18">
        <f t="shared" ref="F49" si="97" xml:space="preserve"> F47 * (F48)</f>
        <v>0.56940000000000002</v>
      </c>
      <c r="G49" s="18">
        <f t="shared" ref="G49" si="98" xml:space="preserve"> G47 * (G48)</f>
        <v>0.59789999999999999</v>
      </c>
      <c r="H49" s="18">
        <f t="shared" ref="H49" si="99" xml:space="preserve"> H47 * (H48)</f>
        <v>0.43630000000000002</v>
      </c>
      <c r="I49" s="18">
        <f xml:space="preserve"> I47 * (I48)</f>
        <v>0.63049999999999995</v>
      </c>
      <c r="J49" s="46">
        <f xml:space="preserve"> J47 * (J48)</f>
        <v>0.55148893336093041</v>
      </c>
      <c r="K49" s="17">
        <f xml:space="preserve"> K47 * (K48)</f>
        <v>0.56890000000000007</v>
      </c>
      <c r="L49" s="18">
        <f t="shared" ref="L49" si="100" xml:space="preserve"> L47 * (L48)</f>
        <v>0.56939999999999968</v>
      </c>
      <c r="M49" s="18">
        <f t="shared" ref="M49" si="101" xml:space="preserve"> M47 * (M48)</f>
        <v>0.5979000000000001</v>
      </c>
      <c r="N49" s="18">
        <f t="shared" ref="N49" si="102" xml:space="preserve"> N47 * (N48)</f>
        <v>0.43629999999999969</v>
      </c>
      <c r="O49" s="18">
        <f xml:space="preserve"> O47 * (O48)</f>
        <v>0.63050000000000017</v>
      </c>
      <c r="P49" s="46">
        <f xml:space="preserve"> P47 * (P48)</f>
        <v>0.5514889333609303</v>
      </c>
      <c r="Q49" s="17">
        <f xml:space="preserve"> Q47 * (Q48)</f>
        <v>0.56629670230594986</v>
      </c>
      <c r="R49" s="18">
        <f t="shared" ref="R49" si="103" xml:space="preserve"> R47 * (R48)</f>
        <v>0.56687949791726022</v>
      </c>
      <c r="S49" s="18">
        <f t="shared" ref="S49" si="104" xml:space="preserve"> S47 * (S48)</f>
        <v>0.61854804657540086</v>
      </c>
      <c r="T49" s="18">
        <f t="shared" ref="T49" si="105" xml:space="preserve"> T47 * (T48)</f>
        <v>0.50147608213025396</v>
      </c>
      <c r="U49" s="18">
        <f xml:space="preserve"> U47 * (U48)</f>
        <v>0.66701304497449709</v>
      </c>
      <c r="V49" s="46">
        <f xml:space="preserve"> V47 * (V48)</f>
        <v>0.57888370719643545</v>
      </c>
    </row>
    <row r="50" spans="1:22" x14ac:dyDescent="0.3">
      <c r="C50" s="12" t="s">
        <v>17</v>
      </c>
      <c r="D50" s="3"/>
      <c r="E50" s="39">
        <f xml:space="preserve"> SUM('[1]PAYG summary tables'!B26:B28)</f>
        <v>0</v>
      </c>
      <c r="F50" s="35">
        <f xml:space="preserve"> SUM('[1]PAYG summary tables'!C26:C28)</f>
        <v>0</v>
      </c>
      <c r="G50" s="35">
        <f xml:space="preserve"> SUM('[1]PAYG summary tables'!D26:D28)</f>
        <v>0</v>
      </c>
      <c r="H50" s="35">
        <f xml:space="preserve"> SUM('[1]PAYG summary tables'!E26:E28)</f>
        <v>0</v>
      </c>
      <c r="I50" s="35">
        <f xml:space="preserve"> SUM('[1]PAYG summary tables'!F26:F28)</f>
        <v>0</v>
      </c>
      <c r="J50" s="22"/>
      <c r="K50" s="39">
        <f xml:space="preserve"> SUM('[1]PAYG summary tables'!I26:I28)</f>
        <v>0</v>
      </c>
      <c r="L50" s="35">
        <f xml:space="preserve"> SUM('[1]PAYG summary tables'!J26:J28)</f>
        <v>0</v>
      </c>
      <c r="M50" s="35">
        <f xml:space="preserve"> SUM('[1]PAYG summary tables'!K26:K28)</f>
        <v>0</v>
      </c>
      <c r="N50" s="35">
        <f xml:space="preserve"> SUM('[1]PAYG summary tables'!L26:L28)</f>
        <v>0</v>
      </c>
      <c r="O50" s="35">
        <f xml:space="preserve"> SUM('[1]PAYG summary tables'!M26:M28)</f>
        <v>0</v>
      </c>
      <c r="P50" s="22"/>
      <c r="Q50" s="15">
        <v>0</v>
      </c>
      <c r="R50" s="16">
        <v>0</v>
      </c>
      <c r="S50" s="16">
        <v>0</v>
      </c>
      <c r="T50" s="16">
        <v>0</v>
      </c>
      <c r="U50" s="16">
        <v>0</v>
      </c>
      <c r="V50" s="22"/>
    </row>
    <row r="51" spans="1:22" x14ac:dyDescent="0.3">
      <c r="C51" s="12" t="s">
        <v>18</v>
      </c>
      <c r="D51" s="3"/>
      <c r="E51" s="20"/>
      <c r="F51" s="21"/>
      <c r="G51" s="21"/>
      <c r="H51" s="21"/>
      <c r="I51" s="21"/>
      <c r="J51" s="22"/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22"/>
      <c r="Q51" s="39">
        <f xml:space="preserve"> SUM('[2]PAYG summary tables'!I26:I28)</f>
        <v>2.4299999999999999E-2</v>
      </c>
      <c r="R51" s="35">
        <f xml:space="preserve"> SUM('[2]PAYG summary tables'!J26:J28)</f>
        <v>2.4299999999999999E-2</v>
      </c>
      <c r="S51" s="35">
        <f xml:space="preserve"> SUM('[2]PAYG summary tables'!K26:K28)</f>
        <v>2.4299999999999999E-2</v>
      </c>
      <c r="T51" s="35">
        <f xml:space="preserve"> SUM('[2]PAYG summary tables'!L26:L28)</f>
        <v>2.4299999999999999E-2</v>
      </c>
      <c r="U51" s="35">
        <f xml:space="preserve"> SUM('[2]PAYG summary tables'!M26:M28)</f>
        <v>2.4299999999999999E-2</v>
      </c>
      <c r="V51" s="22"/>
    </row>
    <row r="52" spans="1:22" ht="13.8" thickBot="1" x14ac:dyDescent="0.35">
      <c r="C52" s="36" t="s">
        <v>8</v>
      </c>
      <c r="D52" s="26"/>
      <c r="E52" s="41">
        <f xml:space="preserve"> SUM(E49:E51)</f>
        <v>0.56889999999999996</v>
      </c>
      <c r="F52" s="42">
        <f t="shared" ref="F52" si="106" xml:space="preserve"> SUM(F49:F51)</f>
        <v>0.56940000000000002</v>
      </c>
      <c r="G52" s="42">
        <f t="shared" ref="G52" si="107" xml:space="preserve"> SUM(G49:G51)</f>
        <v>0.59789999999999999</v>
      </c>
      <c r="H52" s="42">
        <f t="shared" ref="H52" si="108" xml:space="preserve"> SUM(H49:H51)</f>
        <v>0.43630000000000002</v>
      </c>
      <c r="I52" s="42">
        <f t="shared" ref="I52" si="109" xml:space="preserve"> SUM(I49:I51)</f>
        <v>0.63049999999999995</v>
      </c>
      <c r="J52" s="47"/>
      <c r="K52" s="41">
        <f xml:space="preserve"> SUM(K49:K51)</f>
        <v>0.56890000000000007</v>
      </c>
      <c r="L52" s="42">
        <f t="shared" ref="L52" si="110" xml:space="preserve"> SUM(L49:L51)</f>
        <v>0.56939999999999968</v>
      </c>
      <c r="M52" s="42">
        <f t="shared" ref="M52" si="111" xml:space="preserve"> SUM(M49:M51)</f>
        <v>0.5979000000000001</v>
      </c>
      <c r="N52" s="42">
        <f t="shared" ref="N52" si="112" xml:space="preserve"> SUM(N49:N51)</f>
        <v>0.43629999999999969</v>
      </c>
      <c r="O52" s="42">
        <f t="shared" ref="O52" si="113" xml:space="preserve"> SUM(O49:O51)</f>
        <v>0.63050000000000017</v>
      </c>
      <c r="P52" s="47"/>
      <c r="Q52" s="41">
        <f xml:space="preserve"> SUM(Q49:Q51)</f>
        <v>0.59059670230594985</v>
      </c>
      <c r="R52" s="42">
        <f t="shared" ref="R52" si="114" xml:space="preserve"> SUM(R49:R51)</f>
        <v>0.59117949791726021</v>
      </c>
      <c r="S52" s="42">
        <f t="shared" ref="S52" si="115" xml:space="preserve"> SUM(S49:S51)</f>
        <v>0.64284804657540084</v>
      </c>
      <c r="T52" s="42">
        <f t="shared" ref="T52" si="116" xml:space="preserve"> SUM(T49:T51)</f>
        <v>0.52577608213025395</v>
      </c>
      <c r="U52" s="42">
        <f t="shared" ref="U52" si="117" xml:space="preserve"> SUM(U49:U51)</f>
        <v>0.69131304497449708</v>
      </c>
      <c r="V52" s="47"/>
    </row>
    <row r="53" spans="1:22" x14ac:dyDescent="0.3"/>
    <row r="54" spans="1:22" s="28" customFormat="1" x14ac:dyDescent="0.3">
      <c r="A54" s="28" t="s">
        <v>13</v>
      </c>
    </row>
    <row r="55" spans="1:22" x14ac:dyDescent="0.3"/>
    <row r="56" spans="1:22" x14ac:dyDescent="0.3"/>
    <row r="57" spans="1:22" x14ac:dyDescent="0.3"/>
    <row r="58" spans="1:22" x14ac:dyDescent="0.3"/>
    <row r="59" spans="1:22" x14ac:dyDescent="0.3"/>
    <row r="60" spans="1:22" x14ac:dyDescent="0.3"/>
    <row r="61" spans="1:22" x14ac:dyDescent="0.3"/>
    <row r="62" spans="1:22" x14ac:dyDescent="0.3"/>
    <row r="63" spans="1:22" x14ac:dyDescent="0.3"/>
    <row r="64" spans="1:22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9E93985C1CBB0F4F8B385AC4B9DBAC26" ma:contentTypeVersion="89" ma:contentTypeDescription="Create a new document" ma:contentTypeScope="" ma:versionID="4c1c86e74fb7e35d58ad8414ef9b38ba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Programme Management</TermName>
          <TermId xmlns="http://schemas.microsoft.com/office/infopath/2007/PartnerControls">33eab7ff-23d8-42c1-87bf-d08620b21813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1791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6EA1B2-4DB9-49F7-8D3F-7F05D4FE3177}"/>
</file>

<file path=customXml/itemProps2.xml><?xml version="1.0" encoding="utf-8"?>
<ds:datastoreItem xmlns:ds="http://schemas.openxmlformats.org/officeDocument/2006/customXml" ds:itemID="{57B5A97F-59E4-49AE-A63C-D87C01350E54}"/>
</file>

<file path=customXml/itemProps3.xml><?xml version="1.0" encoding="utf-8"?>
<ds:datastoreItem xmlns:ds="http://schemas.openxmlformats.org/officeDocument/2006/customXml" ds:itemID="{7655AA19-CB4E-48BC-A67B-ECF50CFC95C0}"/>
</file>

<file path=customXml/itemProps4.xml><?xml version="1.0" encoding="utf-8"?>
<ds:datastoreItem xmlns:ds="http://schemas.openxmlformats.org/officeDocument/2006/customXml" ds:itemID="{88490F26-7381-4B73-B3F1-6C7496A0A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- PAYG</vt:lpstr>
    </vt:vector>
  </TitlesOfParts>
  <Company>OFWAT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Thorp</dc:creator>
  <cp:lastModifiedBy>Thomas Jones</cp:lastModifiedBy>
  <dcterms:created xsi:type="dcterms:W3CDTF">2020-03-09T10:15:30Z</dcterms:created>
  <dcterms:modified xsi:type="dcterms:W3CDTF">2020-03-17T11:29:13Z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0x010100573134B1BDBFC74F8C2DBF70E4CDEAD4009E93985C1CBB0F4F8B385AC4B9DBAC26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Project Code">
    <vt:lpwstr>1791;#Programme Management|33eab7ff-23d8-42c1-87bf-d08620b21813</vt:lpwstr>
  </property>
  <property fmtid="{D5CDD505-2E9C-101B-9397-08002B2CF9AE}" pid="10" name="Stakeholder 3">
    <vt:lpwstr/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">
    <vt:lpwstr/>
  </property>
  <property fmtid="{D5CDD505-2E9C-101B-9397-08002B2CF9AE}" pid="13" name="Order">
    <vt:r8>22900</vt:r8>
  </property>
  <property fmtid="{D5CDD505-2E9C-101B-9397-08002B2CF9AE}" pid="14" name="Folder Audit History">
    <vt:lpwstr/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9" name="TemplateUrl">
    <vt:lpwstr/>
  </property>
  <property fmtid="{D5CDD505-2E9C-101B-9397-08002B2CF9AE}" pid="20" name="Folder Status">
    <vt:lpwstr/>
  </property>
  <property fmtid="{D5CDD505-2E9C-101B-9397-08002B2CF9AE}" pid="21" name="_CopySource">
    <vt:lpwstr>https://ofwat.sharepoint.com/sites/rms/pr-pr19/CMA/Day one submission/Referenced documents/Yorkshire Water - Calculation of Pay As You Go rates.xlsx</vt:lpwstr>
  </property>
  <property fmtid="{D5CDD505-2E9C-101B-9397-08002B2CF9AE}" pid="22" name="Original Role Assignments">
    <vt:lpwstr/>
  </property>
  <property fmtid="{D5CDD505-2E9C-101B-9397-08002B2CF9AE}" pid="23" name="Inheritance Broken by Folder Closure">
    <vt:lpwstr/>
  </property>
</Properties>
</file>