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-120" yWindow="-120" windowWidth="29040" windowHeight="15840"/>
  </bookViews>
  <sheets>
    <sheet name="PR19PD015&gt;&gt;&gt;&gt;" sheetId="19" r:id="rId1"/>
    <sheet name="Change log" sheetId="20" r:id="rId2"/>
    <sheet name="Inputs" sheetId="17" r:id="rId3"/>
    <sheet name="Calc - Water" sheetId="18" r:id="rId4"/>
    <sheet name="Calc - Waste" sheetId="16" r:id="rId5"/>
    <sheet name="F_Outputs" sheetId="15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5" l="1"/>
  <c r="C8" i="15"/>
  <c r="C7" i="15"/>
  <c r="C6" i="15"/>
  <c r="C5" i="15"/>
  <c r="C4" i="15"/>
  <c r="G14" i="16" l="1"/>
  <c r="E14" i="16"/>
  <c r="D14" i="16"/>
  <c r="C14" i="16"/>
  <c r="B14" i="16"/>
  <c r="A14" i="16"/>
  <c r="G13" i="16"/>
  <c r="E13" i="16"/>
  <c r="D13" i="16"/>
  <c r="C13" i="16"/>
  <c r="B13" i="16"/>
  <c r="A13" i="16"/>
  <c r="G12" i="16"/>
  <c r="E12" i="16"/>
  <c r="D12" i="16"/>
  <c r="C12" i="16"/>
  <c r="B12" i="16"/>
  <c r="A12" i="16"/>
  <c r="G11" i="16"/>
  <c r="E11" i="16"/>
  <c r="D11" i="16"/>
  <c r="C11" i="16"/>
  <c r="B11" i="16"/>
  <c r="A11" i="16"/>
  <c r="G10" i="16"/>
  <c r="E10" i="16"/>
  <c r="D10" i="16"/>
  <c r="C10" i="16"/>
  <c r="B10" i="16"/>
  <c r="A10" i="16"/>
  <c r="F13" i="16" l="1"/>
  <c r="F12" i="16"/>
  <c r="F11" i="16"/>
  <c r="F10" i="16"/>
  <c r="F14" i="18" l="1"/>
  <c r="F13" i="18"/>
  <c r="F28" i="18" s="1"/>
  <c r="H14" i="18"/>
  <c r="H32" i="18" s="1"/>
  <c r="G14" i="18"/>
  <c r="G21" i="18" s="1"/>
  <c r="H13" i="18"/>
  <c r="H28" i="18" s="1"/>
  <c r="G13" i="18"/>
  <c r="G28" i="18" s="1"/>
  <c r="H12" i="18"/>
  <c r="H19" i="18" s="1"/>
  <c r="G12" i="18"/>
  <c r="G27" i="18" s="1"/>
  <c r="F12" i="18"/>
  <c r="F19" i="18" s="1"/>
  <c r="H11" i="18"/>
  <c r="H26" i="18" s="1"/>
  <c r="G11" i="18"/>
  <c r="G26" i="18" s="1"/>
  <c r="F11" i="18"/>
  <c r="F26" i="18" s="1"/>
  <c r="H10" i="18"/>
  <c r="H17" i="18" s="1"/>
  <c r="G10" i="18"/>
  <c r="G17" i="18" s="1"/>
  <c r="F10" i="18"/>
  <c r="F25" i="18" s="1"/>
  <c r="E14" i="18"/>
  <c r="E21" i="18" s="1"/>
  <c r="E13" i="18"/>
  <c r="E28" i="18" s="1"/>
  <c r="E12" i="18"/>
  <c r="E19" i="18" s="1"/>
  <c r="E11" i="18"/>
  <c r="E26" i="18" s="1"/>
  <c r="E10" i="18"/>
  <c r="E17" i="18" s="1"/>
  <c r="A1" i="18"/>
  <c r="H13" i="16"/>
  <c r="H28" i="16" s="1"/>
  <c r="G28" i="16"/>
  <c r="H12" i="16"/>
  <c r="H27" i="16" s="1"/>
  <c r="G27" i="16"/>
  <c r="H14" i="16"/>
  <c r="H32" i="16" s="1"/>
  <c r="G32" i="16"/>
  <c r="H11" i="16"/>
  <c r="H26" i="16" s="1"/>
  <c r="G26" i="16"/>
  <c r="H10" i="16"/>
  <c r="H25" i="16" s="1"/>
  <c r="G17" i="16"/>
  <c r="E28" i="16"/>
  <c r="E27" i="16"/>
  <c r="E32" i="16"/>
  <c r="E26" i="16"/>
  <c r="E25" i="16"/>
  <c r="H25" i="18" l="1"/>
  <c r="E27" i="18"/>
  <c r="G18" i="18"/>
  <c r="H27" i="18"/>
  <c r="G25" i="18"/>
  <c r="E32" i="18"/>
  <c r="G32" i="18"/>
  <c r="H21" i="18"/>
  <c r="F17" i="18"/>
  <c r="F21" i="18"/>
  <c r="F32" i="18"/>
  <c r="F33" i="18" s="1"/>
  <c r="F5" i="15" s="1"/>
  <c r="F27" i="18"/>
  <c r="F29" i="18" s="1"/>
  <c r="F4" i="15" s="1"/>
  <c r="G19" i="18"/>
  <c r="H18" i="18"/>
  <c r="E19" i="16"/>
  <c r="H17" i="16"/>
  <c r="H20" i="18"/>
  <c r="E25" i="18"/>
  <c r="E18" i="18"/>
  <c r="E20" i="18"/>
  <c r="F20" i="18"/>
  <c r="F18" i="18"/>
  <c r="G20" i="18"/>
  <c r="G20" i="16"/>
  <c r="G25" i="16"/>
  <c r="E18" i="16"/>
  <c r="G18" i="16"/>
  <c r="E21" i="16"/>
  <c r="G21" i="16"/>
  <c r="E20" i="16"/>
  <c r="G19" i="16"/>
  <c r="H20" i="16"/>
  <c r="H18" i="16"/>
  <c r="H21" i="16"/>
  <c r="H19" i="16"/>
  <c r="E17" i="16"/>
  <c r="F22" i="18" l="1"/>
  <c r="F6" i="15" s="1"/>
  <c r="A1" i="17" l="1"/>
  <c r="F26" i="16" l="1"/>
  <c r="F18" i="16"/>
  <c r="F25" i="16"/>
  <c r="F17" i="16"/>
  <c r="F27" i="16"/>
  <c r="F19" i="16"/>
  <c r="F28" i="16"/>
  <c r="F20" i="16"/>
  <c r="A1" i="16"/>
  <c r="F29" i="16" l="1"/>
  <c r="F7" i="15" s="1"/>
  <c r="F11" i="15"/>
  <c r="F10" i="15"/>
  <c r="F14" i="16" l="1"/>
  <c r="F32" i="16" s="1"/>
  <c r="F33" i="16" s="1"/>
  <c r="F8" i="15" s="1"/>
  <c r="F21" i="16" l="1"/>
  <c r="F22" i="16" s="1"/>
  <c r="F9" i="15" s="1"/>
</calcChain>
</file>

<file path=xl/sharedStrings.xml><?xml version="1.0" encoding="utf-8"?>
<sst xmlns="http://schemas.openxmlformats.org/spreadsheetml/2006/main" count="111" uniqueCount="55">
  <si>
    <t>£m</t>
  </si>
  <si>
    <t>Acronym</t>
  </si>
  <si>
    <t>Reference</t>
  </si>
  <si>
    <t>Item description</t>
  </si>
  <si>
    <t>Unit</t>
  </si>
  <si>
    <t>Model</t>
  </si>
  <si>
    <t>PR19 application</t>
  </si>
  <si>
    <t>Price Review 2019</t>
  </si>
  <si>
    <t>Text</t>
  </si>
  <si>
    <t>PR19QA_D0015_OUT_1</t>
  </si>
  <si>
    <t>PR19QA_D0015_OUT_2</t>
  </si>
  <si>
    <t>PR19PD015</t>
  </si>
  <si>
    <t>C001_PR19PD015</t>
  </si>
  <si>
    <t>C002_PR19PD015</t>
  </si>
  <si>
    <t>C003_PR19PD015</t>
  </si>
  <si>
    <t>C004_PR19PD015</t>
  </si>
  <si>
    <t>C005_PR19PD015</t>
  </si>
  <si>
    <t>C006_PR19PD015</t>
  </si>
  <si>
    <t>Name &amp; Path of Model PR19D015</t>
  </si>
  <si>
    <t>Date &amp; Time for Model PR19D015</t>
  </si>
  <si>
    <t>Constant</t>
  </si>
  <si>
    <t>Amount to be profiled over the 2020-25 period</t>
  </si>
  <si>
    <t>Amount to be applied in 2020-21</t>
  </si>
  <si>
    <t>Wastewater revenue enforcement adjustments</t>
  </si>
  <si>
    <t>Total</t>
  </si>
  <si>
    <t>Price base</t>
  </si>
  <si>
    <t>2012/13 FYA RPI</t>
  </si>
  <si>
    <t>Water revenue enforcement adjustments</t>
  </si>
  <si>
    <t>Adjustment 1</t>
  </si>
  <si>
    <t>Adjustment 2</t>
  </si>
  <si>
    <t>Adjustment 3</t>
  </si>
  <si>
    <t>Adjustment 4</t>
  </si>
  <si>
    <t>Adjustment 5</t>
  </si>
  <si>
    <t>Change log</t>
  </si>
  <si>
    <t>#</t>
  </si>
  <si>
    <t>Issue</t>
  </si>
  <si>
    <t>Change</t>
  </si>
  <si>
    <t>Sheet</t>
  </si>
  <si>
    <t>Row</t>
  </si>
  <si>
    <t>Inputs</t>
  </si>
  <si>
    <t>Calc - Water</t>
  </si>
  <si>
    <t>Calc - Waste</t>
  </si>
  <si>
    <t>F_Outputs</t>
  </si>
  <si>
    <t>PR19PD015 model has five sheets:</t>
  </si>
  <si>
    <t>Rebate relating to AMP5 serviceability shortfall and AMP6 ODI penalty</t>
  </si>
  <si>
    <t>Additional rebate to ensure NPV equates to that of RCV log down</t>
  </si>
  <si>
    <t>Rebate in lieu of RCV log down relating to corrective actions spend</t>
  </si>
  <si>
    <t>Additional compensatory payment approved by SRN board</t>
  </si>
  <si>
    <t>Year 1 rebate to restore value of late AMP5 serviceability shortfall</t>
  </si>
  <si>
    <t>Other revenue adjustment total - water network plus (2012-13 FYA prices)</t>
  </si>
  <si>
    <t>Other revenue adjustment (profiled over next period) - water network plus (2012-13 FYA prices)</t>
  </si>
  <si>
    <t>Other revenue adjustment (applied in year 1 of next period) - water network plus (2012-13 FYA prices)</t>
  </si>
  <si>
    <t>Other revenue adjustment total - wastewater network plus (2012-13 FYA prices)</t>
  </si>
  <si>
    <t>Other revenue adjustment (profiled over next period) - wastewater network plus (2012-13 FYA prices)</t>
  </si>
  <si>
    <t>Other revenue adjustment (applied in year 1 of next period) - wastewater network plus (2012-13 FYA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</si>
</sst>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6" formatCode="#,##0.000"/>
    <numFmt numFmtId="168" formatCode="#,##0_);\(#,##0\);&quot;-  &quot;;&quot; &quot;@&quot; &quot;"/>
    <numFmt numFmtId="169" formatCode="0.00%_);\-0.00%_);&quot;-  &quot;;&quot; &quot;@&quot; &quot;"/>
    <numFmt numFmtId="170" formatCode="dd/mmm/yy_);;&quot;-  &quot;;&quot; &quot;@"/>
    <numFmt numFmtId="171" formatCode="#,##0.00_);\(#,##0.00\);&quot;-  &quot;;&quot; &quot;@&quot; &quot;"/>
    <numFmt numFmtId="172" formatCode="#,##0.0000_);\(#,##0.0000\);&quot;-  &quot;;&quot; &quot;@&quot; &quot;"/>
    <numFmt numFmtId="173" formatCode="#,##0.000_);\(#,##0.000\);&quot;-  &quot;;&quot; &quot;@&quot; 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2"/>
      <color rgb="FF0000FF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26"/>
      <color indexed="9"/>
      <name val="Arial"/>
      <family val="2"/>
    </font>
    <font>
      <b/>
      <sz val="12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66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168" fontId="1" fillId="0" borderId="0" applyFont="0" applyFill="0" applyBorder="0" applyProtection="0">
      <alignment vertical="top"/>
    </xf>
    <xf numFmtId="172" fontId="1" fillId="0" borderId="0" applyFont="0" applyFill="0" applyBorder="0" applyProtection="0">
      <alignment vertical="top"/>
    </xf>
    <xf numFmtId="0" fontId="1" fillId="0" borderId="0"/>
    <xf numFmtId="168" fontId="19" fillId="0" borderId="0" applyFont="0" applyFill="0" applyBorder="0" applyProtection="0">
      <alignment vertical="top"/>
    </xf>
  </cellStyleXfs>
  <cellXfs count="67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69" fontId="2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164" fontId="1" fillId="0" borderId="0" xfId="0" applyNumberFormat="1" applyFont="1" applyBorder="1"/>
    <xf numFmtId="0" fontId="5" fillId="0" borderId="0" xfId="0" applyFont="1" applyBorder="1"/>
    <xf numFmtId="0" fontId="1" fillId="0" borderId="0" xfId="0" applyFont="1" applyBorder="1"/>
    <xf numFmtId="1" fontId="1" fillId="0" borderId="0" xfId="0" applyNumberFormat="1" applyFont="1" applyBorder="1"/>
    <xf numFmtId="10" fontId="1" fillId="0" borderId="0" xfId="0" applyNumberFormat="1" applyFont="1" applyBorder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centerContinuous" vertical="top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170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171" fontId="12" fillId="0" borderId="0" xfId="0" applyNumberFormat="1" applyFont="1" applyFill="1" applyAlignment="1">
      <alignment vertical="top"/>
    </xf>
    <xf numFmtId="171" fontId="1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171" fontId="2" fillId="0" borderId="0" xfId="4" applyNumberFormat="1" applyFont="1">
      <alignment vertical="top"/>
    </xf>
    <xf numFmtId="0" fontId="0" fillId="0" borderId="0" xfId="0" applyFill="1" applyAlignment="1">
      <alignment vertical="top"/>
    </xf>
    <xf numFmtId="164" fontId="9" fillId="0" borderId="0" xfId="0" applyNumberFormat="1" applyFont="1" applyAlignment="1">
      <alignment horizontal="centerContinuous" vertical="center"/>
    </xf>
    <xf numFmtId="164" fontId="1" fillId="0" borderId="0" xfId="0" applyNumberFormat="1" applyFont="1" applyAlignment="1">
      <alignment vertical="top"/>
    </xf>
    <xf numFmtId="164" fontId="13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1" fillId="2" borderId="3" xfId="0" applyNumberFormat="1" applyFont="1" applyFill="1" applyBorder="1" applyAlignment="1">
      <alignment vertical="top"/>
    </xf>
    <xf numFmtId="164" fontId="2" fillId="0" borderId="0" xfId="0" applyNumberFormat="1" applyFont="1" applyFill="1" applyAlignment="1">
      <alignment vertical="top"/>
    </xf>
    <xf numFmtId="0" fontId="1" fillId="0" borderId="0" xfId="0" applyFont="1" applyFill="1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Border="1"/>
    <xf numFmtId="164" fontId="14" fillId="0" borderId="0" xfId="0" applyNumberFormat="1" applyFont="1" applyBorder="1"/>
    <xf numFmtId="171" fontId="14" fillId="0" borderId="0" xfId="0" applyNumberFormat="1" applyFont="1" applyFill="1" applyAlignment="1">
      <alignment vertical="top"/>
    </xf>
    <xf numFmtId="166" fontId="4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164" fontId="0" fillId="0" borderId="0" xfId="0" applyNumberFormat="1" applyFill="1" applyAlignment="1">
      <alignment vertical="top"/>
    </xf>
    <xf numFmtId="164" fontId="1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171" fontId="12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173" fontId="12" fillId="0" borderId="0" xfId="0" applyNumberFormat="1" applyFont="1" applyAlignment="1">
      <alignment vertical="top"/>
    </xf>
    <xf numFmtId="171" fontId="14" fillId="0" borderId="4" xfId="0" applyNumberFormat="1" applyFont="1" applyFill="1" applyBorder="1" applyAlignment="1">
      <alignment vertical="top"/>
    </xf>
    <xf numFmtId="173" fontId="0" fillId="0" borderId="0" xfId="0" applyNumberFormat="1" applyAlignment="1">
      <alignment vertical="top"/>
    </xf>
    <xf numFmtId="173" fontId="1" fillId="0" borderId="0" xfId="0" applyNumberFormat="1" applyFont="1" applyBorder="1"/>
    <xf numFmtId="173" fontId="2" fillId="0" borderId="0" xfId="0" applyNumberFormat="1" applyFont="1" applyFill="1" applyBorder="1" applyAlignment="1">
      <alignment vertical="top"/>
    </xf>
    <xf numFmtId="173" fontId="2" fillId="0" borderId="0" xfId="0" applyNumberFormat="1" applyFont="1" applyFill="1" applyAlignment="1">
      <alignment vertical="top"/>
    </xf>
    <xf numFmtId="173" fontId="14" fillId="0" borderId="4" xfId="0" applyNumberFormat="1" applyFont="1" applyFill="1" applyBorder="1" applyAlignment="1">
      <alignment vertical="top"/>
    </xf>
    <xf numFmtId="0" fontId="17" fillId="4" borderId="1" xfId="5" applyFont="1" applyFill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horizontal="left" vertical="top"/>
    </xf>
    <xf numFmtId="0" fontId="1" fillId="0" borderId="0" xfId="1"/>
    <xf numFmtId="0" fontId="18" fillId="0" borderId="2" xfId="1" applyFont="1" applyBorder="1" applyAlignment="1">
      <alignment horizontal="left" vertical="top"/>
    </xf>
    <xf numFmtId="0" fontId="1" fillId="0" borderId="0" xfId="1" applyAlignment="1">
      <alignment horizontal="left" vertical="top"/>
    </xf>
    <xf numFmtId="0" fontId="4" fillId="0" borderId="0" xfId="0" applyFont="1" applyFill="1" applyAlignment="1">
      <alignment vertical="top"/>
    </xf>
    <xf numFmtId="22" fontId="4" fillId="0" borderId="0" xfId="2" applyNumberFormat="1" applyFont="1" applyFill="1"/>
    <xf numFmtId="168" fontId="1" fillId="0" borderId="0" xfId="3" applyFont="1" applyFill="1">
      <alignment vertical="top"/>
    </xf>
  </cellXfs>
  <cellStyles count="7">
    <cellStyle name="Factor" xfId="4"/>
    <cellStyle name="Normal" xfId="0" builtinId="0"/>
    <cellStyle name="Normal 12" xfId="2"/>
    <cellStyle name="Normal 2" xfId="1"/>
    <cellStyle name="Normal 3" xfId="6"/>
    <cellStyle name="Normal 4" xfId="5"/>
    <cellStyle name="Normal 5" xfId="3"/>
  </cellStyles>
  <dxfs count="6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showGridLines="0" tabSelected="1" workbookViewId="0"/>
  </sheetViews>
  <sheetFormatPr defaultRowHeight="14.25" x14ac:dyDescent="0.45"/>
  <sheetData>
    <row r="1" spans="1:2" x14ac:dyDescent="0.45">
      <c r="A1" t="s">
        <v>43</v>
      </c>
    </row>
    <row r="2" spans="1:2" x14ac:dyDescent="0.45">
      <c r="B2" t="s">
        <v>33</v>
      </c>
    </row>
    <row r="3" spans="1:2" x14ac:dyDescent="0.45">
      <c r="B3" t="s">
        <v>39</v>
      </c>
    </row>
    <row r="4" spans="1:2" x14ac:dyDescent="0.45">
      <c r="B4" t="s">
        <v>40</v>
      </c>
    </row>
    <row r="5" spans="1:2" x14ac:dyDescent="0.45">
      <c r="B5" t="s">
        <v>41</v>
      </c>
    </row>
    <row r="6" spans="1:2" x14ac:dyDescent="0.45">
      <c r="B6" t="s">
        <v>42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"/>
  <sheetViews>
    <sheetView showGridLines="0" workbookViewId="0"/>
  </sheetViews>
  <sheetFormatPr defaultColWidth="0" defaultRowHeight="14.25" x14ac:dyDescent="0.45"/>
  <cols>
    <col min="1" max="2" width="9.1328125" style="61" customWidth="1"/>
    <col min="3" max="4" width="50.73046875" style="63" customWidth="1"/>
    <col min="5" max="5" width="17.3984375" style="63" customWidth="1"/>
    <col min="6" max="6" width="14.73046875" style="63" customWidth="1"/>
    <col min="16384" max="16384" width="9.1328125" hidden="1"/>
  </cols>
  <sheetData>
    <row r="1" spans="1:6" s="58" customFormat="1" ht="32.25" x14ac:dyDescent="0.45">
      <c r="A1" s="58" t="s">
        <v>33</v>
      </c>
    </row>
    <row r="2" spans="1:6" s="61" customFormat="1" ht="12.75" x14ac:dyDescent="0.35">
      <c r="A2" s="59"/>
      <c r="B2" s="59"/>
      <c r="C2" s="60"/>
      <c r="D2" s="60"/>
      <c r="E2" s="60"/>
      <c r="F2" s="60"/>
    </row>
    <row r="3" spans="1:6" s="61" customFormat="1" ht="15" x14ac:dyDescent="0.35">
      <c r="A3" s="59"/>
      <c r="B3" s="62" t="s">
        <v>34</v>
      </c>
      <c r="C3" s="62" t="s">
        <v>35</v>
      </c>
      <c r="D3" s="62" t="s">
        <v>36</v>
      </c>
      <c r="E3" s="62" t="s">
        <v>37</v>
      </c>
      <c r="F3" s="62" t="s">
        <v>38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zoomScaleNormal="100" workbookViewId="0"/>
  </sheetViews>
  <sheetFormatPr defaultColWidth="0" defaultRowHeight="12.75" x14ac:dyDescent="0.35"/>
  <cols>
    <col min="1" max="4" width="1.265625" style="8" customWidth="1"/>
    <col min="5" max="5" width="59.86328125" style="8" customWidth="1"/>
    <col min="6" max="6" width="12.73046875" style="6" customWidth="1"/>
    <col min="7" max="7" width="12.73046875" style="8" customWidth="1"/>
    <col min="8" max="8" width="15.73046875" style="8" customWidth="1"/>
    <col min="9" max="9" width="2.73046875" style="8" customWidth="1"/>
    <col min="10" max="11" width="9.1328125" style="8" hidden="1" customWidth="1"/>
    <col min="12" max="21" width="0" style="8" hidden="1" customWidth="1"/>
    <col min="22" max="16384" width="9.1328125" style="8" hidden="1"/>
  </cols>
  <sheetData>
    <row r="1" spans="1:9" s="7" customFormat="1" ht="25.15" x14ac:dyDescent="0.4">
      <c r="A1" s="11" t="str">
        <f ca="1" xml:space="preserve"> RIGHT(CELL("filename", $A$1), LEN(CELL("filename", $A$1)) - SEARCH("]", CELL("filename", $A$1)))</f>
        <v>Inputs</v>
      </c>
      <c r="B1" s="11"/>
      <c r="C1" s="12"/>
      <c r="D1" s="13"/>
      <c r="E1" s="13"/>
      <c r="F1" s="26"/>
      <c r="G1" s="14"/>
      <c r="H1" s="15"/>
      <c r="I1" s="15"/>
    </row>
    <row r="2" spans="1:9" ht="12.75" customHeight="1" x14ac:dyDescent="0.35">
      <c r="A2" s="16"/>
      <c r="B2" s="16"/>
      <c r="C2" s="17"/>
      <c r="D2" s="2"/>
      <c r="E2" s="2"/>
      <c r="F2" s="27"/>
      <c r="G2" s="18"/>
      <c r="H2" s="2"/>
      <c r="I2" s="2"/>
    </row>
    <row r="3" spans="1:9" ht="12.75" customHeight="1" x14ac:dyDescent="0.35">
      <c r="A3" s="16"/>
      <c r="B3" s="16"/>
      <c r="C3" s="17"/>
      <c r="D3" s="2"/>
      <c r="E3" s="2"/>
      <c r="F3" s="28"/>
      <c r="G3" s="19"/>
      <c r="H3" s="2"/>
      <c r="I3" s="2"/>
    </row>
    <row r="4" spans="1:9" ht="12.75" customHeight="1" x14ac:dyDescent="0.35">
      <c r="A4" s="16"/>
      <c r="B4" s="16"/>
      <c r="C4" s="17"/>
      <c r="D4" s="2"/>
      <c r="E4" s="2"/>
      <c r="F4" s="28"/>
      <c r="G4" s="19"/>
      <c r="H4" s="2"/>
      <c r="I4" s="2"/>
    </row>
    <row r="5" spans="1:9" ht="12.75" customHeight="1" x14ac:dyDescent="0.35">
      <c r="A5" s="16"/>
      <c r="B5" s="16"/>
      <c r="C5" s="17"/>
      <c r="D5" s="2"/>
      <c r="E5" s="2"/>
      <c r="F5" s="29" t="s">
        <v>20</v>
      </c>
      <c r="G5" s="16" t="s">
        <v>4</v>
      </c>
      <c r="H5" s="20"/>
      <c r="I5" s="20"/>
    </row>
    <row r="6" spans="1:9" s="33" customFormat="1" ht="13.15" x14ac:dyDescent="0.35">
      <c r="A6" s="50"/>
      <c r="B6" s="50"/>
      <c r="C6" s="50"/>
      <c r="D6" s="50"/>
      <c r="E6" s="50"/>
      <c r="F6" s="50"/>
      <c r="G6" s="50"/>
      <c r="H6" s="50"/>
      <c r="I6" s="50"/>
    </row>
    <row r="7" spans="1:9" ht="12.75" customHeight="1" x14ac:dyDescent="0.35">
      <c r="A7" s="23"/>
      <c r="B7" s="16"/>
      <c r="C7" s="17"/>
      <c r="D7" s="2"/>
      <c r="E7" s="1"/>
      <c r="F7" s="30"/>
      <c r="G7" s="1"/>
      <c r="H7" s="1"/>
    </row>
    <row r="8" spans="1:9" ht="12.75" customHeight="1" x14ac:dyDescent="0.35">
      <c r="A8" s="23" t="s">
        <v>27</v>
      </c>
      <c r="B8" s="16"/>
      <c r="C8" s="17"/>
      <c r="D8" s="2"/>
      <c r="E8" s="1"/>
      <c r="F8" s="30"/>
      <c r="G8" s="1"/>
      <c r="H8" s="1"/>
    </row>
    <row r="9" spans="1:9" s="33" customFormat="1" ht="12.75" customHeight="1" x14ac:dyDescent="0.35">
      <c r="A9" s="23"/>
      <c r="B9" s="23"/>
      <c r="C9" s="41"/>
      <c r="D9" s="42"/>
      <c r="E9" s="25"/>
      <c r="F9" s="43"/>
      <c r="G9" s="25"/>
      <c r="H9" s="25"/>
    </row>
    <row r="10" spans="1:9" ht="12.75" customHeight="1" x14ac:dyDescent="0.35">
      <c r="A10" s="21"/>
      <c r="B10" s="16"/>
      <c r="C10" s="17"/>
      <c r="D10" s="2"/>
      <c r="E10" s="3" t="s">
        <v>28</v>
      </c>
      <c r="F10" s="31"/>
      <c r="G10" s="24" t="s">
        <v>0</v>
      </c>
      <c r="H10" s="25" t="s">
        <v>26</v>
      </c>
      <c r="I10" s="6"/>
    </row>
    <row r="11" spans="1:9" ht="12.75" customHeight="1" x14ac:dyDescent="0.35">
      <c r="A11" s="21"/>
      <c r="B11" s="16"/>
      <c r="C11" s="17"/>
      <c r="D11" s="2"/>
      <c r="E11" s="3" t="s">
        <v>29</v>
      </c>
      <c r="F11" s="31"/>
      <c r="G11" s="24" t="s">
        <v>0</v>
      </c>
      <c r="H11" s="25" t="s">
        <v>26</v>
      </c>
      <c r="I11" s="6"/>
    </row>
    <row r="12" spans="1:9" ht="12.75" customHeight="1" x14ac:dyDescent="0.35">
      <c r="A12" s="21"/>
      <c r="B12" s="16"/>
      <c r="C12" s="17"/>
      <c r="D12" s="2"/>
      <c r="E12" s="3" t="s">
        <v>30</v>
      </c>
      <c r="F12" s="31"/>
      <c r="G12" s="24" t="s">
        <v>0</v>
      </c>
      <c r="H12" s="25" t="s">
        <v>26</v>
      </c>
      <c r="I12" s="6"/>
    </row>
    <row r="13" spans="1:9" ht="12.75" customHeight="1" x14ac:dyDescent="0.35">
      <c r="A13" s="21"/>
      <c r="B13" s="16"/>
      <c r="C13" s="17"/>
      <c r="D13" s="2"/>
      <c r="E13" s="3" t="s">
        <v>31</v>
      </c>
      <c r="F13" s="31"/>
      <c r="G13" s="24" t="s">
        <v>0</v>
      </c>
      <c r="H13" s="25" t="s">
        <v>26</v>
      </c>
      <c r="I13" s="6"/>
    </row>
    <row r="14" spans="1:9" ht="12.75" customHeight="1" x14ac:dyDescent="0.35">
      <c r="A14" s="21"/>
      <c r="B14" s="16"/>
      <c r="C14" s="17"/>
      <c r="D14" s="2"/>
      <c r="E14" s="3" t="s">
        <v>32</v>
      </c>
      <c r="F14" s="31"/>
      <c r="G14" s="24" t="s">
        <v>0</v>
      </c>
      <c r="H14" s="25" t="s">
        <v>26</v>
      </c>
      <c r="I14" s="6"/>
    </row>
    <row r="15" spans="1:9" ht="12.75" customHeight="1" x14ac:dyDescent="0.35">
      <c r="A15" s="23"/>
      <c r="B15" s="16"/>
      <c r="C15" s="17"/>
      <c r="D15" s="2"/>
      <c r="E15" s="1"/>
      <c r="F15" s="30"/>
      <c r="G15" s="1"/>
      <c r="H15" s="1"/>
    </row>
    <row r="16" spans="1:9" ht="12.75" customHeight="1" x14ac:dyDescent="0.35">
      <c r="A16" s="23" t="s">
        <v>23</v>
      </c>
      <c r="B16" s="16"/>
      <c r="C16" s="17"/>
      <c r="D16" s="2"/>
      <c r="E16" s="1"/>
      <c r="F16" s="30"/>
      <c r="G16" s="1"/>
      <c r="H16" s="1"/>
    </row>
    <row r="17" spans="1:9" s="33" customFormat="1" ht="12.75" customHeight="1" x14ac:dyDescent="0.35">
      <c r="A17" s="23"/>
      <c r="B17" s="23"/>
      <c r="C17" s="41"/>
      <c r="D17" s="42"/>
      <c r="E17" s="25"/>
      <c r="F17" s="43"/>
      <c r="G17" s="25"/>
      <c r="H17" s="25"/>
    </row>
    <row r="18" spans="1:9" ht="12.75" customHeight="1" x14ac:dyDescent="0.35">
      <c r="A18" s="21"/>
      <c r="B18" s="16"/>
      <c r="C18" s="17"/>
      <c r="D18" s="2"/>
      <c r="E18" s="33" t="s">
        <v>44</v>
      </c>
      <c r="F18" s="31">
        <v>-71.201999999999998</v>
      </c>
      <c r="G18" s="24" t="s">
        <v>0</v>
      </c>
      <c r="H18" s="25" t="s">
        <v>26</v>
      </c>
      <c r="I18" s="6"/>
    </row>
    <row r="19" spans="1:9" ht="12.75" customHeight="1" x14ac:dyDescent="0.35">
      <c r="A19" s="21"/>
      <c r="B19" s="16"/>
      <c r="C19" s="17"/>
      <c r="D19" s="2"/>
      <c r="E19" s="8" t="s">
        <v>45</v>
      </c>
      <c r="F19" s="31">
        <v>-10.766999999999999</v>
      </c>
      <c r="G19" s="24" t="s">
        <v>0</v>
      </c>
      <c r="H19" s="25" t="s">
        <v>26</v>
      </c>
      <c r="I19" s="6"/>
    </row>
    <row r="20" spans="1:9" ht="12.75" customHeight="1" x14ac:dyDescent="0.35">
      <c r="A20" s="21"/>
      <c r="B20" s="16"/>
      <c r="C20" s="17"/>
      <c r="D20" s="2"/>
      <c r="E20" s="8" t="s">
        <v>46</v>
      </c>
      <c r="F20" s="31">
        <v>-13.35</v>
      </c>
      <c r="G20" s="24" t="s">
        <v>0</v>
      </c>
      <c r="H20" s="25" t="s">
        <v>26</v>
      </c>
      <c r="I20" s="6"/>
    </row>
    <row r="21" spans="1:9" ht="12.75" customHeight="1" x14ac:dyDescent="0.35">
      <c r="A21" s="21"/>
      <c r="B21" s="16"/>
      <c r="C21" s="17"/>
      <c r="D21" s="2"/>
      <c r="E21" s="8" t="s">
        <v>47</v>
      </c>
      <c r="F21" s="31">
        <v>-4.45</v>
      </c>
      <c r="G21" s="24" t="s">
        <v>0</v>
      </c>
      <c r="H21" s="25" t="s">
        <v>26</v>
      </c>
      <c r="I21" s="6"/>
    </row>
    <row r="22" spans="1:9" ht="12.75" customHeight="1" x14ac:dyDescent="0.35">
      <c r="A22" s="21"/>
      <c r="B22" s="16"/>
      <c r="C22" s="17"/>
      <c r="D22" s="2"/>
      <c r="E22" s="8" t="s">
        <v>48</v>
      </c>
      <c r="F22" s="31">
        <v>-9.988185204995764</v>
      </c>
      <c r="G22" s="24" t="s">
        <v>0</v>
      </c>
      <c r="H22" s="25" t="s">
        <v>26</v>
      </c>
      <c r="I22" s="6"/>
    </row>
    <row r="24" spans="1:9" s="33" customFormat="1" ht="13.15" x14ac:dyDescent="0.35">
      <c r="A24" s="50"/>
      <c r="B24" s="50"/>
      <c r="C24" s="50"/>
      <c r="D24" s="50"/>
      <c r="E24" s="50"/>
      <c r="F24" s="50"/>
      <c r="G24" s="50"/>
      <c r="H24" s="50"/>
      <c r="I24" s="50"/>
    </row>
    <row r="25" spans="1:9" s="33" customFormat="1" x14ac:dyDescent="0.35">
      <c r="F25" s="44"/>
      <c r="H25" s="44"/>
      <c r="I25" s="44"/>
    </row>
    <row r="26" spans="1:9" s="33" customFormat="1" x14ac:dyDescent="0.35">
      <c r="F26" s="44"/>
      <c r="H26" s="44"/>
      <c r="I26" s="44"/>
    </row>
    <row r="27" spans="1:9" x14ac:dyDescent="0.35">
      <c r="H27" s="6"/>
      <c r="I27" s="6"/>
    </row>
  </sheetData>
  <conditionalFormatting sqref="F1">
    <cfRule type="expression" dxfId="5" priority="2">
      <formula xml:space="preserve"> $F$1 = "Notionalised"</formula>
    </cfRule>
  </conditionalFormatting>
  <conditionalFormatting sqref="G1">
    <cfRule type="expression" dxfId="4" priority="1">
      <formula xml:space="preserve"> $F$1 = "Notionalised"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zoomScaleNormal="100" workbookViewId="0"/>
  </sheetViews>
  <sheetFormatPr defaultColWidth="0" defaultRowHeight="12.75" x14ac:dyDescent="0.35"/>
  <cols>
    <col min="1" max="4" width="1.265625" style="8" customWidth="1"/>
    <col min="5" max="5" width="88.265625" style="8" bestFit="1" customWidth="1"/>
    <col min="6" max="6" width="12.73046875" style="6" customWidth="1"/>
    <col min="7" max="7" width="12.73046875" style="8" customWidth="1"/>
    <col min="8" max="8" width="15.73046875" style="8" customWidth="1"/>
    <col min="9" max="9" width="2.73046875" style="8" customWidth="1"/>
    <col min="10" max="11" width="9.1328125" style="8" hidden="1" customWidth="1"/>
    <col min="12" max="21" width="0" style="8" hidden="1" customWidth="1"/>
    <col min="22" max="16384" width="9.1328125" style="8" hidden="1"/>
  </cols>
  <sheetData>
    <row r="1" spans="1:9" s="7" customFormat="1" ht="25.15" x14ac:dyDescent="0.4">
      <c r="A1" s="11" t="str">
        <f ca="1" xml:space="preserve"> RIGHT(CELL("filename", $A$1), LEN(CELL("filename", $A$1)) - SEARCH("]", CELL("filename", $A$1)))</f>
        <v>Calc - Water</v>
      </c>
      <c r="B1" s="11"/>
      <c r="C1" s="12"/>
      <c r="D1" s="13"/>
      <c r="E1" s="13"/>
      <c r="F1" s="26"/>
      <c r="G1" s="14"/>
      <c r="H1" s="15"/>
      <c r="I1" s="15"/>
    </row>
    <row r="2" spans="1:9" ht="12.75" customHeight="1" x14ac:dyDescent="0.35">
      <c r="A2" s="16"/>
      <c r="B2" s="16"/>
      <c r="C2" s="17"/>
      <c r="D2" s="2"/>
      <c r="E2" s="2"/>
      <c r="F2" s="27"/>
      <c r="G2" s="18"/>
      <c r="H2" s="2"/>
      <c r="I2" s="2"/>
    </row>
    <row r="3" spans="1:9" ht="12.75" customHeight="1" x14ac:dyDescent="0.35">
      <c r="A3" s="16"/>
      <c r="B3" s="16"/>
      <c r="C3" s="17"/>
      <c r="D3" s="2"/>
      <c r="E3" s="2"/>
      <c r="F3" s="28"/>
      <c r="G3" s="19"/>
      <c r="H3" s="2"/>
      <c r="I3" s="2"/>
    </row>
    <row r="4" spans="1:9" ht="12.75" customHeight="1" x14ac:dyDescent="0.35">
      <c r="A4" s="16"/>
      <c r="B4" s="16"/>
      <c r="C4" s="17"/>
      <c r="D4" s="2"/>
      <c r="E4" s="2"/>
      <c r="F4" s="28"/>
      <c r="G4" s="19"/>
      <c r="H4" s="2"/>
      <c r="I4" s="2"/>
    </row>
    <row r="5" spans="1:9" ht="12.75" customHeight="1" x14ac:dyDescent="0.35">
      <c r="A5" s="16"/>
      <c r="B5" s="16"/>
      <c r="C5" s="17"/>
      <c r="D5" s="2"/>
      <c r="E5" s="2"/>
      <c r="F5" s="29" t="s">
        <v>20</v>
      </c>
      <c r="G5" s="16" t="s">
        <v>4</v>
      </c>
      <c r="H5" s="20" t="s">
        <v>25</v>
      </c>
      <c r="I5" s="20"/>
    </row>
    <row r="6" spans="1:9" s="33" customFormat="1" ht="12.75" customHeight="1" x14ac:dyDescent="0.35">
      <c r="A6" s="50"/>
      <c r="B6" s="50"/>
      <c r="C6" s="50"/>
      <c r="D6" s="50"/>
      <c r="E6" s="50"/>
      <c r="F6" s="50"/>
      <c r="G6" s="50"/>
      <c r="H6" s="50"/>
      <c r="I6" s="50"/>
    </row>
    <row r="7" spans="1:9" ht="12.75" customHeight="1" x14ac:dyDescent="0.35">
      <c r="A7" s="23"/>
      <c r="B7" s="16"/>
      <c r="C7" s="17"/>
      <c r="D7" s="2"/>
      <c r="E7" s="1"/>
      <c r="F7" s="30"/>
      <c r="G7" s="1"/>
      <c r="H7" s="1"/>
    </row>
    <row r="8" spans="1:9" ht="12.75" customHeight="1" x14ac:dyDescent="0.35">
      <c r="A8" s="23" t="s">
        <v>27</v>
      </c>
      <c r="B8" s="16"/>
      <c r="C8" s="17"/>
      <c r="D8" s="2"/>
      <c r="E8" s="1"/>
      <c r="F8" s="30"/>
      <c r="G8" s="1"/>
      <c r="H8" s="1"/>
    </row>
    <row r="9" spans="1:9" s="33" customFormat="1" ht="12.75" customHeight="1" x14ac:dyDescent="0.35">
      <c r="A9" s="23"/>
      <c r="B9" s="23"/>
      <c r="C9" s="41"/>
      <c r="D9" s="42"/>
      <c r="E9" s="25"/>
      <c r="F9" s="43"/>
      <c r="G9" s="25"/>
      <c r="H9" s="25"/>
    </row>
    <row r="10" spans="1:9" s="22" customFormat="1" ht="12.75" customHeight="1" x14ac:dyDescent="0.45">
      <c r="E10" s="22" t="str">
        <f xml:space="preserve"> Inputs!E$10</f>
        <v>Adjustment 1</v>
      </c>
      <c r="F10" s="51">
        <f xml:space="preserve"> Inputs!F$10</f>
        <v>0</v>
      </c>
      <c r="G10" s="22" t="str">
        <f xml:space="preserve"> Inputs!G$10</f>
        <v>£m</v>
      </c>
      <c r="H10" s="22" t="str">
        <f xml:space="preserve"> Inputs!H$10</f>
        <v>2012/13 FYA RPI</v>
      </c>
    </row>
    <row r="11" spans="1:9" s="22" customFormat="1" ht="12.75" customHeight="1" x14ac:dyDescent="0.45">
      <c r="E11" s="22" t="str">
        <f xml:space="preserve"> Inputs!E$11</f>
        <v>Adjustment 2</v>
      </c>
      <c r="F11" s="51">
        <f xml:space="preserve"> Inputs!F$11</f>
        <v>0</v>
      </c>
      <c r="G11" s="22" t="str">
        <f xml:space="preserve"> Inputs!G$11</f>
        <v>£m</v>
      </c>
      <c r="H11" s="22" t="str">
        <f xml:space="preserve"> Inputs!H$11</f>
        <v>2012/13 FYA RPI</v>
      </c>
    </row>
    <row r="12" spans="1:9" s="22" customFormat="1" ht="12.75" customHeight="1" x14ac:dyDescent="0.45">
      <c r="E12" s="22" t="str">
        <f xml:space="preserve"> Inputs!E$12</f>
        <v>Adjustment 3</v>
      </c>
      <c r="F12" s="51">
        <f xml:space="preserve"> Inputs!F$12</f>
        <v>0</v>
      </c>
      <c r="G12" s="22" t="str">
        <f xml:space="preserve"> Inputs!G$12</f>
        <v>£m</v>
      </c>
      <c r="H12" s="22" t="str">
        <f xml:space="preserve"> Inputs!H$12</f>
        <v>2012/13 FYA RPI</v>
      </c>
    </row>
    <row r="13" spans="1:9" s="22" customFormat="1" ht="12.75" customHeight="1" x14ac:dyDescent="0.45">
      <c r="E13" s="22" t="str">
        <f xml:space="preserve"> Inputs!E$13</f>
        <v>Adjustment 4</v>
      </c>
      <c r="F13" s="51">
        <f xml:space="preserve"> Inputs!F$13</f>
        <v>0</v>
      </c>
      <c r="G13" s="22" t="str">
        <f xml:space="preserve"> Inputs!G$13</f>
        <v>£m</v>
      </c>
      <c r="H13" s="22" t="str">
        <f xml:space="preserve"> Inputs!H$13</f>
        <v>2012/13 FYA RPI</v>
      </c>
    </row>
    <row r="14" spans="1:9" s="22" customFormat="1" ht="12.75" customHeight="1" x14ac:dyDescent="0.45">
      <c r="E14" s="22" t="str">
        <f xml:space="preserve"> Inputs!E$14</f>
        <v>Adjustment 5</v>
      </c>
      <c r="F14" s="51">
        <f xml:space="preserve"> Inputs!F$14</f>
        <v>0</v>
      </c>
      <c r="G14" s="22" t="str">
        <f xml:space="preserve"> Inputs!G$14</f>
        <v>£m</v>
      </c>
      <c r="H14" s="22" t="str">
        <f xml:space="preserve"> Inputs!H$14</f>
        <v>2012/13 FYA RPI</v>
      </c>
    </row>
    <row r="15" spans="1:9" ht="12.75" customHeight="1" x14ac:dyDescent="0.35">
      <c r="A15" s="21"/>
      <c r="B15" s="16"/>
      <c r="C15" s="17"/>
      <c r="D15" s="2"/>
      <c r="E15" s="3"/>
      <c r="F15" s="53"/>
      <c r="G15" s="24"/>
      <c r="H15" s="25"/>
      <c r="I15" s="6"/>
    </row>
    <row r="16" spans="1:9" x14ac:dyDescent="0.35">
      <c r="C16" s="17" t="s">
        <v>24</v>
      </c>
      <c r="F16" s="54"/>
    </row>
    <row r="17" spans="1:9" s="33" customFormat="1" ht="12.75" customHeight="1" x14ac:dyDescent="0.35">
      <c r="A17" s="46"/>
      <c r="B17" s="45"/>
      <c r="C17" s="47"/>
      <c r="D17" s="48"/>
      <c r="E17" s="49" t="str">
        <f xml:space="preserve"> E$10</f>
        <v>Adjustment 1</v>
      </c>
      <c r="F17" s="55">
        <f t="shared" ref="F17:H17" si="0" xml:space="preserve"> F$10</f>
        <v>0</v>
      </c>
      <c r="G17" s="49" t="str">
        <f t="shared" si="0"/>
        <v>£m</v>
      </c>
      <c r="H17" s="49" t="str">
        <f t="shared" si="0"/>
        <v>2012/13 FYA RPI</v>
      </c>
      <c r="I17" s="44"/>
    </row>
    <row r="18" spans="1:9" s="33" customFormat="1" ht="12.75" customHeight="1" x14ac:dyDescent="0.35">
      <c r="A18" s="46"/>
      <c r="B18" s="45"/>
      <c r="C18" s="47"/>
      <c r="D18" s="48"/>
      <c r="E18" s="49" t="str">
        <f xml:space="preserve"> E$11</f>
        <v>Adjustment 2</v>
      </c>
      <c r="F18" s="55">
        <f t="shared" ref="F18:H18" si="1" xml:space="preserve"> F$11</f>
        <v>0</v>
      </c>
      <c r="G18" s="49" t="str">
        <f t="shared" si="1"/>
        <v>£m</v>
      </c>
      <c r="H18" s="49" t="str">
        <f t="shared" si="1"/>
        <v>2012/13 FYA RPI</v>
      </c>
      <c r="I18" s="44"/>
    </row>
    <row r="19" spans="1:9" ht="12.75" customHeight="1" x14ac:dyDescent="0.35">
      <c r="A19" s="21"/>
      <c r="B19" s="16"/>
      <c r="C19" s="17"/>
      <c r="D19" s="2"/>
      <c r="E19" s="49" t="str">
        <f xml:space="preserve"> E$12</f>
        <v>Adjustment 3</v>
      </c>
      <c r="F19" s="56">
        <f xml:space="preserve"> F$12</f>
        <v>0</v>
      </c>
      <c r="G19" s="3" t="str">
        <f xml:space="preserve"> G$12</f>
        <v>£m</v>
      </c>
      <c r="H19" s="3" t="str">
        <f xml:space="preserve"> H$12</f>
        <v>2012/13 FYA RPI</v>
      </c>
      <c r="I19" s="6"/>
    </row>
    <row r="20" spans="1:9" ht="12.75" customHeight="1" x14ac:dyDescent="0.35">
      <c r="A20" s="21"/>
      <c r="B20" s="16"/>
      <c r="C20" s="17"/>
      <c r="D20" s="2"/>
      <c r="E20" s="49" t="str">
        <f xml:space="preserve"> E$13</f>
        <v>Adjustment 4</v>
      </c>
      <c r="F20" s="56">
        <f t="shared" ref="F20:H20" si="2" xml:space="preserve"> F$13</f>
        <v>0</v>
      </c>
      <c r="G20" s="3" t="str">
        <f t="shared" si="2"/>
        <v>£m</v>
      </c>
      <c r="H20" s="3" t="str">
        <f t="shared" si="2"/>
        <v>2012/13 FYA RPI</v>
      </c>
      <c r="I20" s="6"/>
    </row>
    <row r="21" spans="1:9" ht="12.75" customHeight="1" x14ac:dyDescent="0.35">
      <c r="A21" s="21"/>
      <c r="B21" s="16"/>
      <c r="C21" s="17"/>
      <c r="D21" s="2"/>
      <c r="E21" s="49" t="str">
        <f xml:space="preserve"> E$14</f>
        <v>Adjustment 5</v>
      </c>
      <c r="F21" s="56">
        <f t="shared" ref="F21:H21" si="3" xml:space="preserve"> F$14</f>
        <v>0</v>
      </c>
      <c r="G21" s="3" t="str">
        <f t="shared" si="3"/>
        <v>£m</v>
      </c>
      <c r="H21" s="3" t="str">
        <f t="shared" si="3"/>
        <v>2012/13 FYA RPI</v>
      </c>
      <c r="I21" s="6"/>
    </row>
    <row r="22" spans="1:9" s="37" customFormat="1" ht="12.75" customHeight="1" x14ac:dyDescent="0.35">
      <c r="A22" s="39"/>
      <c r="B22" s="34"/>
      <c r="C22" s="35"/>
      <c r="D22" s="36"/>
      <c r="E22" s="52" t="s">
        <v>49</v>
      </c>
      <c r="F22" s="57">
        <f xml:space="preserve"> SUM($F$17:$F$21)</f>
        <v>0</v>
      </c>
      <c r="G22" s="52" t="s">
        <v>0</v>
      </c>
      <c r="H22" s="52" t="s">
        <v>26</v>
      </c>
      <c r="I22" s="38"/>
    </row>
    <row r="23" spans="1:9" ht="12.75" customHeight="1" x14ac:dyDescent="0.35">
      <c r="A23" s="21"/>
      <c r="B23" s="16"/>
      <c r="C23" s="17"/>
      <c r="D23" s="2"/>
      <c r="E23" s="3"/>
      <c r="F23" s="56"/>
      <c r="G23" s="3"/>
      <c r="H23" s="3"/>
      <c r="I23" s="6"/>
    </row>
    <row r="24" spans="1:9" ht="12.75" customHeight="1" x14ac:dyDescent="0.35">
      <c r="A24" s="21"/>
      <c r="B24" s="16"/>
      <c r="C24" s="17" t="s">
        <v>21</v>
      </c>
      <c r="D24" s="2"/>
      <c r="E24" s="3"/>
      <c r="F24" s="53"/>
      <c r="G24" s="24"/>
      <c r="H24" s="25"/>
      <c r="I24" s="6"/>
    </row>
    <row r="25" spans="1:9" ht="12.75" customHeight="1" x14ac:dyDescent="0.35">
      <c r="A25" s="21"/>
      <c r="B25" s="16"/>
      <c r="C25" s="17"/>
      <c r="D25" s="2"/>
      <c r="E25" s="3" t="str">
        <f xml:space="preserve"> E$10</f>
        <v>Adjustment 1</v>
      </c>
      <c r="F25" s="56">
        <f t="shared" ref="F25:H25" si="4" xml:space="preserve"> F$10</f>
        <v>0</v>
      </c>
      <c r="G25" s="3" t="str">
        <f t="shared" si="4"/>
        <v>£m</v>
      </c>
      <c r="H25" s="3" t="str">
        <f t="shared" si="4"/>
        <v>2012/13 FYA RPI</v>
      </c>
      <c r="I25" s="6"/>
    </row>
    <row r="26" spans="1:9" ht="12.75" customHeight="1" x14ac:dyDescent="0.35">
      <c r="A26" s="21"/>
      <c r="B26" s="16"/>
      <c r="C26" s="17"/>
      <c r="D26" s="2"/>
      <c r="E26" s="3" t="str">
        <f xml:space="preserve"> E$11</f>
        <v>Adjustment 2</v>
      </c>
      <c r="F26" s="56">
        <f t="shared" ref="F26:H26" si="5" xml:space="preserve"> F$11</f>
        <v>0</v>
      </c>
      <c r="G26" s="3" t="str">
        <f t="shared" si="5"/>
        <v>£m</v>
      </c>
      <c r="H26" s="3" t="str">
        <f t="shared" si="5"/>
        <v>2012/13 FYA RPI</v>
      </c>
      <c r="I26" s="6"/>
    </row>
    <row r="27" spans="1:9" ht="12.75" customHeight="1" x14ac:dyDescent="0.35">
      <c r="A27" s="21"/>
      <c r="B27" s="16"/>
      <c r="C27" s="17"/>
      <c r="D27" s="2"/>
      <c r="E27" s="3" t="str">
        <f xml:space="preserve"> E$12</f>
        <v>Adjustment 3</v>
      </c>
      <c r="F27" s="56">
        <f t="shared" ref="F27:H27" si="6" xml:space="preserve"> F$12</f>
        <v>0</v>
      </c>
      <c r="G27" s="3" t="str">
        <f t="shared" si="6"/>
        <v>£m</v>
      </c>
      <c r="H27" s="3" t="str">
        <f t="shared" si="6"/>
        <v>2012/13 FYA RPI</v>
      </c>
      <c r="I27" s="6"/>
    </row>
    <row r="28" spans="1:9" ht="12.75" customHeight="1" x14ac:dyDescent="0.35">
      <c r="A28" s="21"/>
      <c r="B28" s="16"/>
      <c r="C28" s="17"/>
      <c r="D28" s="2"/>
      <c r="E28" s="3" t="str">
        <f xml:space="preserve"> E$13</f>
        <v>Adjustment 4</v>
      </c>
      <c r="F28" s="56">
        <f t="shared" ref="F28:H28" si="7" xml:space="preserve"> F$13</f>
        <v>0</v>
      </c>
      <c r="G28" s="3" t="str">
        <f t="shared" si="7"/>
        <v>£m</v>
      </c>
      <c r="H28" s="3" t="str">
        <f t="shared" si="7"/>
        <v>2012/13 FYA RPI</v>
      </c>
      <c r="I28" s="6"/>
    </row>
    <row r="29" spans="1:9" s="37" customFormat="1" ht="12.75" customHeight="1" x14ac:dyDescent="0.35">
      <c r="A29" s="39"/>
      <c r="B29" s="34"/>
      <c r="C29" s="35"/>
      <c r="D29" s="36"/>
      <c r="E29" s="52" t="s">
        <v>50</v>
      </c>
      <c r="F29" s="57">
        <f xml:space="preserve"> SUM($F$25:$F$28)</f>
        <v>0</v>
      </c>
      <c r="G29" s="52" t="s">
        <v>0</v>
      </c>
      <c r="H29" s="52" t="s">
        <v>26</v>
      </c>
      <c r="I29" s="38"/>
    </row>
    <row r="30" spans="1:9" ht="12.75" customHeight="1" x14ac:dyDescent="0.35">
      <c r="A30" s="21"/>
      <c r="B30" s="16"/>
      <c r="C30" s="17"/>
      <c r="D30" s="2"/>
      <c r="E30" s="3"/>
      <c r="F30" s="56"/>
      <c r="G30" s="24"/>
      <c r="H30" s="25"/>
      <c r="I30" s="6"/>
    </row>
    <row r="31" spans="1:9" ht="12.75" customHeight="1" x14ac:dyDescent="0.35">
      <c r="A31" s="21"/>
      <c r="B31" s="16"/>
      <c r="C31" s="17" t="s">
        <v>22</v>
      </c>
      <c r="D31" s="2"/>
      <c r="E31" s="3"/>
      <c r="F31" s="56"/>
      <c r="G31" s="24"/>
      <c r="H31" s="25"/>
      <c r="I31" s="6"/>
    </row>
    <row r="32" spans="1:9" ht="12.75" customHeight="1" x14ac:dyDescent="0.35">
      <c r="A32" s="21"/>
      <c r="B32" s="16"/>
      <c r="C32" s="17"/>
      <c r="D32" s="2"/>
      <c r="E32" s="3" t="str">
        <f xml:space="preserve"> E$14</f>
        <v>Adjustment 5</v>
      </c>
      <c r="F32" s="56">
        <f t="shared" ref="F32:H32" si="8" xml:space="preserve"> F$14</f>
        <v>0</v>
      </c>
      <c r="G32" s="3" t="str">
        <f t="shared" si="8"/>
        <v>£m</v>
      </c>
      <c r="H32" s="3" t="str">
        <f t="shared" si="8"/>
        <v>2012/13 FYA RPI</v>
      </c>
      <c r="I32" s="6"/>
    </row>
    <row r="33" spans="1:9" s="37" customFormat="1" ht="12.75" customHeight="1" x14ac:dyDescent="0.35">
      <c r="A33" s="39"/>
      <c r="B33" s="34"/>
      <c r="C33" s="35"/>
      <c r="D33" s="36"/>
      <c r="E33" s="52" t="s">
        <v>51</v>
      </c>
      <c r="F33" s="57">
        <f xml:space="preserve"> $F$32</f>
        <v>0</v>
      </c>
      <c r="G33" s="52" t="s">
        <v>0</v>
      </c>
      <c r="H33" s="52" t="s">
        <v>26</v>
      </c>
      <c r="I33" s="38"/>
    </row>
    <row r="34" spans="1:9" ht="12.75" customHeight="1" x14ac:dyDescent="0.35">
      <c r="A34" s="21"/>
      <c r="B34" s="16"/>
      <c r="C34" s="17"/>
      <c r="D34" s="2"/>
      <c r="E34" s="3"/>
      <c r="F34" s="32"/>
      <c r="G34" s="24"/>
      <c r="H34" s="25"/>
      <c r="I34" s="6"/>
    </row>
    <row r="35" spans="1:9" s="33" customFormat="1" ht="12.75" customHeight="1" x14ac:dyDescent="0.35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35">
      <c r="F36" s="32"/>
      <c r="H36" s="9"/>
      <c r="I36" s="9"/>
    </row>
    <row r="37" spans="1:9" x14ac:dyDescent="0.35">
      <c r="F37" s="32"/>
    </row>
    <row r="38" spans="1:9" ht="12.75" customHeight="1" x14ac:dyDescent="0.35">
      <c r="F38" s="32"/>
    </row>
    <row r="39" spans="1:9" x14ac:dyDescent="0.35">
      <c r="F39" s="32"/>
      <c r="H39" s="6"/>
      <c r="I39" s="6"/>
    </row>
    <row r="40" spans="1:9" x14ac:dyDescent="0.35">
      <c r="H40" s="10"/>
      <c r="I40" s="10"/>
    </row>
    <row r="44" spans="1:9" x14ac:dyDescent="0.35">
      <c r="H44" s="6"/>
      <c r="I44" s="6"/>
    </row>
    <row r="45" spans="1:9" x14ac:dyDescent="0.35">
      <c r="H45" s="6"/>
      <c r="I45" s="6"/>
    </row>
    <row r="46" spans="1:9" x14ac:dyDescent="0.35">
      <c r="H46" s="6"/>
      <c r="I46" s="6"/>
    </row>
  </sheetData>
  <conditionalFormatting sqref="F1">
    <cfRule type="expression" dxfId="3" priority="2">
      <formula xml:space="preserve"> $F$1 = "Notionalised"</formula>
    </cfRule>
  </conditionalFormatting>
  <conditionalFormatting sqref="G1">
    <cfRule type="expression" dxfId="2" priority="1">
      <formula xml:space="preserve"> $F$1 = "Notionalised"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zoomScaleNormal="100" workbookViewId="0"/>
  </sheetViews>
  <sheetFormatPr defaultColWidth="0" defaultRowHeight="12.75" x14ac:dyDescent="0.35"/>
  <cols>
    <col min="1" max="4" width="1.265625" style="8" customWidth="1"/>
    <col min="5" max="5" width="93.265625" style="8" bestFit="1" customWidth="1"/>
    <col min="6" max="6" width="12.73046875" style="6" customWidth="1"/>
    <col min="7" max="7" width="12.73046875" style="8" customWidth="1"/>
    <col min="8" max="8" width="15.73046875" style="8" customWidth="1"/>
    <col min="9" max="9" width="2.73046875" style="8" customWidth="1"/>
    <col min="10" max="11" width="9.1328125" style="8" hidden="1" customWidth="1"/>
    <col min="12" max="21" width="0" style="8" hidden="1" customWidth="1"/>
    <col min="22" max="16384" width="9.1328125" style="8" hidden="1"/>
  </cols>
  <sheetData>
    <row r="1" spans="1:9" s="7" customFormat="1" ht="25.15" x14ac:dyDescent="0.4">
      <c r="A1" s="11" t="str">
        <f ca="1" xml:space="preserve"> RIGHT(CELL("filename", $A$1), LEN(CELL("filename", $A$1)) - SEARCH("]", CELL("filename", $A$1)))</f>
        <v>Calc - Waste</v>
      </c>
      <c r="B1" s="11"/>
      <c r="C1" s="12"/>
      <c r="D1" s="13"/>
      <c r="E1" s="13"/>
      <c r="F1" s="26"/>
      <c r="G1" s="14"/>
      <c r="H1" s="15"/>
      <c r="I1" s="15"/>
    </row>
    <row r="2" spans="1:9" ht="12.75" customHeight="1" x14ac:dyDescent="0.35">
      <c r="A2" s="16"/>
      <c r="B2" s="16"/>
      <c r="C2" s="17"/>
      <c r="D2" s="2"/>
      <c r="E2" s="2"/>
      <c r="F2" s="27"/>
      <c r="G2" s="18"/>
      <c r="H2" s="2"/>
      <c r="I2" s="2"/>
    </row>
    <row r="3" spans="1:9" ht="12.75" customHeight="1" x14ac:dyDescent="0.35">
      <c r="A3" s="16"/>
      <c r="B3" s="16"/>
      <c r="C3" s="17"/>
      <c r="D3" s="2"/>
      <c r="E3" s="2"/>
      <c r="F3" s="28"/>
      <c r="G3" s="19"/>
      <c r="H3" s="2"/>
      <c r="I3" s="2"/>
    </row>
    <row r="4" spans="1:9" ht="12.75" customHeight="1" x14ac:dyDescent="0.35">
      <c r="A4" s="16"/>
      <c r="B4" s="16"/>
      <c r="C4" s="17"/>
      <c r="D4" s="2"/>
      <c r="E4" s="2"/>
      <c r="F4" s="28"/>
      <c r="G4" s="19"/>
      <c r="H4" s="2"/>
      <c r="I4" s="2"/>
    </row>
    <row r="5" spans="1:9" ht="12.75" customHeight="1" x14ac:dyDescent="0.35">
      <c r="A5" s="16"/>
      <c r="B5" s="16"/>
      <c r="C5" s="17"/>
      <c r="D5" s="2"/>
      <c r="E5" s="2"/>
      <c r="F5" s="29" t="s">
        <v>20</v>
      </c>
      <c r="G5" s="16" t="s">
        <v>4</v>
      </c>
      <c r="H5" s="20" t="s">
        <v>25</v>
      </c>
      <c r="I5" s="20"/>
    </row>
    <row r="6" spans="1:9" s="33" customFormat="1" ht="12.75" customHeight="1" x14ac:dyDescent="0.35">
      <c r="A6" s="50"/>
      <c r="B6" s="50"/>
      <c r="C6" s="50"/>
      <c r="D6" s="50"/>
      <c r="E6" s="50"/>
      <c r="F6" s="50"/>
      <c r="G6" s="50"/>
      <c r="H6" s="50"/>
      <c r="I6" s="50"/>
    </row>
    <row r="7" spans="1:9" ht="12.75" customHeight="1" x14ac:dyDescent="0.35">
      <c r="A7" s="23"/>
      <c r="B7" s="16"/>
      <c r="C7" s="17"/>
      <c r="D7" s="2"/>
      <c r="E7" s="1"/>
      <c r="F7" s="30"/>
      <c r="G7" s="1"/>
      <c r="H7" s="1"/>
    </row>
    <row r="8" spans="1:9" ht="12.75" customHeight="1" x14ac:dyDescent="0.35">
      <c r="A8" s="23" t="s">
        <v>23</v>
      </c>
      <c r="B8" s="16"/>
      <c r="C8" s="17"/>
      <c r="D8" s="2"/>
      <c r="E8" s="1"/>
      <c r="F8" s="30"/>
      <c r="G8" s="1"/>
      <c r="H8" s="1"/>
    </row>
    <row r="9" spans="1:9" s="33" customFormat="1" ht="12.75" customHeight="1" x14ac:dyDescent="0.35">
      <c r="A9" s="23"/>
      <c r="B9" s="23"/>
      <c r="C9" s="41"/>
      <c r="D9" s="42"/>
      <c r="E9" s="25"/>
      <c r="F9" s="43"/>
      <c r="G9" s="25"/>
      <c r="H9" s="25"/>
    </row>
    <row r="10" spans="1:9" s="22" customFormat="1" ht="12.75" customHeight="1" x14ac:dyDescent="0.45">
      <c r="A10" s="22">
        <f xml:space="preserve"> Inputs!A$18</f>
        <v>0</v>
      </c>
      <c r="B10" s="22">
        <f xml:space="preserve"> Inputs!B$18</f>
        <v>0</v>
      </c>
      <c r="C10" s="22">
        <f xml:space="preserve"> Inputs!C$18</f>
        <v>0</v>
      </c>
      <c r="D10" s="22">
        <f xml:space="preserve"> Inputs!D$18</f>
        <v>0</v>
      </c>
      <c r="E10" s="22" t="str">
        <f xml:space="preserve"> Inputs!E$18</f>
        <v>Rebate relating to AMP5 serviceability shortfall and AMP6 ODI penalty</v>
      </c>
      <c r="F10" s="51">
        <f xml:space="preserve"> Inputs!F$18</f>
        <v>-71.201999999999998</v>
      </c>
      <c r="G10" s="22" t="str">
        <f xml:space="preserve"> Inputs!G$18</f>
        <v>£m</v>
      </c>
      <c r="H10" s="22" t="str">
        <f xml:space="preserve"> Inputs!H$18</f>
        <v>2012/13 FYA RPI</v>
      </c>
    </row>
    <row r="11" spans="1:9" s="22" customFormat="1" ht="12.75" customHeight="1" x14ac:dyDescent="0.45">
      <c r="A11" s="22">
        <f xml:space="preserve"> Inputs!A$19</f>
        <v>0</v>
      </c>
      <c r="B11" s="22">
        <f xml:space="preserve"> Inputs!B$19</f>
        <v>0</v>
      </c>
      <c r="C11" s="22">
        <f xml:space="preserve"> Inputs!C$19</f>
        <v>0</v>
      </c>
      <c r="D11" s="22">
        <f xml:space="preserve"> Inputs!D$19</f>
        <v>0</v>
      </c>
      <c r="E11" s="22" t="str">
        <f xml:space="preserve"> Inputs!E$19</f>
        <v>Additional rebate to ensure NPV equates to that of RCV log down</v>
      </c>
      <c r="F11" s="51">
        <f xml:space="preserve"> Inputs!F$19</f>
        <v>-10.766999999999999</v>
      </c>
      <c r="G11" s="22" t="str">
        <f xml:space="preserve"> Inputs!G$19</f>
        <v>£m</v>
      </c>
      <c r="H11" s="22" t="str">
        <f xml:space="preserve"> Inputs!H$19</f>
        <v>2012/13 FYA RPI</v>
      </c>
    </row>
    <row r="12" spans="1:9" s="22" customFormat="1" ht="12.75" customHeight="1" x14ac:dyDescent="0.45">
      <c r="A12" s="22">
        <f xml:space="preserve"> Inputs!A$20</f>
        <v>0</v>
      </c>
      <c r="B12" s="22">
        <f xml:space="preserve"> Inputs!B$20</f>
        <v>0</v>
      </c>
      <c r="C12" s="22">
        <f xml:space="preserve"> Inputs!C$20</f>
        <v>0</v>
      </c>
      <c r="D12" s="22">
        <f xml:space="preserve"> Inputs!D$20</f>
        <v>0</v>
      </c>
      <c r="E12" s="22" t="str">
        <f xml:space="preserve"> Inputs!E$20</f>
        <v>Rebate in lieu of RCV log down relating to corrective actions spend</v>
      </c>
      <c r="F12" s="51">
        <f xml:space="preserve"> Inputs!F$20</f>
        <v>-13.35</v>
      </c>
      <c r="G12" s="22" t="str">
        <f xml:space="preserve"> Inputs!G$20</f>
        <v>£m</v>
      </c>
      <c r="H12" s="22" t="str">
        <f xml:space="preserve"> Inputs!H$20</f>
        <v>2012/13 FYA RPI</v>
      </c>
    </row>
    <row r="13" spans="1:9" s="22" customFormat="1" ht="12.75" customHeight="1" x14ac:dyDescent="0.45">
      <c r="A13" s="22">
        <f xml:space="preserve"> Inputs!A$21</f>
        <v>0</v>
      </c>
      <c r="B13" s="22">
        <f xml:space="preserve"> Inputs!B$21</f>
        <v>0</v>
      </c>
      <c r="C13" s="22">
        <f xml:space="preserve"> Inputs!C$21</f>
        <v>0</v>
      </c>
      <c r="D13" s="22">
        <f xml:space="preserve"> Inputs!D$21</f>
        <v>0</v>
      </c>
      <c r="E13" s="22" t="str">
        <f xml:space="preserve"> Inputs!E$21</f>
        <v>Additional compensatory payment approved by SRN board</v>
      </c>
      <c r="F13" s="51">
        <f xml:space="preserve"> Inputs!F$21</f>
        <v>-4.45</v>
      </c>
      <c r="G13" s="22" t="str">
        <f xml:space="preserve"> Inputs!G$21</f>
        <v>£m</v>
      </c>
      <c r="H13" s="22" t="str">
        <f xml:space="preserve"> Inputs!H$21</f>
        <v>2012/13 FYA RPI</v>
      </c>
    </row>
    <row r="14" spans="1:9" s="22" customFormat="1" ht="12.75" customHeight="1" x14ac:dyDescent="0.45">
      <c r="A14" s="22">
        <f xml:space="preserve"> Inputs!A$22</f>
        <v>0</v>
      </c>
      <c r="B14" s="22">
        <f xml:space="preserve"> Inputs!B$22</f>
        <v>0</v>
      </c>
      <c r="C14" s="22">
        <f xml:space="preserve"> Inputs!C$22</f>
        <v>0</v>
      </c>
      <c r="D14" s="22">
        <f xml:space="preserve"> Inputs!D$22</f>
        <v>0</v>
      </c>
      <c r="E14" s="22" t="str">
        <f xml:space="preserve"> Inputs!E$22</f>
        <v>Year 1 rebate to restore value of late AMP5 serviceability shortfall</v>
      </c>
      <c r="F14" s="51">
        <f xml:space="preserve"> Inputs!F$22</f>
        <v>-9.988185204995764</v>
      </c>
      <c r="G14" s="22" t="str">
        <f xml:space="preserve"> Inputs!G$22</f>
        <v>£m</v>
      </c>
      <c r="H14" s="22" t="str">
        <f xml:space="preserve"> Inputs!H$22</f>
        <v>2012/13 FYA RPI</v>
      </c>
    </row>
    <row r="15" spans="1:9" ht="12.75" customHeight="1" x14ac:dyDescent="0.35">
      <c r="A15" s="21"/>
      <c r="B15" s="16"/>
      <c r="C15" s="17"/>
      <c r="D15" s="2"/>
      <c r="E15" s="3"/>
      <c r="F15" s="53"/>
      <c r="G15" s="24"/>
      <c r="H15" s="25"/>
      <c r="I15" s="6"/>
    </row>
    <row r="16" spans="1:9" x14ac:dyDescent="0.35">
      <c r="C16" s="17" t="s">
        <v>24</v>
      </c>
      <c r="F16" s="54"/>
    </row>
    <row r="17" spans="1:9" s="33" customFormat="1" ht="12.75" customHeight="1" x14ac:dyDescent="0.35">
      <c r="A17" s="46"/>
      <c r="B17" s="45"/>
      <c r="C17" s="47"/>
      <c r="D17" s="48"/>
      <c r="E17" s="49" t="str">
        <f xml:space="preserve"> E$10</f>
        <v>Rebate relating to AMP5 serviceability shortfall and AMP6 ODI penalty</v>
      </c>
      <c r="F17" s="55">
        <f t="shared" ref="F17:H17" si="0" xml:space="preserve"> F$10</f>
        <v>-71.201999999999998</v>
      </c>
      <c r="G17" s="49" t="str">
        <f t="shared" si="0"/>
        <v>£m</v>
      </c>
      <c r="H17" s="49" t="str">
        <f t="shared" si="0"/>
        <v>2012/13 FYA RPI</v>
      </c>
      <c r="I17" s="44"/>
    </row>
    <row r="18" spans="1:9" s="33" customFormat="1" ht="12.75" customHeight="1" x14ac:dyDescent="0.35">
      <c r="A18" s="46"/>
      <c r="B18" s="45"/>
      <c r="C18" s="47"/>
      <c r="D18" s="48"/>
      <c r="E18" s="49" t="str">
        <f xml:space="preserve"> E$11</f>
        <v>Additional rebate to ensure NPV equates to that of RCV log down</v>
      </c>
      <c r="F18" s="55">
        <f t="shared" ref="F18:H18" si="1" xml:space="preserve"> F$11</f>
        <v>-10.766999999999999</v>
      </c>
      <c r="G18" s="49" t="str">
        <f t="shared" si="1"/>
        <v>£m</v>
      </c>
      <c r="H18" s="49" t="str">
        <f t="shared" si="1"/>
        <v>2012/13 FYA RPI</v>
      </c>
      <c r="I18" s="44"/>
    </row>
    <row r="19" spans="1:9" ht="12.75" customHeight="1" x14ac:dyDescent="0.35">
      <c r="A19" s="21"/>
      <c r="B19" s="16"/>
      <c r="C19" s="17"/>
      <c r="D19" s="2"/>
      <c r="E19" s="49" t="str">
        <f xml:space="preserve"> E$12</f>
        <v>Rebate in lieu of RCV log down relating to corrective actions spend</v>
      </c>
      <c r="F19" s="56">
        <f t="shared" ref="F19:H19" si="2" xml:space="preserve"> F$12</f>
        <v>-13.35</v>
      </c>
      <c r="G19" s="3" t="str">
        <f t="shared" si="2"/>
        <v>£m</v>
      </c>
      <c r="H19" s="3" t="str">
        <f t="shared" si="2"/>
        <v>2012/13 FYA RPI</v>
      </c>
      <c r="I19" s="6"/>
    </row>
    <row r="20" spans="1:9" ht="12.75" customHeight="1" x14ac:dyDescent="0.35">
      <c r="A20" s="21"/>
      <c r="B20" s="16"/>
      <c r="C20" s="17"/>
      <c r="D20" s="2"/>
      <c r="E20" s="49" t="str">
        <f xml:space="preserve"> E$13</f>
        <v>Additional compensatory payment approved by SRN board</v>
      </c>
      <c r="F20" s="56">
        <f t="shared" ref="F20:H20" si="3" xml:space="preserve"> F$13</f>
        <v>-4.45</v>
      </c>
      <c r="G20" s="3" t="str">
        <f t="shared" si="3"/>
        <v>£m</v>
      </c>
      <c r="H20" s="3" t="str">
        <f t="shared" si="3"/>
        <v>2012/13 FYA RPI</v>
      </c>
      <c r="I20" s="6"/>
    </row>
    <row r="21" spans="1:9" ht="12.75" customHeight="1" x14ac:dyDescent="0.35">
      <c r="A21" s="21"/>
      <c r="B21" s="16"/>
      <c r="C21" s="17"/>
      <c r="D21" s="2"/>
      <c r="E21" s="49" t="str">
        <f xml:space="preserve"> E$14</f>
        <v>Year 1 rebate to restore value of late AMP5 serviceability shortfall</v>
      </c>
      <c r="F21" s="56">
        <f xml:space="preserve"> F$14</f>
        <v>-9.988185204995764</v>
      </c>
      <c r="G21" s="3" t="str">
        <f xml:space="preserve"> G$14</f>
        <v>£m</v>
      </c>
      <c r="H21" s="3" t="str">
        <f xml:space="preserve"> H$14</f>
        <v>2012/13 FYA RPI</v>
      </c>
      <c r="I21" s="6"/>
    </row>
    <row r="22" spans="1:9" s="37" customFormat="1" ht="12.75" customHeight="1" x14ac:dyDescent="0.35">
      <c r="A22" s="39"/>
      <c r="B22" s="34"/>
      <c r="C22" s="35"/>
      <c r="D22" s="36"/>
      <c r="E22" s="52" t="s">
        <v>52</v>
      </c>
      <c r="F22" s="57">
        <f xml:space="preserve"> SUM($F$17:$F$21)</f>
        <v>-109.75718520499575</v>
      </c>
      <c r="G22" s="52" t="s">
        <v>0</v>
      </c>
      <c r="H22" s="52" t="s">
        <v>26</v>
      </c>
      <c r="I22" s="38"/>
    </row>
    <row r="23" spans="1:9" ht="12.75" customHeight="1" x14ac:dyDescent="0.35">
      <c r="A23" s="21"/>
      <c r="B23" s="16"/>
      <c r="C23" s="17"/>
      <c r="D23" s="2"/>
      <c r="E23" s="3"/>
      <c r="F23" s="56"/>
      <c r="G23" s="3"/>
      <c r="H23" s="3"/>
      <c r="I23" s="6"/>
    </row>
    <row r="24" spans="1:9" ht="12.75" customHeight="1" x14ac:dyDescent="0.35">
      <c r="A24" s="21"/>
      <c r="B24" s="16"/>
      <c r="C24" s="17" t="s">
        <v>21</v>
      </c>
      <c r="D24" s="2"/>
      <c r="E24" s="3"/>
      <c r="F24" s="53"/>
      <c r="G24" s="24"/>
      <c r="H24" s="25"/>
      <c r="I24" s="6"/>
    </row>
    <row r="25" spans="1:9" ht="12.75" customHeight="1" x14ac:dyDescent="0.35">
      <c r="A25" s="21"/>
      <c r="B25" s="16"/>
      <c r="C25" s="17"/>
      <c r="D25" s="2"/>
      <c r="E25" s="3" t="str">
        <f xml:space="preserve"> E$10</f>
        <v>Rebate relating to AMP5 serviceability shortfall and AMP6 ODI penalty</v>
      </c>
      <c r="F25" s="56">
        <f t="shared" ref="F25:H25" si="4" xml:space="preserve"> F$10</f>
        <v>-71.201999999999998</v>
      </c>
      <c r="G25" s="3" t="str">
        <f t="shared" si="4"/>
        <v>£m</v>
      </c>
      <c r="H25" s="3" t="str">
        <f t="shared" si="4"/>
        <v>2012/13 FYA RPI</v>
      </c>
      <c r="I25" s="6"/>
    </row>
    <row r="26" spans="1:9" ht="12.75" customHeight="1" x14ac:dyDescent="0.35">
      <c r="A26" s="21"/>
      <c r="B26" s="16"/>
      <c r="C26" s="17"/>
      <c r="D26" s="2"/>
      <c r="E26" s="3" t="str">
        <f xml:space="preserve"> E$11</f>
        <v>Additional rebate to ensure NPV equates to that of RCV log down</v>
      </c>
      <c r="F26" s="56">
        <f t="shared" ref="F26:H26" si="5" xml:space="preserve"> F$11</f>
        <v>-10.766999999999999</v>
      </c>
      <c r="G26" s="3" t="str">
        <f t="shared" si="5"/>
        <v>£m</v>
      </c>
      <c r="H26" s="3" t="str">
        <f t="shared" si="5"/>
        <v>2012/13 FYA RPI</v>
      </c>
      <c r="I26" s="6"/>
    </row>
    <row r="27" spans="1:9" ht="12.75" customHeight="1" x14ac:dyDescent="0.35">
      <c r="A27" s="21"/>
      <c r="B27" s="16"/>
      <c r="C27" s="17"/>
      <c r="D27" s="2"/>
      <c r="E27" s="3" t="str">
        <f xml:space="preserve"> E$12</f>
        <v>Rebate in lieu of RCV log down relating to corrective actions spend</v>
      </c>
      <c r="F27" s="56">
        <f t="shared" ref="F27:H27" si="6" xml:space="preserve"> F$12</f>
        <v>-13.35</v>
      </c>
      <c r="G27" s="3" t="str">
        <f t="shared" si="6"/>
        <v>£m</v>
      </c>
      <c r="H27" s="3" t="str">
        <f t="shared" si="6"/>
        <v>2012/13 FYA RPI</v>
      </c>
      <c r="I27" s="6"/>
    </row>
    <row r="28" spans="1:9" ht="12.75" customHeight="1" x14ac:dyDescent="0.35">
      <c r="A28" s="21"/>
      <c r="B28" s="16"/>
      <c r="C28" s="17"/>
      <c r="D28" s="2"/>
      <c r="E28" s="3" t="str">
        <f xml:space="preserve"> E$13</f>
        <v>Additional compensatory payment approved by SRN board</v>
      </c>
      <c r="F28" s="56">
        <f t="shared" ref="F28:H28" si="7" xml:space="preserve"> F$13</f>
        <v>-4.45</v>
      </c>
      <c r="G28" s="3" t="str">
        <f t="shared" si="7"/>
        <v>£m</v>
      </c>
      <c r="H28" s="3" t="str">
        <f t="shared" si="7"/>
        <v>2012/13 FYA RPI</v>
      </c>
      <c r="I28" s="6"/>
    </row>
    <row r="29" spans="1:9" s="37" customFormat="1" ht="12.75" customHeight="1" x14ac:dyDescent="0.35">
      <c r="A29" s="39"/>
      <c r="B29" s="34"/>
      <c r="C29" s="35"/>
      <c r="D29" s="36"/>
      <c r="E29" s="52" t="s">
        <v>53</v>
      </c>
      <c r="F29" s="57">
        <f xml:space="preserve"> SUM($F$25:$F$28)</f>
        <v>-99.768999999999991</v>
      </c>
      <c r="G29" s="52" t="s">
        <v>0</v>
      </c>
      <c r="H29" s="52" t="s">
        <v>26</v>
      </c>
      <c r="I29" s="38"/>
    </row>
    <row r="30" spans="1:9" ht="12.75" customHeight="1" x14ac:dyDescent="0.35">
      <c r="A30" s="21"/>
      <c r="B30" s="16"/>
      <c r="C30" s="17"/>
      <c r="D30" s="2"/>
      <c r="E30" s="3"/>
      <c r="F30" s="56"/>
      <c r="G30" s="24"/>
      <c r="H30" s="25"/>
      <c r="I30" s="6"/>
    </row>
    <row r="31" spans="1:9" ht="12.75" customHeight="1" x14ac:dyDescent="0.35">
      <c r="A31" s="21"/>
      <c r="B31" s="16"/>
      <c r="C31" s="17" t="s">
        <v>22</v>
      </c>
      <c r="D31" s="2"/>
      <c r="E31" s="3"/>
      <c r="F31" s="56"/>
      <c r="G31" s="24"/>
      <c r="H31" s="25"/>
      <c r="I31" s="6"/>
    </row>
    <row r="32" spans="1:9" ht="12.75" customHeight="1" x14ac:dyDescent="0.35">
      <c r="A32" s="21"/>
      <c r="B32" s="16"/>
      <c r="C32" s="17"/>
      <c r="D32" s="2"/>
      <c r="E32" s="3" t="str">
        <f xml:space="preserve"> E$14</f>
        <v>Year 1 rebate to restore value of late AMP5 serviceability shortfall</v>
      </c>
      <c r="F32" s="56">
        <f xml:space="preserve"> F$14</f>
        <v>-9.988185204995764</v>
      </c>
      <c r="G32" s="3" t="str">
        <f xml:space="preserve"> G$14</f>
        <v>£m</v>
      </c>
      <c r="H32" s="3" t="str">
        <f xml:space="preserve"> H$14</f>
        <v>2012/13 FYA RPI</v>
      </c>
      <c r="I32" s="6"/>
    </row>
    <row r="33" spans="1:9" s="37" customFormat="1" ht="12.75" customHeight="1" x14ac:dyDescent="0.35">
      <c r="A33" s="39"/>
      <c r="B33" s="34"/>
      <c r="C33" s="35"/>
      <c r="D33" s="36"/>
      <c r="E33" s="52" t="s">
        <v>54</v>
      </c>
      <c r="F33" s="57">
        <f xml:space="preserve"> $F$32</f>
        <v>-9.988185204995764</v>
      </c>
      <c r="G33" s="52" t="s">
        <v>0</v>
      </c>
      <c r="H33" s="52" t="s">
        <v>26</v>
      </c>
      <c r="I33" s="38"/>
    </row>
    <row r="34" spans="1:9" ht="12.75" customHeight="1" x14ac:dyDescent="0.35">
      <c r="A34" s="21"/>
      <c r="B34" s="16"/>
      <c r="C34" s="17"/>
      <c r="D34" s="2"/>
      <c r="E34" s="3"/>
      <c r="F34" s="32"/>
      <c r="G34" s="24"/>
      <c r="H34" s="25"/>
      <c r="I34" s="6"/>
    </row>
    <row r="35" spans="1:9" s="33" customFormat="1" ht="12.75" customHeight="1" x14ac:dyDescent="0.35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35">
      <c r="F36" s="32"/>
      <c r="H36" s="9"/>
      <c r="I36" s="9"/>
    </row>
    <row r="37" spans="1:9" x14ac:dyDescent="0.35">
      <c r="F37" s="32"/>
    </row>
    <row r="38" spans="1:9" ht="12.75" customHeight="1" x14ac:dyDescent="0.35">
      <c r="F38" s="32"/>
    </row>
    <row r="39" spans="1:9" x14ac:dyDescent="0.35">
      <c r="F39" s="32"/>
      <c r="H39" s="6"/>
      <c r="I39" s="6"/>
    </row>
    <row r="40" spans="1:9" x14ac:dyDescent="0.35">
      <c r="H40" s="10"/>
      <c r="I40" s="10"/>
    </row>
    <row r="44" spans="1:9" x14ac:dyDescent="0.35">
      <c r="H44" s="6"/>
      <c r="I44" s="6"/>
    </row>
    <row r="45" spans="1:9" x14ac:dyDescent="0.35">
      <c r="H45" s="6"/>
      <c r="I45" s="6"/>
    </row>
    <row r="46" spans="1:9" x14ac:dyDescent="0.35">
      <c r="H46" s="6"/>
      <c r="I46" s="6"/>
    </row>
  </sheetData>
  <conditionalFormatting sqref="F1">
    <cfRule type="expression" dxfId="1" priority="3">
      <formula xml:space="preserve"> $F$1 = "Notionalised"</formula>
    </cfRule>
  </conditionalFormatting>
  <conditionalFormatting sqref="G1">
    <cfRule type="expression" dxfId="0" priority="2">
      <formula xml:space="preserve"> $F$1 = "Notionalised"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workbookViewId="0"/>
  </sheetViews>
  <sheetFormatPr defaultColWidth="9.1328125" defaultRowHeight="14.25" x14ac:dyDescent="0.45"/>
  <cols>
    <col min="1" max="1" width="10.1328125" style="1" bestFit="1" customWidth="1"/>
    <col min="2" max="2" width="21.73046875" style="1" bestFit="1" customWidth="1"/>
    <col min="3" max="3" width="93.265625" style="1" bestFit="1" customWidth="1"/>
    <col min="4" max="4" width="4.86328125" style="1" bestFit="1" customWidth="1"/>
    <col min="5" max="5" width="17" style="1" bestFit="1" customWidth="1"/>
    <col min="6" max="6" width="16.265625" style="1" customWidth="1"/>
    <col min="7" max="16384" width="9.1328125" style="1"/>
  </cols>
  <sheetData>
    <row r="1" spans="1:6" x14ac:dyDescent="0.45">
      <c r="A1" s="4"/>
      <c r="B1" s="4"/>
      <c r="C1" s="4" t="s">
        <v>11</v>
      </c>
      <c r="D1" s="4"/>
      <c r="E1" s="4"/>
      <c r="F1" s="4"/>
    </row>
    <row r="2" spans="1:6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x14ac:dyDescent="0.45">
      <c r="A3" s="4"/>
      <c r="B3" s="4"/>
      <c r="C3" s="4"/>
      <c r="D3" s="4"/>
      <c r="E3" s="4"/>
      <c r="F3" s="4"/>
    </row>
    <row r="4" spans="1:6" x14ac:dyDescent="0.45">
      <c r="A4" s="4"/>
      <c r="B4" s="2" t="s">
        <v>12</v>
      </c>
      <c r="C4" s="3" t="str">
        <f>'Calc - Water'!E29</f>
        <v>Other revenue adjustment (profiled over next period) - water network plus (2012-13 FYA prices)</v>
      </c>
      <c r="D4" s="2" t="s">
        <v>0</v>
      </c>
      <c r="E4" s="2" t="s">
        <v>7</v>
      </c>
      <c r="F4" s="40">
        <f xml:space="preserve"> 'Calc - Water'!$F$29</f>
        <v>0</v>
      </c>
    </row>
    <row r="5" spans="1:6" x14ac:dyDescent="0.45">
      <c r="A5" s="4"/>
      <c r="B5" s="2" t="s">
        <v>13</v>
      </c>
      <c r="C5" s="3" t="str">
        <f>'Calc - Water'!E33</f>
        <v>Other revenue adjustment (applied in year 1 of next period) - water network plus (2012-13 FYA prices)</v>
      </c>
      <c r="D5" s="2" t="s">
        <v>0</v>
      </c>
      <c r="E5" s="2" t="s">
        <v>7</v>
      </c>
      <c r="F5" s="40">
        <f xml:space="preserve"> 'Calc - Water'!$F$33</f>
        <v>0</v>
      </c>
    </row>
    <row r="6" spans="1:6" x14ac:dyDescent="0.45">
      <c r="A6" s="4"/>
      <c r="B6" s="2" t="s">
        <v>14</v>
      </c>
      <c r="C6" s="3" t="str">
        <f>'Calc - Water'!E22</f>
        <v>Other revenue adjustment total - water network plus (2012-13 FYA prices)</v>
      </c>
      <c r="D6" s="2" t="s">
        <v>0</v>
      </c>
      <c r="E6" s="2" t="s">
        <v>7</v>
      </c>
      <c r="F6" s="40">
        <f xml:space="preserve"> 'Calc - Water'!$F$22</f>
        <v>0</v>
      </c>
    </row>
    <row r="7" spans="1:6" x14ac:dyDescent="0.45">
      <c r="A7" s="4"/>
      <c r="B7" s="2" t="s">
        <v>15</v>
      </c>
      <c r="C7" s="3" t="str">
        <f>'Calc - Waste'!E29</f>
        <v>Other revenue adjustment (profiled over next period) - wastewater network plus (2012-13 FYA prices)</v>
      </c>
      <c r="D7" s="2" t="s">
        <v>0</v>
      </c>
      <c r="E7" s="2" t="s">
        <v>7</v>
      </c>
      <c r="F7" s="40">
        <f xml:space="preserve"> 'Calc - Waste'!$F$29</f>
        <v>-99.768999999999991</v>
      </c>
    </row>
    <row r="8" spans="1:6" x14ac:dyDescent="0.45">
      <c r="A8" s="4"/>
      <c r="B8" s="2" t="s">
        <v>16</v>
      </c>
      <c r="C8" s="3" t="str">
        <f>'Calc - Waste'!E33</f>
        <v>Other revenue adjustment (applied in year 1 of next period) - wastewater network plus (2012-13 FYA prices)</v>
      </c>
      <c r="D8" s="2" t="s">
        <v>0</v>
      </c>
      <c r="E8" s="2" t="s">
        <v>7</v>
      </c>
      <c r="F8" s="40">
        <f xml:space="preserve"> 'Calc - Waste'!$F$33</f>
        <v>-9.988185204995764</v>
      </c>
    </row>
    <row r="9" spans="1:6" x14ac:dyDescent="0.45">
      <c r="A9" s="4"/>
      <c r="B9" s="2" t="s">
        <v>17</v>
      </c>
      <c r="C9" s="3" t="str">
        <f>'Calc - Waste'!E22</f>
        <v>Other revenue adjustment total - wastewater network plus (2012-13 FYA prices)</v>
      </c>
      <c r="D9" s="2" t="s">
        <v>0</v>
      </c>
      <c r="E9" s="2" t="s">
        <v>7</v>
      </c>
      <c r="F9" s="40">
        <f xml:space="preserve"> 'Calc - Waste'!$F$22</f>
        <v>-109.75718520499575</v>
      </c>
    </row>
    <row r="10" spans="1:6" s="25" customFormat="1" x14ac:dyDescent="0.35">
      <c r="A10" s="64"/>
      <c r="B10" s="64" t="s">
        <v>9</v>
      </c>
      <c r="C10" s="64" t="s">
        <v>19</v>
      </c>
      <c r="D10" s="64" t="s">
        <v>8</v>
      </c>
      <c r="E10" s="64" t="s">
        <v>7</v>
      </c>
      <c r="F10" s="65" t="str">
        <f t="shared" ref="F10" ca="1" si="0">CONCATENATE("[…]", TEXT(NOW(),"dd/mm/yyy hh:mm:ss"))</f>
        <v>[…]17/09/2020 12:08:41</v>
      </c>
    </row>
    <row r="11" spans="1:6" s="25" customFormat="1" x14ac:dyDescent="0.45">
      <c r="A11" s="64"/>
      <c r="B11" s="64" t="s">
        <v>10</v>
      </c>
      <c r="C11" s="64" t="s">
        <v>18</v>
      </c>
      <c r="D11" s="64" t="s">
        <v>8</v>
      </c>
      <c r="E11" s="64" t="s">
        <v>7</v>
      </c>
      <c r="F11" s="66" t="str">
        <f ca="1">MID(CELL("filename",F1),SEARCH("[",CELL("filename",F1))+1,SEARCH(".",CELL("filename",F1))-1-SEARCH("[",CELL("filename",F1)))</f>
        <v>Enforcement adjustments model_SRN_BYRun1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PR19PD015&gt;&gt;&gt;&gt;</vt:lpstr>
      <vt:lpstr>Change log</vt:lpstr>
      <vt:lpstr>Inputs</vt:lpstr>
      <vt:lpstr>Calc - Water</vt:lpstr>
      <vt:lpstr>Calc - Waste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2019-05-16T12:45:09Z</dcterms:created>
  <dcterms:modified xsi:type="dcterms:W3CDTF">2020-09-17T11:08:47Z</dcterms:modified>
</cp:coreProperties>
</file>