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82FBF8CF-26D6-48DA-ABC9-5EAEAF2054DB}" xr6:coauthVersionLast="44" xr6:coauthVersionMax="44" xr10:uidLastSave="{00000000-0000-0000-0000-000000000000}"/>
  <bookViews>
    <workbookView xWindow="960" yWindow="195" windowWidth="17775" windowHeight="12495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12" l="1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G48" i="7"/>
  <c r="M68" i="6" s="1"/>
  <c r="H47" i="7"/>
  <c r="N67" i="6" s="1"/>
  <c r="G47" i="7"/>
  <c r="M67" i="6" s="1"/>
  <c r="H46" i="7"/>
  <c r="N66" i="6" s="1"/>
  <c r="G46" i="7"/>
  <c r="M66" i="6" s="1"/>
  <c r="H45" i="7"/>
  <c r="N65" i="6" s="1"/>
  <c r="H44" i="7"/>
  <c r="N64" i="6" s="1"/>
  <c r="G44" i="7"/>
  <c r="M64" i="6" s="1"/>
  <c r="H43" i="7"/>
  <c r="N63" i="6" s="1"/>
  <c r="G43" i="7"/>
  <c r="M63" i="6" s="1"/>
  <c r="F46" i="7"/>
  <c r="L66" i="6" s="1"/>
  <c r="F45" i="7"/>
  <c r="L65" i="6" s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J52" i="7"/>
  <c r="J51" i="7"/>
  <c r="K50" i="7"/>
  <c r="I73" i="6" s="1"/>
  <c r="K49" i="7"/>
  <c r="I72" i="6" s="1"/>
  <c r="F48" i="7"/>
  <c r="L68" i="6" s="1"/>
  <c r="F47" i="7"/>
  <c r="L67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L47" i="6" s="1"/>
  <c r="F33" i="7"/>
  <c r="L46" i="6" s="1"/>
  <c r="F32" i="7"/>
  <c r="F31" i="7"/>
  <c r="L44" i="6" s="1"/>
  <c r="F30" i="7"/>
  <c r="L41" i="6" s="1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F21" i="7"/>
  <c r="F20" i="7"/>
  <c r="L29" i="6" s="1"/>
  <c r="F19" i="7"/>
  <c r="L28" i="6" s="1"/>
  <c r="F18" i="7"/>
  <c r="F17" i="7"/>
  <c r="F16" i="7"/>
  <c r="L23" i="6" s="1"/>
  <c r="F15" i="7"/>
  <c r="L22" i="6" s="1"/>
  <c r="F14" i="7"/>
  <c r="F13" i="7"/>
  <c r="L20" i="6" s="1"/>
  <c r="F12" i="7"/>
  <c r="L17" i="6" s="1"/>
  <c r="F11" i="7"/>
  <c r="L16" i="6" s="1"/>
  <c r="F10" i="7"/>
  <c r="F9" i="7"/>
  <c r="L14" i="6" s="1"/>
  <c r="F8" i="7"/>
  <c r="L13" i="6" s="1"/>
  <c r="J48" i="7"/>
  <c r="P68" i="6" s="1"/>
  <c r="I48" i="7"/>
  <c r="J47" i="7"/>
  <c r="P67" i="6" s="1"/>
  <c r="I47" i="7"/>
  <c r="O67" i="6" s="1"/>
  <c r="J46" i="7"/>
  <c r="P66" i="6" s="1"/>
  <c r="I46" i="7"/>
  <c r="O66" i="6" s="1"/>
  <c r="J45" i="7"/>
  <c r="P65" i="6" s="1"/>
  <c r="I45" i="7"/>
  <c r="O65" i="6" s="1"/>
  <c r="G45" i="7"/>
  <c r="M65" i="6" s="1"/>
  <c r="J44" i="7"/>
  <c r="P64" i="6" s="1"/>
  <c r="I44" i="7"/>
  <c r="J43" i="7"/>
  <c r="P63" i="6" s="1"/>
  <c r="I43" i="7"/>
  <c r="O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H34" i="7"/>
  <c r="N47" i="6" s="1"/>
  <c r="G34" i="7"/>
  <c r="M47" i="6" s="1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I30" i="7"/>
  <c r="O41" i="6" s="1"/>
  <c r="H30" i="7"/>
  <c r="N41" i="6" s="1"/>
  <c r="N57" i="6" s="1"/>
  <c r="N54" i="5" s="1"/>
  <c r="G30" i="7"/>
  <c r="M41" i="6" s="1"/>
  <c r="J29" i="7"/>
  <c r="P40" i="6" s="1"/>
  <c r="I29" i="7"/>
  <c r="O40" i="6"/>
  <c r="O56" i="6" s="1"/>
  <c r="O53" i="5" s="1"/>
  <c r="H29" i="7"/>
  <c r="N40" i="6" s="1"/>
  <c r="G29" i="7"/>
  <c r="M40" i="6" s="1"/>
  <c r="J28" i="7"/>
  <c r="P39" i="6" s="1"/>
  <c r="I28" i="7"/>
  <c r="O39" i="6" s="1"/>
  <c r="H28" i="7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H26" i="7"/>
  <c r="N37" i="6" s="1"/>
  <c r="G26" i="7"/>
  <c r="M37" i="6" s="1"/>
  <c r="J25" i="7"/>
  <c r="P36" i="6" s="1"/>
  <c r="I25" i="7"/>
  <c r="O36" i="6" s="1"/>
  <c r="H25" i="7"/>
  <c r="N36" i="6" s="1"/>
  <c r="G25" i="7"/>
  <c r="M36" i="6" s="1"/>
  <c r="J24" i="7"/>
  <c r="P33" i="6" s="1"/>
  <c r="I24" i="7"/>
  <c r="O33" i="6" s="1"/>
  <c r="H24" i="7"/>
  <c r="G24" i="7"/>
  <c r="M33" i="6" s="1"/>
  <c r="J23" i="7"/>
  <c r="P32" i="6" s="1"/>
  <c r="I23" i="7"/>
  <c r="O32" i="6" s="1"/>
  <c r="H23" i="7"/>
  <c r="N32" i="6" s="1"/>
  <c r="G23" i="7"/>
  <c r="M32" i="6" s="1"/>
  <c r="J22" i="7"/>
  <c r="P31" i="6" s="1"/>
  <c r="I22" i="7"/>
  <c r="O31" i="6" s="1"/>
  <c r="H22" i="7"/>
  <c r="N31" i="6" s="1"/>
  <c r="G22" i="7"/>
  <c r="M31" i="6" s="1"/>
  <c r="J21" i="7"/>
  <c r="P30" i="6" s="1"/>
  <c r="I21" i="7"/>
  <c r="O30" i="6" s="1"/>
  <c r="H21" i="7"/>
  <c r="G21" i="7"/>
  <c r="M30" i="6" s="1"/>
  <c r="J20" i="7"/>
  <c r="P29" i="6" s="1"/>
  <c r="I20" i="7"/>
  <c r="O29" i="6" s="1"/>
  <c r="H20" i="7"/>
  <c r="N29" i="6"/>
  <c r="G20" i="7"/>
  <c r="M29" i="6" s="1"/>
  <c r="J19" i="7"/>
  <c r="P28" i="6" s="1"/>
  <c r="I19" i="7"/>
  <c r="O28" i="6" s="1"/>
  <c r="H19" i="7"/>
  <c r="N28" i="6" s="1"/>
  <c r="N11" i="5" s="1"/>
  <c r="G19" i="7"/>
  <c r="M28" i="6" s="1"/>
  <c r="J18" i="7"/>
  <c r="P25" i="6" s="1"/>
  <c r="I18" i="7"/>
  <c r="O25" i="6"/>
  <c r="H18" i="7"/>
  <c r="N25" i="6" s="1"/>
  <c r="G18" i="7"/>
  <c r="M25" i="6" s="1"/>
  <c r="J17" i="7"/>
  <c r="P24" i="6"/>
  <c r="I17" i="7"/>
  <c r="O24" i="6" s="1"/>
  <c r="H17" i="7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P42" i="5" s="1"/>
  <c r="I15" i="7"/>
  <c r="H15" i="7"/>
  <c r="N22" i="6" s="1"/>
  <c r="N42" i="5" s="1"/>
  <c r="G15" i="7"/>
  <c r="M22" i="6" s="1"/>
  <c r="J14" i="7"/>
  <c r="P21" i="6" s="1"/>
  <c r="I14" i="7"/>
  <c r="O21" i="6" s="1"/>
  <c r="H14" i="7"/>
  <c r="N21" i="6" s="1"/>
  <c r="G14" i="7"/>
  <c r="M21" i="6" s="1"/>
  <c r="J13" i="7"/>
  <c r="P20" i="6" s="1"/>
  <c r="I13" i="7"/>
  <c r="O20" i="6" s="1"/>
  <c r="H13" i="7"/>
  <c r="N20" i="6" s="1"/>
  <c r="G13" i="7"/>
  <c r="M20" i="6" s="1"/>
  <c r="J12" i="7"/>
  <c r="P17" i="6" s="1"/>
  <c r="P25" i="5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G9" i="7"/>
  <c r="M14" i="6" s="1"/>
  <c r="J8" i="7"/>
  <c r="P13" i="6" s="1"/>
  <c r="I8" i="7"/>
  <c r="O13" i="6" s="1"/>
  <c r="H8" i="7"/>
  <c r="G8" i="7"/>
  <c r="M13" i="6" s="1"/>
  <c r="M21" i="5" s="1"/>
  <c r="J7" i="7"/>
  <c r="P12" i="6" s="1"/>
  <c r="I7" i="7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8" i="6"/>
  <c r="O64" i="6"/>
  <c r="O47" i="6"/>
  <c r="L45" i="6"/>
  <c r="N39" i="6"/>
  <c r="L37" i="6"/>
  <c r="L40" i="6"/>
  <c r="L56" i="6" s="1"/>
  <c r="L53" i="5" s="1"/>
  <c r="N33" i="6"/>
  <c r="N30" i="6"/>
  <c r="L30" i="6"/>
  <c r="L31" i="6"/>
  <c r="N24" i="6"/>
  <c r="N44" i="5" s="1"/>
  <c r="O22" i="6"/>
  <c r="L21" i="6"/>
  <c r="L41" i="5" s="1"/>
  <c r="L24" i="6"/>
  <c r="L25" i="6"/>
  <c r="N14" i="6"/>
  <c r="N13" i="6"/>
  <c r="O12" i="6"/>
  <c r="L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13" i="5"/>
  <c r="M15" i="5"/>
  <c r="O14" i="5"/>
  <c r="N45" i="5"/>
  <c r="O23" i="5"/>
  <c r="M55" i="6"/>
  <c r="M52" i="5" s="1"/>
  <c r="P44" i="5"/>
  <c r="M45" i="5" l="1"/>
  <c r="L40" i="5"/>
  <c r="P43" i="5"/>
  <c r="O25" i="5"/>
  <c r="O16" i="5"/>
  <c r="L53" i="6"/>
  <c r="L50" i="5" s="1"/>
  <c r="O40" i="5"/>
  <c r="N16" i="5"/>
  <c r="O22" i="5"/>
  <c r="O45" i="5"/>
  <c r="M22" i="5"/>
  <c r="L11" i="5"/>
  <c r="L45" i="5"/>
  <c r="P15" i="5"/>
  <c r="P13" i="5"/>
  <c r="P31" i="5" s="1"/>
  <c r="P54" i="6"/>
  <c r="P51" i="5" s="1"/>
  <c r="P60" i="5" s="1"/>
  <c r="P22" i="5"/>
  <c r="N12" i="5"/>
  <c r="N54" i="6"/>
  <c r="N51" i="5" s="1"/>
  <c r="P20" i="5"/>
  <c r="O21" i="5"/>
  <c r="P16" i="5"/>
  <c r="P34" i="5" s="1"/>
  <c r="N55" i="6"/>
  <c r="N52" i="5" s="1"/>
  <c r="N56" i="6"/>
  <c r="N53" i="5" s="1"/>
  <c r="N62" i="5" s="1"/>
  <c r="N63" i="5"/>
  <c r="P12" i="5"/>
  <c r="N60" i="5"/>
  <c r="L43" i="5"/>
  <c r="M40" i="5"/>
  <c r="L25" i="5"/>
  <c r="L13" i="5"/>
  <c r="M44" i="5"/>
  <c r="L52" i="6"/>
  <c r="L49" i="5" s="1"/>
  <c r="O15" i="5"/>
  <c r="L16" i="5"/>
  <c r="L20" i="5"/>
  <c r="L24" i="5"/>
  <c r="O55" i="6"/>
  <c r="O52" i="5" s="1"/>
  <c r="M53" i="6"/>
  <c r="M50" i="5" s="1"/>
  <c r="P57" i="6"/>
  <c r="P54" i="5" s="1"/>
  <c r="O52" i="6"/>
  <c r="O49" i="5" s="1"/>
  <c r="P55" i="6"/>
  <c r="P52" i="5" s="1"/>
  <c r="P61" i="5" s="1"/>
  <c r="N23" i="5"/>
  <c r="O43" i="5"/>
  <c r="M11" i="5"/>
  <c r="O13" i="5"/>
  <c r="O31" i="5" s="1"/>
  <c r="M57" i="6"/>
  <c r="M54" i="5" s="1"/>
  <c r="M63" i="5" s="1"/>
  <c r="P52" i="6"/>
  <c r="P49" i="5" s="1"/>
  <c r="L54" i="6"/>
  <c r="L51" i="5" s="1"/>
  <c r="M41" i="5"/>
  <c r="N40" i="5"/>
  <c r="N20" i="5"/>
  <c r="N29" i="5" s="1"/>
  <c r="L59" i="5"/>
  <c r="N24" i="5"/>
  <c r="M16" i="5"/>
  <c r="O20" i="5"/>
  <c r="N21" i="5"/>
  <c r="N30" i="5" s="1"/>
  <c r="M12" i="5"/>
  <c r="N14" i="5"/>
  <c r="N32" i="5" s="1"/>
  <c r="M56" i="6"/>
  <c r="M53" i="5" s="1"/>
  <c r="P40" i="5"/>
  <c r="P58" i="5" s="1"/>
  <c r="M42" i="5"/>
  <c r="L21" i="5"/>
  <c r="L58" i="5"/>
  <c r="L55" i="6"/>
  <c r="L52" i="5" s="1"/>
  <c r="P23" i="5"/>
  <c r="P45" i="5"/>
  <c r="O11" i="5"/>
  <c r="M52" i="6"/>
  <c r="M49" i="5" s="1"/>
  <c r="M58" i="5" s="1"/>
  <c r="O57" i="6"/>
  <c r="O54" i="5" s="1"/>
  <c r="O63" i="5" s="1"/>
  <c r="P53" i="6"/>
  <c r="P50" i="5" s="1"/>
  <c r="P11" i="5"/>
  <c r="N25" i="5"/>
  <c r="N34" i="5" s="1"/>
  <c r="N74" i="5" s="1"/>
  <c r="N52" i="6"/>
  <c r="N49" i="5" s="1"/>
  <c r="M54" i="6"/>
  <c r="M51" i="5" s="1"/>
  <c r="L15" i="5"/>
  <c r="L57" i="6"/>
  <c r="L54" i="5" s="1"/>
  <c r="L63" i="5" s="1"/>
  <c r="O34" i="5"/>
  <c r="N43" i="5"/>
  <c r="M30" i="5"/>
  <c r="N53" i="6"/>
  <c r="N50" i="5" s="1"/>
  <c r="M31" i="5"/>
  <c r="N13" i="5"/>
  <c r="M20" i="5"/>
  <c r="M25" i="5"/>
  <c r="O53" i="6"/>
  <c r="O50" i="5" s="1"/>
  <c r="P56" i="6"/>
  <c r="P53" i="5" s="1"/>
  <c r="O41" i="5"/>
  <c r="M43" i="5"/>
  <c r="M23" i="5"/>
  <c r="O24" i="5"/>
  <c r="O44" i="5"/>
  <c r="O62" i="5" s="1"/>
  <c r="L22" i="5"/>
  <c r="L42" i="5"/>
  <c r="O42" i="5"/>
  <c r="M24" i="5"/>
  <c r="M33" i="5" s="1"/>
  <c r="L14" i="5"/>
  <c r="L44" i="5"/>
  <c r="L62" i="5" s="1"/>
  <c r="N15" i="5"/>
  <c r="N41" i="5"/>
  <c r="O32" i="5"/>
  <c r="N22" i="5"/>
  <c r="P41" i="5"/>
  <c r="P21" i="5"/>
  <c r="P30" i="5" s="1"/>
  <c r="P24" i="5"/>
  <c r="P33" i="5" s="1"/>
  <c r="O12" i="5"/>
  <c r="M14" i="5"/>
  <c r="P14" i="5"/>
  <c r="O54" i="6"/>
  <c r="O51" i="5" s="1"/>
  <c r="L23" i="5"/>
  <c r="L12" i="5"/>
  <c r="N61" i="5"/>
  <c r="N33" i="5" l="1"/>
  <c r="O58" i="5"/>
  <c r="M34" i="5"/>
  <c r="M74" i="5" s="1"/>
  <c r="M59" i="5"/>
  <c r="L61" i="5"/>
  <c r="L34" i="5"/>
  <c r="L74" i="5" s="1"/>
  <c r="N72" i="5"/>
  <c r="P29" i="5"/>
  <c r="P69" i="5" s="1"/>
  <c r="L29" i="5"/>
  <c r="L69" i="5" s="1"/>
  <c r="L55" i="5"/>
  <c r="M32" i="5"/>
  <c r="N73" i="5"/>
  <c r="O26" i="5"/>
  <c r="P63" i="5"/>
  <c r="P74" i="5" s="1"/>
  <c r="O59" i="5"/>
  <c r="N26" i="5"/>
  <c r="O61" i="5"/>
  <c r="O72" i="5" s="1"/>
  <c r="L31" i="5"/>
  <c r="L60" i="5"/>
  <c r="P55" i="5"/>
  <c r="N55" i="5"/>
  <c r="P71" i="5"/>
  <c r="P59" i="5"/>
  <c r="P70" i="5" s="1"/>
  <c r="M70" i="5"/>
  <c r="O74" i="5"/>
  <c r="L33" i="5"/>
  <c r="L73" i="5" s="1"/>
  <c r="M17" i="5"/>
  <c r="P46" i="5"/>
  <c r="M55" i="5"/>
  <c r="M62" i="5"/>
  <c r="M73" i="5" s="1"/>
  <c r="L26" i="5"/>
  <c r="O55" i="5"/>
  <c r="P62" i="5"/>
  <c r="P73" i="5" s="1"/>
  <c r="M60" i="5"/>
  <c r="M71" i="5" s="1"/>
  <c r="O29" i="5"/>
  <c r="O69" i="5" s="1"/>
  <c r="N58" i="5"/>
  <c r="N69" i="5" s="1"/>
  <c r="L30" i="5"/>
  <c r="L17" i="5"/>
  <c r="N59" i="5"/>
  <c r="N64" i="5" s="1"/>
  <c r="N80" i="5" s="1"/>
  <c r="N46" i="5"/>
  <c r="O46" i="5"/>
  <c r="O60" i="5"/>
  <c r="O71" i="5" s="1"/>
  <c r="N70" i="5"/>
  <c r="L46" i="5"/>
  <c r="M26" i="5"/>
  <c r="M29" i="5"/>
  <c r="P26" i="5"/>
  <c r="O33" i="5"/>
  <c r="O73" i="5" s="1"/>
  <c r="P32" i="5"/>
  <c r="P72" i="5" s="1"/>
  <c r="P17" i="5"/>
  <c r="O17" i="5"/>
  <c r="O30" i="5"/>
  <c r="L32" i="5"/>
  <c r="L72" i="5" s="1"/>
  <c r="M61" i="5"/>
  <c r="M72" i="5" s="1"/>
  <c r="M46" i="5"/>
  <c r="N31" i="5"/>
  <c r="N71" i="5" s="1"/>
  <c r="N17" i="5"/>
  <c r="P64" i="5" l="1"/>
  <c r="P80" i="5" s="1"/>
  <c r="P75" i="5"/>
  <c r="P90" i="5" s="1"/>
  <c r="L71" i="5"/>
  <c r="N35" i="5"/>
  <c r="L64" i="5"/>
  <c r="L80" i="5" s="1"/>
  <c r="M64" i="5"/>
  <c r="M80" i="5" s="1"/>
  <c r="M35" i="5"/>
  <c r="M69" i="5"/>
  <c r="M75" i="5" s="1"/>
  <c r="M87" i="5" s="1"/>
  <c r="N87" i="5" s="1"/>
  <c r="O87" i="5" s="1"/>
  <c r="P87" i="5" s="1"/>
  <c r="O64" i="5"/>
  <c r="O80" i="5" s="1"/>
  <c r="O70" i="5"/>
  <c r="O75" i="5" s="1"/>
  <c r="O89" i="5" s="1"/>
  <c r="P89" i="5" s="1"/>
  <c r="O35" i="5"/>
  <c r="L70" i="5"/>
  <c r="L75" i="5" s="1"/>
  <c r="L35" i="5"/>
  <c r="N75" i="5"/>
  <c r="N88" i="5" s="1"/>
  <c r="O88" i="5" s="1"/>
  <c r="P88" i="5" s="1"/>
  <c r="W46" i="5"/>
  <c r="P35" i="5"/>
  <c r="P66" i="5" l="1"/>
  <c r="W80" i="5"/>
  <c r="L86" i="5"/>
  <c r="M86" i="5" s="1"/>
  <c r="N86" i="5" s="1"/>
  <c r="O86" i="5" s="1"/>
  <c r="P86" i="5" s="1"/>
  <c r="P92" i="5" s="1"/>
  <c r="P77" i="5"/>
  <c r="P37" i="5"/>
  <c r="W35" i="5"/>
  <c r="W81" i="5" s="1"/>
  <c r="W82" i="5" s="1"/>
  <c r="P94" i="5" s="1"/>
  <c r="J4" i="8" l="1"/>
  <c r="L4" i="8"/>
</calcChain>
</file>

<file path=xl/sharedStrings.xml><?xml version="1.0" encoding="utf-8"?>
<sst xmlns="http://schemas.openxmlformats.org/spreadsheetml/2006/main" count="969" uniqueCount="200">
  <si>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</si>
  <si>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</si>
  <si>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</si>
  <si>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</si>
  <si>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</si>
  <si>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</si>
  <si>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</si>
  <si>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</si>
  <si>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</si>
  <si>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</si>
  <si>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</si>
  <si>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</si>
  <si>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</si>
  <si>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</si>
  <si>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</si>
  <si>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BWH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</si>
  <si>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</si>
  <si>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</si>
  <si>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</si>
  <si>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</si>
  <si>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</si>
  <si>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</si>
  <si>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</si>
  <si>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</si>
  <si>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</si>
  <si>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</si>
  <si>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</si>
  <si>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</si>
  <si>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</si>
  <si>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</si>
  <si>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</si>
  <si>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</si>
  <si>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</si>
  <si>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</si>
  <si>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</si>
  <si>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</si>
  <si>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</si>
  <si>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</si>
  <si>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</si>
  <si>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</si>
  <si>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</si>
  <si>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</si>
  <si>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</si>
  <si>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</si>
  <si>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</si>
  <si>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</si>
  <si>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</si>
  <si>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</si>
  <si>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</si>
  <si>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</si>
  <si>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</si>
  <si>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</si>
  <si>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</si>
  <si>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</si>
  <si>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</si>
  <si>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</si>
  <si>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</si>
  <si>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</si>
  <si>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</si>
  <si>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</si>
  <si>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</si>
  <si>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</si>
  <si>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</si>
  <si>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</si>
  <si>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</si>
  <si>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</si>
  <si>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</si>
  <si>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</si>
  <si>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</si>
  <si>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</si>
  <si>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</si>
  <si>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</si>
  <si>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</si>
  <si>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</si>
  <si>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</si>
  <si>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</si>
  <si>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</si>
  <si>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</si>
  <si>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</si>
  <si>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</si>
  <si>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</si>
  <si>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</si>
  <si>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</si>
  <si>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</si>
  <si>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</si>
  <si>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</si>
  <si>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</si>
  <si>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</si>
  <si>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</si>
  <si>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</si>
  <si>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</si>
  <si>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</si>
  <si>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</si>
  <si>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</si>
  <si>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</si>
  <si>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</si>
  <si>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</si>
  <si>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</si>
  <si>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</si>
  <si>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</si>
  <si>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</si>
  <si>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</si>
  <si>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</si>
  <si>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</si>
  <si>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</si>
  <si>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</si>
  <si>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</si>
  <si>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</si>
  <si>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</si>
  <si>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</si>
  <si>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</si>
  <si>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</si>
  <si>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</si>
  <si>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</si>
  <si>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SWB.PD.C008.02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</si>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</sst>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>
      <selection activeCell="F3" sqref="F1:J1048576"/>
    </sheetView>
  </sheetViews>
  <sheetFormatPr defaultColWidth="10.140625" defaultRowHeight="13.15"/>
  <cols>
    <col min="1" max="1" width="4.8554687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0" width="7.140625" customWidth="1"/>
    <col min="11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59764</v>
      </c>
      <c r="G7" s="49">
        <v>56174</v>
      </c>
      <c r="H7" s="49">
        <v>52584</v>
      </c>
      <c r="I7" s="49">
        <v>48994</v>
      </c>
      <c r="J7" s="49">
        <v>45404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127999</v>
      </c>
      <c r="G10" s="49">
        <v>132674</v>
      </c>
      <c r="H10" s="49">
        <v>137482</v>
      </c>
      <c r="I10" s="49">
        <v>142192</v>
      </c>
      <c r="J10" s="49">
        <v>146845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59510</v>
      </c>
      <c r="G13" s="49">
        <v>57409</v>
      </c>
      <c r="H13" s="49">
        <v>55123</v>
      </c>
      <c r="I13" s="49">
        <v>54127</v>
      </c>
      <c r="J13" s="49">
        <v>52657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127310</v>
      </c>
      <c r="G16" s="49">
        <v>131873</v>
      </c>
      <c r="H16" s="49">
        <v>135176</v>
      </c>
      <c r="I16" s="49">
        <v>139111</v>
      </c>
      <c r="J16" s="49">
        <v>141857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59286</v>
      </c>
      <c r="G19" s="49">
        <v>57409</v>
      </c>
      <c r="H19" s="49">
        <v>55866</v>
      </c>
      <c r="I19" s="49">
        <v>54287</v>
      </c>
      <c r="J19" s="49">
        <v>52474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128178</v>
      </c>
      <c r="G22" s="49">
        <v>131873</v>
      </c>
      <c r="H22" s="49">
        <v>136193</v>
      </c>
      <c r="I22" s="49">
        <v>138895.33333333299</v>
      </c>
      <c r="J22" s="49">
        <v>141441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1.456</v>
      </c>
      <c r="G25" s="50">
        <v>1.4850000000000001</v>
      </c>
      <c r="H25" s="50">
        <v>1.4690000000000001</v>
      </c>
      <c r="I25" s="50">
        <v>1.4379999999999999</v>
      </c>
      <c r="J25" s="50">
        <v>1.3757486299999999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3.2010000000000001</v>
      </c>
      <c r="G28" s="50">
        <v>3.4529999999999998</v>
      </c>
      <c r="H28" s="50">
        <v>3.629</v>
      </c>
      <c r="I28" s="50">
        <v>3.387</v>
      </c>
      <c r="J28" s="50">
        <v>3.5946052800000001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1.456</v>
      </c>
      <c r="G37" s="50">
        <v>1.4850000000000001</v>
      </c>
      <c r="H37" s="50">
        <v>1.4690000000000001</v>
      </c>
      <c r="I37" s="50">
        <v>1.4379999999999999</v>
      </c>
      <c r="J37" s="50">
        <v>1.3757486299999999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3.2010000000000001</v>
      </c>
      <c r="G40" s="50">
        <v>3.4529999999999998</v>
      </c>
      <c r="H40" s="50">
        <v>3.629</v>
      </c>
      <c r="I40" s="50">
        <v>3.387</v>
      </c>
      <c r="J40" s="50">
        <v>3.5946052800000001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20.73</v>
      </c>
      <c r="G43" s="51">
        <v>20.98</v>
      </c>
      <c r="H43" s="51">
        <v>21.16</v>
      </c>
      <c r="I43" s="51">
        <v>21.49</v>
      </c>
      <c r="J43" s="51">
        <v>21.37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20.73</v>
      </c>
      <c r="G44" s="51">
        <v>20.98</v>
      </c>
      <c r="H44" s="51">
        <v>21.16</v>
      </c>
      <c r="I44" s="51">
        <v>21.49</v>
      </c>
      <c r="J44" s="51">
        <v>0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26.95</v>
      </c>
      <c r="G45" s="51">
        <v>27.28</v>
      </c>
      <c r="H45" s="51">
        <v>27.51</v>
      </c>
      <c r="I45" s="51">
        <v>27.93</v>
      </c>
      <c r="J45" s="51">
        <v>0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26.86</v>
      </c>
      <c r="G46" s="51">
        <v>27.12</v>
      </c>
      <c r="H46" s="51">
        <v>27.3</v>
      </c>
      <c r="I46" s="51">
        <v>27.63</v>
      </c>
      <c r="J46" s="51">
        <v>27.52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20.73</v>
      </c>
      <c r="G47" s="51">
        <v>20.98</v>
      </c>
      <c r="H47" s="51">
        <v>21.16</v>
      </c>
      <c r="I47" s="51">
        <v>21.49</v>
      </c>
      <c r="J47" s="51">
        <v>0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26.95</v>
      </c>
      <c r="G48" s="51">
        <v>27.28</v>
      </c>
      <c r="H48" s="51">
        <v>27.51</v>
      </c>
      <c r="I48" s="51">
        <v>27.93</v>
      </c>
      <c r="J48" s="51">
        <v>0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-0.11733262000000901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-0.112596819039297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>
      <selection activeCell="K50" sqref="K50"/>
    </sheetView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BWH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BWH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BWH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BWH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BWH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BWH</v>
      </c>
      <c r="B12" t="s">
        <v>27</v>
      </c>
      <c r="C12" t="s">
        <v>28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BWH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BWH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BWH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BWH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BWH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BWH</v>
      </c>
      <c r="B18" t="s">
        <v>39</v>
      </c>
      <c r="C18" t="s">
        <v>40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BWH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BWH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BWH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BWH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BWH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BWH</v>
      </c>
      <c r="B24" t="s">
        <v>51</v>
      </c>
      <c r="C24" t="s">
        <v>52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BWH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BWH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BWH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BWH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BWH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BWH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BWH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BWH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1">
      <c r="A33" t="str">
        <f>F_Inputs!A33</f>
        <v>BWH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1">
      <c r="A34" t="str">
        <f>F_Inputs!A34</f>
        <v>BWH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1">
      <c r="A35" t="str">
        <f>F_Inputs!A35</f>
        <v>BWH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1">
      <c r="A36" t="str">
        <f>F_Inputs!A36</f>
        <v>BWH</v>
      </c>
      <c r="B36" t="s">
        <v>76</v>
      </c>
      <c r="C36" t="s">
        <v>77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1">
      <c r="A37" t="str">
        <f>F_Inputs!A37</f>
        <v>BWH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1">
      <c r="A38" t="str">
        <f>F_Inputs!A38</f>
        <v>BWH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1">
      <c r="A39" t="str">
        <f>F_Inputs!A39</f>
        <v>BWH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1">
      <c r="A40" t="str">
        <f>F_Inputs!A40</f>
        <v>BWH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1">
      <c r="A41" t="str">
        <f>F_Inputs!A41</f>
        <v>BWH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1">
      <c r="A42" t="str">
        <f>F_Inputs!A42</f>
        <v>BWH</v>
      </c>
      <c r="B42" t="s">
        <v>88</v>
      </c>
      <c r="C42" t="s">
        <v>89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1">
      <c r="A43" t="str">
        <f>F_Inputs!A43</f>
        <v>BWH</v>
      </c>
      <c r="B43" t="s">
        <v>90</v>
      </c>
      <c r="C43" t="s">
        <v>91</v>
      </c>
      <c r="D43" t="s">
        <v>92</v>
      </c>
      <c r="E43" t="s">
        <v>12</v>
      </c>
      <c r="F43" s="63"/>
      <c r="G43" s="63"/>
      <c r="H43" s="63"/>
      <c r="I43" s="63"/>
      <c r="J43" s="63"/>
      <c r="K43" s="51"/>
    </row>
    <row r="44" spans="1:11">
      <c r="A44" t="str">
        <f>F_Inputs!A44</f>
        <v>BWH</v>
      </c>
      <c r="B44" t="s">
        <v>93</v>
      </c>
      <c r="C44" t="s">
        <v>94</v>
      </c>
      <c r="D44" t="s">
        <v>92</v>
      </c>
      <c r="E44" t="s">
        <v>12</v>
      </c>
      <c r="F44" s="63"/>
      <c r="G44" s="63"/>
      <c r="H44" s="63"/>
      <c r="I44" s="63"/>
      <c r="J44" s="63"/>
      <c r="K44" s="51"/>
    </row>
    <row r="45" spans="1:11">
      <c r="A45" t="str">
        <f>F_Inputs!A45</f>
        <v>BWH</v>
      </c>
      <c r="B45" t="s">
        <v>95</v>
      </c>
      <c r="C45" t="s">
        <v>96</v>
      </c>
      <c r="D45" t="s">
        <v>92</v>
      </c>
      <c r="E45" t="s">
        <v>12</v>
      </c>
      <c r="F45" s="63"/>
      <c r="G45" s="63"/>
      <c r="H45" s="63"/>
      <c r="I45" s="63"/>
      <c r="J45" s="63"/>
      <c r="K45" s="51"/>
    </row>
    <row r="46" spans="1:11">
      <c r="A46" t="str">
        <f>F_Inputs!A46</f>
        <v>BWH</v>
      </c>
      <c r="B46" t="s">
        <v>97</v>
      </c>
      <c r="C46" t="s">
        <v>98</v>
      </c>
      <c r="D46" t="s">
        <v>92</v>
      </c>
      <c r="E46" t="s">
        <v>12</v>
      </c>
      <c r="F46" s="63"/>
      <c r="G46" s="63"/>
      <c r="H46" s="63"/>
      <c r="I46" s="63"/>
      <c r="J46" s="63"/>
      <c r="K46" s="51"/>
    </row>
    <row r="47" spans="1:11">
      <c r="A47" t="str">
        <f>F_Inputs!A47</f>
        <v>BWH</v>
      </c>
      <c r="B47" t="s">
        <v>99</v>
      </c>
      <c r="C47" t="s">
        <v>100</v>
      </c>
      <c r="D47" t="s">
        <v>92</v>
      </c>
      <c r="E47" t="s">
        <v>12</v>
      </c>
      <c r="F47" s="63"/>
      <c r="G47" s="63"/>
      <c r="H47" s="63"/>
      <c r="I47" s="63"/>
      <c r="J47" s="63"/>
      <c r="K47" s="51"/>
    </row>
    <row r="48" spans="1:11">
      <c r="A48" t="str">
        <f>F_Inputs!A48</f>
        <v>BWH</v>
      </c>
      <c r="B48" t="s">
        <v>101</v>
      </c>
      <c r="C48" t="s">
        <v>102</v>
      </c>
      <c r="D48" t="s">
        <v>92</v>
      </c>
      <c r="E48" t="s">
        <v>12</v>
      </c>
      <c r="F48" s="63"/>
      <c r="G48" s="63"/>
      <c r="H48" s="63"/>
      <c r="I48" s="63"/>
      <c r="J48" s="63"/>
      <c r="K48" s="51"/>
    </row>
    <row r="49" spans="1:12">
      <c r="A49" t="str">
        <f>F_Inputs!A49</f>
        <v>BWH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BWH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v>3.7400000000000003E-2</v>
      </c>
      <c r="L50" t="s">
        <v>114</v>
      </c>
    </row>
    <row r="51" spans="1:12">
      <c r="A51" t="str">
        <f>F_Inputs!A51</f>
        <v>BWH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BWH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BWH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59764</v>
      </c>
      <c r="G7" s="61">
        <f>IF(InpOverride!G7="",F_Inputs!G7,InpOverride!G7)</f>
        <v>56174</v>
      </c>
      <c r="H7" s="61">
        <f>IF(InpOverride!H7="",F_Inputs!H7,InpOverride!H7)</f>
        <v>52584</v>
      </c>
      <c r="I7" s="61">
        <f>IF(InpOverride!I7="",F_Inputs!I7,InpOverride!I7)</f>
        <v>48994</v>
      </c>
      <c r="J7" s="61">
        <f>IF(InpOverride!J7="",F_Inputs!J7,InpOverride!J7)</f>
        <v>45404</v>
      </c>
      <c r="K7" s="49"/>
    </row>
    <row r="8" spans="1:11">
      <c r="A8" t="str">
        <f>F_Inputs!A8</f>
        <v>BWH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BWH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BWH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127999</v>
      </c>
      <c r="G10" s="61">
        <f>IF(InpOverride!G10="",F_Inputs!G10,InpOverride!G10)</f>
        <v>132674</v>
      </c>
      <c r="H10" s="61">
        <f>IF(InpOverride!H10="",F_Inputs!H10,InpOverride!H10)</f>
        <v>137482</v>
      </c>
      <c r="I10" s="61">
        <f>IF(InpOverride!I10="",F_Inputs!I10,InpOverride!I10)</f>
        <v>142192</v>
      </c>
      <c r="J10" s="61">
        <f>IF(InpOverride!J10="",F_Inputs!J10,InpOverride!J10)</f>
        <v>146845</v>
      </c>
      <c r="K10" s="49"/>
    </row>
    <row r="11" spans="1:11">
      <c r="A11" t="str">
        <f>F_Inputs!A11</f>
        <v>BWH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BWH</v>
      </c>
      <c r="B12" t="s">
        <v>27</v>
      </c>
      <c r="C12" t="s">
        <v>28</v>
      </c>
      <c r="D12" t="s">
        <v>18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BWH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59510</v>
      </c>
      <c r="G13" s="61">
        <f>IF(InpOverride!G13="",F_Inputs!G13,InpOverride!G13)</f>
        <v>57409</v>
      </c>
      <c r="H13" s="61">
        <f>IF(InpOverride!H13="",F_Inputs!H13,InpOverride!H13)</f>
        <v>55123</v>
      </c>
      <c r="I13" s="61">
        <f>IF(InpOverride!I13="",F_Inputs!I13,InpOverride!I13)</f>
        <v>54127</v>
      </c>
      <c r="J13" s="61">
        <f>IF(InpOverride!J13="",F_Inputs!J13,InpOverride!J13)</f>
        <v>52657</v>
      </c>
      <c r="K13" s="49"/>
    </row>
    <row r="14" spans="1:11">
      <c r="A14" t="str">
        <f>F_Inputs!A14</f>
        <v>BWH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BWH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BWH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127310</v>
      </c>
      <c r="G16" s="61">
        <f>IF(InpOverride!G16="",F_Inputs!G16,InpOverride!G16)</f>
        <v>131873</v>
      </c>
      <c r="H16" s="61">
        <f>IF(InpOverride!H16="",F_Inputs!H16,InpOverride!H16)</f>
        <v>135176</v>
      </c>
      <c r="I16" s="61">
        <f>IF(InpOverride!I16="",F_Inputs!I16,InpOverride!I16)</f>
        <v>139111</v>
      </c>
      <c r="J16" s="61">
        <f>IF(InpOverride!J16="",F_Inputs!J16,InpOverride!J16)</f>
        <v>141857</v>
      </c>
      <c r="K16" s="49"/>
    </row>
    <row r="17" spans="1:11">
      <c r="A17" t="str">
        <f>F_Inputs!A17</f>
        <v>BWH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BWH</v>
      </c>
      <c r="B18" t="s">
        <v>39</v>
      </c>
      <c r="C18" t="s">
        <v>40</v>
      </c>
      <c r="D18" t="s">
        <v>18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BWH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59286</v>
      </c>
      <c r="G19" s="61">
        <f>IF(InpOverride!G19="",F_Inputs!G19,InpOverride!G19)</f>
        <v>57409</v>
      </c>
      <c r="H19" s="61">
        <f>IF(InpOverride!H19="",F_Inputs!H19,InpOverride!H19)</f>
        <v>55866</v>
      </c>
      <c r="I19" s="61">
        <f>IF(InpOverride!I19="",F_Inputs!I19,InpOverride!I19)</f>
        <v>54287</v>
      </c>
      <c r="J19" s="61">
        <f>IF(InpOverride!J19="",F_Inputs!J19,InpOverride!J19)</f>
        <v>52474</v>
      </c>
      <c r="K19" s="49"/>
    </row>
    <row r="20" spans="1:11">
      <c r="A20" t="str">
        <f>F_Inputs!A20</f>
        <v>BWH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BWH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BWH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128178</v>
      </c>
      <c r="G22" s="61">
        <f>IF(InpOverride!G22="",F_Inputs!G22,InpOverride!G22)</f>
        <v>131873</v>
      </c>
      <c r="H22" s="61">
        <f>IF(InpOverride!H22="",F_Inputs!H22,InpOverride!H22)</f>
        <v>136193</v>
      </c>
      <c r="I22" s="61">
        <f>IF(InpOverride!I22="",F_Inputs!I22,InpOverride!I22)</f>
        <v>138895.33333333299</v>
      </c>
      <c r="J22" s="61">
        <f>IF(InpOverride!J22="",F_Inputs!J22,InpOverride!J22)</f>
        <v>141441</v>
      </c>
      <c r="K22" s="49"/>
    </row>
    <row r="23" spans="1:11">
      <c r="A23" t="str">
        <f>F_Inputs!A23</f>
        <v>BWH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BWH</v>
      </c>
      <c r="B24" t="s">
        <v>51</v>
      </c>
      <c r="C24" t="s">
        <v>52</v>
      </c>
      <c r="D24" t="s">
        <v>18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BWH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1.456</v>
      </c>
      <c r="G25" s="62">
        <f>IF(InpOverride!G25="",F_Inputs!G25,InpOverride!G25)</f>
        <v>1.4850000000000001</v>
      </c>
      <c r="H25" s="62">
        <f>IF(InpOverride!H25="",F_Inputs!H25,InpOverride!H25)</f>
        <v>1.4690000000000001</v>
      </c>
      <c r="I25" s="62">
        <f>IF(InpOverride!I25="",F_Inputs!I25,InpOverride!I25)</f>
        <v>1.4379999999999999</v>
      </c>
      <c r="J25" s="62">
        <f>IF(InpOverride!J25="",F_Inputs!J25,InpOverride!J25)</f>
        <v>1.3757486299999999</v>
      </c>
      <c r="K25" s="50"/>
    </row>
    <row r="26" spans="1:11">
      <c r="A26" t="str">
        <f>F_Inputs!A26</f>
        <v>BWH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BWH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BWH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3.2010000000000001</v>
      </c>
      <c r="G28" s="62">
        <f>IF(InpOverride!G28="",F_Inputs!G28,InpOverride!G28)</f>
        <v>3.4529999999999998</v>
      </c>
      <c r="H28" s="62">
        <f>IF(InpOverride!H28="",F_Inputs!H28,InpOverride!H28)</f>
        <v>3.629</v>
      </c>
      <c r="I28" s="62">
        <f>IF(InpOverride!I28="",F_Inputs!I28,InpOverride!I28)</f>
        <v>3.387</v>
      </c>
      <c r="J28" s="62">
        <f>IF(InpOverride!J28="",F_Inputs!J28,InpOverride!J28)</f>
        <v>3.5946052800000001</v>
      </c>
      <c r="K28" s="50"/>
    </row>
    <row r="29" spans="1:11">
      <c r="A29" t="str">
        <f>F_Inputs!A29</f>
        <v>BWH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BWH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BWH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BWH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BWH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BWH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BWH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BWH</v>
      </c>
      <c r="B36" t="s">
        <v>76</v>
      </c>
      <c r="C36" t="s">
        <v>77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BWH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1.456</v>
      </c>
      <c r="G37" s="62">
        <f>IF(InpOverride!G37="",F_Inputs!G37,InpOverride!G37)</f>
        <v>1.4850000000000001</v>
      </c>
      <c r="H37" s="62">
        <f>IF(InpOverride!H37="",F_Inputs!H37,InpOverride!H37)</f>
        <v>1.4690000000000001</v>
      </c>
      <c r="I37" s="62">
        <f>IF(InpOverride!I37="",F_Inputs!I37,InpOverride!I37)</f>
        <v>1.4379999999999999</v>
      </c>
      <c r="J37" s="62">
        <f>IF(InpOverride!J37="",F_Inputs!J37,InpOverride!J37)</f>
        <v>1.3757486299999999</v>
      </c>
      <c r="K37" s="50"/>
    </row>
    <row r="38" spans="1:11">
      <c r="A38" t="str">
        <f>F_Inputs!A38</f>
        <v>BWH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BWH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BWH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3.2010000000000001</v>
      </c>
      <c r="G40" s="62">
        <f>IF(InpOverride!G40="",F_Inputs!G40,InpOverride!G40)</f>
        <v>3.4529999999999998</v>
      </c>
      <c r="H40" s="62">
        <f>IF(InpOverride!H40="",F_Inputs!H40,InpOverride!H40)</f>
        <v>3.629</v>
      </c>
      <c r="I40" s="62">
        <f>IF(InpOverride!I40="",F_Inputs!I40,InpOverride!I40)</f>
        <v>3.387</v>
      </c>
      <c r="J40" s="62">
        <f>IF(InpOverride!J40="",F_Inputs!J40,InpOverride!J40)</f>
        <v>3.5946052800000001</v>
      </c>
      <c r="K40" s="50"/>
    </row>
    <row r="41" spans="1:11">
      <c r="A41" t="str">
        <f>F_Inputs!A41</f>
        <v>BWH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BWH</v>
      </c>
      <c r="B42" t="s">
        <v>88</v>
      </c>
      <c r="C42" t="s">
        <v>89</v>
      </c>
      <c r="D42" t="s">
        <v>55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BWH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20.73</v>
      </c>
      <c r="G43" s="63">
        <f>IF(InpOverride!G43="",F_Inputs!G43,InpOverride!G43)</f>
        <v>20.98</v>
      </c>
      <c r="H43" s="63">
        <f>IF(InpOverride!H43="",F_Inputs!H43,InpOverride!H43)</f>
        <v>21.16</v>
      </c>
      <c r="I43" s="63">
        <f>IF(InpOverride!I43="",F_Inputs!I43,InpOverride!I43)</f>
        <v>21.49</v>
      </c>
      <c r="J43" s="63">
        <f>IF(InpOverride!J43="",F_Inputs!J43,InpOverride!J43)</f>
        <v>21.37</v>
      </c>
      <c r="K43" s="51"/>
    </row>
    <row r="44" spans="1:11">
      <c r="A44" t="str">
        <f>F_Inputs!A44</f>
        <v>BWH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20.73</v>
      </c>
      <c r="G44" s="63">
        <f>IF(InpOverride!G44="",F_Inputs!G44,InpOverride!G44)</f>
        <v>20.98</v>
      </c>
      <c r="H44" s="63">
        <f>IF(InpOverride!H44="",F_Inputs!H44,InpOverride!H44)</f>
        <v>21.16</v>
      </c>
      <c r="I44" s="63">
        <f>IF(InpOverride!I44="",F_Inputs!I44,InpOverride!I44)</f>
        <v>21.49</v>
      </c>
      <c r="J44" s="63">
        <f>IF(InpOverride!J44="",F_Inputs!J44,InpOverride!J44)</f>
        <v>0</v>
      </c>
      <c r="K44" s="51"/>
    </row>
    <row r="45" spans="1:11">
      <c r="A45" t="str">
        <f>F_Inputs!A45</f>
        <v>BWH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26.95</v>
      </c>
      <c r="G45" s="63">
        <f>IF(InpOverride!G45="",F_Inputs!G45,InpOverride!G45)</f>
        <v>27.28</v>
      </c>
      <c r="H45" s="63">
        <f>IF(InpOverride!H45="",F_Inputs!H45,InpOverride!H45)</f>
        <v>27.51</v>
      </c>
      <c r="I45" s="63">
        <f>IF(InpOverride!I45="",F_Inputs!I45,InpOverride!I45)</f>
        <v>27.93</v>
      </c>
      <c r="J45" s="63">
        <f>IF(InpOverride!J45="",F_Inputs!J45,InpOverride!J45)</f>
        <v>0</v>
      </c>
      <c r="K45" s="51"/>
    </row>
    <row r="46" spans="1:11">
      <c r="A46" t="str">
        <f>F_Inputs!A46</f>
        <v>BWH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26.86</v>
      </c>
      <c r="G46" s="63">
        <f>IF(InpOverride!G46="",F_Inputs!G46,InpOverride!G46)</f>
        <v>27.12</v>
      </c>
      <c r="H46" s="63">
        <f>IF(InpOverride!H46="",F_Inputs!H46,InpOverride!H46)</f>
        <v>27.3</v>
      </c>
      <c r="I46" s="63">
        <f>IF(InpOverride!I46="",F_Inputs!I46,InpOverride!I46)</f>
        <v>27.63</v>
      </c>
      <c r="J46" s="63">
        <f>IF(InpOverride!J46="",F_Inputs!J46,InpOverride!J46)</f>
        <v>27.52</v>
      </c>
      <c r="K46" s="51"/>
    </row>
    <row r="47" spans="1:11">
      <c r="A47" t="str">
        <f>F_Inputs!A47</f>
        <v>BWH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20.73</v>
      </c>
      <c r="G47" s="63">
        <f>IF(InpOverride!G47="",F_Inputs!G47,InpOverride!G47)</f>
        <v>20.98</v>
      </c>
      <c r="H47" s="63">
        <f>IF(InpOverride!H47="",F_Inputs!H47,InpOverride!H47)</f>
        <v>21.16</v>
      </c>
      <c r="I47" s="63">
        <f>IF(InpOverride!I47="",F_Inputs!I47,InpOverride!I47)</f>
        <v>21.49</v>
      </c>
      <c r="J47" s="63">
        <f>IF(InpOverride!J47="",F_Inputs!J47,InpOverride!J47)</f>
        <v>0</v>
      </c>
      <c r="K47" s="51"/>
    </row>
    <row r="48" spans="1:11">
      <c r="A48" t="str">
        <f>F_Inputs!A48</f>
        <v>BWH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26.95</v>
      </c>
      <c r="G48" s="63">
        <f>IF(InpOverride!G48="",F_Inputs!G48,InpOverride!G48)</f>
        <v>27.28</v>
      </c>
      <c r="H48" s="63">
        <f>IF(InpOverride!H48="",F_Inputs!H48,InpOverride!H48)</f>
        <v>27.51</v>
      </c>
      <c r="I48" s="63">
        <f>IF(InpOverride!I48="",F_Inputs!I48,InpOverride!I48)</f>
        <v>27.93</v>
      </c>
      <c r="J48" s="63">
        <f>IF(InpOverride!J48="",F_Inputs!J48,InpOverride!J48)</f>
        <v>0</v>
      </c>
      <c r="K48" s="51"/>
    </row>
    <row r="49" spans="1:11">
      <c r="A49" t="str">
        <f>F_Inputs!A49</f>
        <v>BWH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BWH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BWH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-0.11733262000000901</v>
      </c>
      <c r="K51" s="50"/>
    </row>
    <row r="52" spans="1:11">
      <c r="A52" t="str">
        <f>F_Inputs!A52</f>
        <v>BWH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-0.112596819039297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2.25">
      <c r="A1" s="67"/>
      <c r="B1" s="67"/>
      <c r="C1" s="67"/>
      <c r="D1" s="67" t="s">
        <v>115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116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117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118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119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120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121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122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123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59764</v>
      </c>
      <c r="M12" s="36">
        <f xml:space="preserve"> InpActive!G7</f>
        <v>56174</v>
      </c>
      <c r="N12" s="36">
        <f xml:space="preserve"> InpActive!H7</f>
        <v>52584</v>
      </c>
      <c r="O12" s="36">
        <f xml:space="preserve"> InpActive!I7</f>
        <v>48994</v>
      </c>
      <c r="P12" s="36">
        <f xml:space="preserve"> InpActive!J7</f>
        <v>45404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123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123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123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127999</v>
      </c>
      <c r="M15" s="36">
        <f xml:space="preserve"> InpActive!G10</f>
        <v>132674</v>
      </c>
      <c r="N15" s="36">
        <f xml:space="preserve"> InpActive!H10</f>
        <v>137482</v>
      </c>
      <c r="O15" s="36">
        <f xml:space="preserve"> InpActive!I10</f>
        <v>142192</v>
      </c>
      <c r="P15" s="36">
        <f xml:space="preserve"> InpActive!J10</f>
        <v>146845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123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123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124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125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123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59510</v>
      </c>
      <c r="M20" s="36">
        <f xml:space="preserve"> InpActive!G13</f>
        <v>57409</v>
      </c>
      <c r="N20" s="36">
        <f xml:space="preserve"> InpActive!H13</f>
        <v>55123</v>
      </c>
      <c r="O20" s="36">
        <f xml:space="preserve"> InpActive!I13</f>
        <v>54127</v>
      </c>
      <c r="P20" s="36">
        <f xml:space="preserve"> InpActive!J13</f>
        <v>52657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123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123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123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127310</v>
      </c>
      <c r="M23" s="36">
        <f xml:space="preserve"> InpActive!G16</f>
        <v>131873</v>
      </c>
      <c r="N23" s="36">
        <f xml:space="preserve"> InpActive!H16</f>
        <v>135176</v>
      </c>
      <c r="O23" s="36">
        <f xml:space="preserve"> InpActive!I16</f>
        <v>139111</v>
      </c>
      <c r="P23" s="36">
        <f xml:space="preserve"> InpActive!J16</f>
        <v>141857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123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123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126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127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123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59286</v>
      </c>
      <c r="M28" s="36">
        <f xml:space="preserve"> InpActive!G19</f>
        <v>57409</v>
      </c>
      <c r="N28" s="36">
        <f xml:space="preserve"> InpActive!H19</f>
        <v>55866</v>
      </c>
      <c r="O28" s="36">
        <f xml:space="preserve"> InpActive!I19</f>
        <v>54287</v>
      </c>
      <c r="P28" s="36">
        <f xml:space="preserve"> InpActive!J19</f>
        <v>52474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123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123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123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128178</v>
      </c>
      <c r="M31" s="36">
        <f xml:space="preserve"> InpActive!G22</f>
        <v>131873</v>
      </c>
      <c r="N31" s="36">
        <f xml:space="preserve"> InpActive!H22</f>
        <v>136193</v>
      </c>
      <c r="O31" s="36">
        <f xml:space="preserve"> InpActive!I22</f>
        <v>138895.33333333299</v>
      </c>
      <c r="P31" s="36">
        <f xml:space="preserve"> InpActive!J22</f>
        <v>141441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123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123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128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129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130</v>
      </c>
      <c r="G36" s="31"/>
      <c r="H36" s="31"/>
      <c r="I36" s="31"/>
      <c r="J36" s="31"/>
      <c r="K36" s="31"/>
      <c r="L36" s="36">
        <f xml:space="preserve"> InpActive!F25</f>
        <v>1.456</v>
      </c>
      <c r="M36" s="36">
        <f xml:space="preserve"> InpActive!G25</f>
        <v>1.4850000000000001</v>
      </c>
      <c r="N36" s="36">
        <f xml:space="preserve"> InpActive!H25</f>
        <v>1.4690000000000001</v>
      </c>
      <c r="O36" s="36">
        <f xml:space="preserve"> InpActive!I25</f>
        <v>1.4379999999999999</v>
      </c>
      <c r="P36" s="36">
        <f xml:space="preserve"> InpActive!J25</f>
        <v>1.3757486299999999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130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130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130</v>
      </c>
      <c r="G39" s="31"/>
      <c r="H39" s="31"/>
      <c r="I39" s="31"/>
      <c r="K39" s="31"/>
      <c r="L39" s="36">
        <f xml:space="preserve"> InpActive!F28</f>
        <v>3.2010000000000001</v>
      </c>
      <c r="M39" s="36">
        <f xml:space="preserve"> InpActive!G28</f>
        <v>3.4529999999999998</v>
      </c>
      <c r="N39" s="36">
        <f xml:space="preserve"> InpActive!H28</f>
        <v>3.629</v>
      </c>
      <c r="O39" s="36">
        <f xml:space="preserve"> InpActive!I28</f>
        <v>3.387</v>
      </c>
      <c r="P39" s="36">
        <f xml:space="preserve"> InpActive!J28</f>
        <v>3.5946052800000001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130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130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131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132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130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130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130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130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130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130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133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134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130</v>
      </c>
      <c r="G52" s="31"/>
      <c r="H52" s="31"/>
      <c r="I52" s="31"/>
      <c r="J52" s="31"/>
      <c r="K52" s="31"/>
      <c r="L52" s="83">
        <f>L36+L44</f>
        <v>1.456</v>
      </c>
      <c r="M52" s="83">
        <f t="shared" ref="M52:P52" si="8">M36+M44</f>
        <v>1.4850000000000001</v>
      </c>
      <c r="N52" s="83">
        <f t="shared" si="8"/>
        <v>1.4690000000000001</v>
      </c>
      <c r="O52" s="83">
        <f t="shared" si="8"/>
        <v>1.4379999999999999</v>
      </c>
      <c r="P52" s="83">
        <f t="shared" si="8"/>
        <v>1.3757486299999999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130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130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130</v>
      </c>
      <c r="G55" s="31"/>
      <c r="H55" s="31"/>
      <c r="I55" s="31"/>
      <c r="K55" s="31"/>
      <c r="L55" s="83">
        <f t="shared" si="9"/>
        <v>3.2010000000000001</v>
      </c>
      <c r="M55" s="83">
        <f t="shared" si="9"/>
        <v>3.4529999999999998</v>
      </c>
      <c r="N55" s="83">
        <f t="shared" si="9"/>
        <v>3.629</v>
      </c>
      <c r="O55" s="83">
        <f t="shared" si="9"/>
        <v>3.387</v>
      </c>
      <c r="P55" s="83">
        <f t="shared" si="9"/>
        <v>3.5946052800000001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130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130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135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136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121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137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20.73</v>
      </c>
      <c r="M63" s="37">
        <f xml:space="preserve"> InpActive!G43</f>
        <v>20.98</v>
      </c>
      <c r="N63" s="37">
        <f xml:space="preserve"> InpActive!H43</f>
        <v>21.16</v>
      </c>
      <c r="O63" s="37">
        <f xml:space="preserve"> InpActive!I43</f>
        <v>21.49</v>
      </c>
      <c r="P63" s="37">
        <f xml:space="preserve"> InpActive!J43</f>
        <v>21.37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137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20.73</v>
      </c>
      <c r="M64" s="37">
        <f xml:space="preserve"> InpActive!G44</f>
        <v>20.98</v>
      </c>
      <c r="N64" s="37">
        <f xml:space="preserve"> InpActive!H44</f>
        <v>21.16</v>
      </c>
      <c r="O64" s="37">
        <f xml:space="preserve"> InpActive!I44</f>
        <v>21.49</v>
      </c>
      <c r="P64" s="37">
        <f xml:space="preserve"> InpActive!J44</f>
        <v>0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137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26.95</v>
      </c>
      <c r="M65" s="37">
        <f xml:space="preserve"> InpActive!G45</f>
        <v>27.28</v>
      </c>
      <c r="N65" s="37">
        <f xml:space="preserve"> InpActive!H45</f>
        <v>27.51</v>
      </c>
      <c r="O65" s="37">
        <f xml:space="preserve"> InpActive!I45</f>
        <v>27.93</v>
      </c>
      <c r="P65" s="37">
        <f xml:space="preserve"> InpActive!J45</f>
        <v>0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137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26.86</v>
      </c>
      <c r="M66" s="37">
        <f xml:space="preserve"> InpActive!G46</f>
        <v>27.12</v>
      </c>
      <c r="N66" s="37">
        <f xml:space="preserve"> InpActive!H46</f>
        <v>27.3</v>
      </c>
      <c r="O66" s="37">
        <f xml:space="preserve"> InpActive!I46</f>
        <v>27.63</v>
      </c>
      <c r="P66" s="37">
        <f xml:space="preserve"> InpActive!J46</f>
        <v>27.52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137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20.73</v>
      </c>
      <c r="M67" s="37">
        <f xml:space="preserve"> InpActive!G47</f>
        <v>20.98</v>
      </c>
      <c r="N67" s="37">
        <f xml:space="preserve"> InpActive!H47</f>
        <v>21.16</v>
      </c>
      <c r="O67" s="37">
        <f xml:space="preserve"> InpActive!I47</f>
        <v>21.49</v>
      </c>
      <c r="P67" s="37">
        <f xml:space="preserve"> InpActive!J47</f>
        <v>0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137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26.95</v>
      </c>
      <c r="M68" s="37">
        <f xml:space="preserve"> InpActive!G48</f>
        <v>27.28</v>
      </c>
      <c r="N68" s="37">
        <f xml:space="preserve"> InpActive!H48</f>
        <v>27.51</v>
      </c>
      <c r="O68" s="37">
        <f xml:space="preserve"> InpActive!I48</f>
        <v>27.93</v>
      </c>
      <c r="P68" s="37">
        <f xml:space="preserve"> InpActive!J48</f>
        <v>0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138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139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140</v>
      </c>
      <c r="F72" s="9"/>
      <c r="G72" s="31"/>
      <c r="H72" s="31"/>
      <c r="I72" s="34">
        <f xml:space="preserve"> InpActive!K49</f>
        <v>0.02</v>
      </c>
      <c r="J72" s="12" t="s">
        <v>141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142</v>
      </c>
      <c r="F73" s="9"/>
      <c r="G73" s="31"/>
      <c r="H73" s="31"/>
      <c r="I73" s="34">
        <f xml:space="preserve"> InpActive!K50</f>
        <v>3.7400000000000003E-2</v>
      </c>
      <c r="J73" s="12" t="s">
        <v>143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144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2.25">
      <c r="A1" s="67"/>
      <c r="B1" s="67"/>
      <c r="C1" s="67"/>
      <c r="D1" s="67" t="s">
        <v>145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116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118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119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146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147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148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123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-478</v>
      </c>
      <c r="M11" s="86">
        <f t="shared" si="3"/>
        <v>1235</v>
      </c>
      <c r="N11" s="86">
        <f t="shared" si="3"/>
        <v>3282</v>
      </c>
      <c r="O11" s="86">
        <f t="shared" si="3"/>
        <v>5293</v>
      </c>
      <c r="P11" s="86">
        <f t="shared" si="3"/>
        <v>7070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123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123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123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179</v>
      </c>
      <c r="M14" s="86">
        <f t="shared" si="3"/>
        <v>-801</v>
      </c>
      <c r="N14" s="86">
        <f t="shared" si="3"/>
        <v>-1289</v>
      </c>
      <c r="O14" s="86">
        <f t="shared" si="3"/>
        <v>-3296.6666666670062</v>
      </c>
      <c r="P14" s="86">
        <f t="shared" si="3"/>
        <v>-5404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123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123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149</v>
      </c>
      <c r="F17" s="9"/>
      <c r="G17" s="31"/>
      <c r="H17" s="31"/>
      <c r="I17" s="31"/>
      <c r="J17" s="31"/>
      <c r="K17" s="31"/>
      <c r="L17" s="87">
        <f>SUM(L11:L16)</f>
        <v>-299</v>
      </c>
      <c r="M17" s="87">
        <f t="shared" ref="M17:P17" si="4">SUM(M11:M16)</f>
        <v>434</v>
      </c>
      <c r="N17" s="87">
        <f t="shared" si="4"/>
        <v>1993</v>
      </c>
      <c r="O17" s="87">
        <f t="shared" si="4"/>
        <v>1996.3333333329938</v>
      </c>
      <c r="P17" s="87">
        <f t="shared" si="4"/>
        <v>1666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150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123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-254</v>
      </c>
      <c r="M20" s="86">
        <f t="shared" si="6"/>
        <v>1235</v>
      </c>
      <c r="N20" s="86">
        <f t="shared" si="6"/>
        <v>2539</v>
      </c>
      <c r="O20" s="86">
        <f t="shared" si="6"/>
        <v>5133</v>
      </c>
      <c r="P20" s="86">
        <f t="shared" si="6"/>
        <v>7253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123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123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123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-689</v>
      </c>
      <c r="M23" s="86">
        <f t="shared" si="6"/>
        <v>-801</v>
      </c>
      <c r="N23" s="86">
        <f t="shared" si="6"/>
        <v>-2306</v>
      </c>
      <c r="O23" s="86">
        <f t="shared" si="6"/>
        <v>-3081</v>
      </c>
      <c r="P23" s="86">
        <f t="shared" si="6"/>
        <v>-4988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123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123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149</v>
      </c>
      <c r="F26" s="9"/>
      <c r="G26" s="31"/>
      <c r="H26" s="31"/>
      <c r="I26" s="31"/>
      <c r="J26" s="31"/>
      <c r="K26" s="31"/>
      <c r="L26" s="87">
        <f>SUM(L20:L25)</f>
        <v>-943</v>
      </c>
      <c r="M26" s="87">
        <f t="shared" ref="M26:P26" si="7">SUM(M20:M25)</f>
        <v>434</v>
      </c>
      <c r="N26" s="87">
        <f t="shared" si="7"/>
        <v>233</v>
      </c>
      <c r="O26" s="87">
        <f t="shared" si="7"/>
        <v>2052</v>
      </c>
      <c r="P26" s="87">
        <f t="shared" si="7"/>
        <v>2265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151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130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-4.6435200000000008E-3</v>
      </c>
      <c r="M29" s="90">
        <f t="shared" si="9"/>
        <v>0</v>
      </c>
      <c r="N29" s="90">
        <f t="shared" si="9"/>
        <v>1.5721880000000001E-2</v>
      </c>
      <c r="O29" s="90">
        <f t="shared" si="9"/>
        <v>3.4383999999999994E-3</v>
      </c>
      <c r="P29" s="90">
        <f t="shared" si="9"/>
        <v>-3.9107100000000004E-3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130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130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130</v>
      </c>
      <c r="G32" s="31"/>
      <c r="H32" s="31"/>
      <c r="I32" s="31"/>
      <c r="J32" s="31"/>
      <c r="K32" s="31"/>
      <c r="L32" s="90">
        <f t="shared" si="9"/>
        <v>2.3314479999999999E-2</v>
      </c>
      <c r="M32" s="90">
        <f t="shared" si="9"/>
        <v>0</v>
      </c>
      <c r="N32" s="90">
        <f t="shared" si="9"/>
        <v>2.7764100000000003E-2</v>
      </c>
      <c r="O32" s="90">
        <f t="shared" si="9"/>
        <v>-5.9588700000093812E-3</v>
      </c>
      <c r="P32" s="90">
        <f t="shared" si="9"/>
        <v>-1.144832E-2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130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130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149</v>
      </c>
      <c r="F35" s="9"/>
      <c r="G35" s="31"/>
      <c r="H35" s="31"/>
      <c r="I35" s="31"/>
      <c r="J35" s="31"/>
      <c r="K35" s="31"/>
      <c r="L35" s="91">
        <f>SUM(L29:L34)</f>
        <v>1.8670959999999997E-2</v>
      </c>
      <c r="M35" s="91">
        <f t="shared" ref="M35:P35" si="10">SUM(M29:M34)</f>
        <v>0</v>
      </c>
      <c r="N35" s="91">
        <f t="shared" si="10"/>
        <v>4.3485980000000007E-2</v>
      </c>
      <c r="O35" s="91">
        <f t="shared" si="10"/>
        <v>-2.5204700000093817E-3</v>
      </c>
      <c r="P35" s="91">
        <f t="shared" si="10"/>
        <v>-1.5359029999999999E-2</v>
      </c>
      <c r="Q35" s="31"/>
      <c r="R35" s="31"/>
      <c r="S35" s="31"/>
      <c r="T35" s="31"/>
      <c r="U35" s="31"/>
      <c r="V35" s="31"/>
      <c r="W35" s="39">
        <f>SUM(L35:P35)</f>
        <v>4.4277439999990634E-2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152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4.4277439999990634E-2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153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130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1.2336423000000001</v>
      </c>
      <c r="M40" s="86">
        <f t="shared" si="12"/>
        <v>1.2044408200000001</v>
      </c>
      <c r="N40" s="86">
        <f t="shared" si="12"/>
        <v>1.16640268</v>
      </c>
      <c r="O40" s="86">
        <f t="shared" si="12"/>
        <v>1.16318923</v>
      </c>
      <c r="P40" s="86">
        <f t="shared" si="12"/>
        <v>1.1252800900000002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130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130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130</v>
      </c>
      <c r="G43" s="31"/>
      <c r="H43" s="31"/>
      <c r="I43" s="31"/>
      <c r="J43" s="31"/>
      <c r="K43" s="31"/>
      <c r="L43" s="86">
        <f t="shared" si="12"/>
        <v>3.4195465999999999</v>
      </c>
      <c r="M43" s="86">
        <f t="shared" si="12"/>
        <v>3.57639576</v>
      </c>
      <c r="N43" s="86">
        <f t="shared" si="12"/>
        <v>3.6903048000000003</v>
      </c>
      <c r="O43" s="86">
        <f t="shared" si="12"/>
        <v>3.8436369299999997</v>
      </c>
      <c r="P43" s="86">
        <f t="shared" si="12"/>
        <v>3.9039046399999999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130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130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149</v>
      </c>
      <c r="F46" s="9"/>
      <c r="G46" s="31"/>
      <c r="H46" s="31"/>
      <c r="I46" s="31"/>
      <c r="J46" s="31"/>
      <c r="K46" s="31"/>
      <c r="L46" s="87">
        <f>SUM(L40:L45)</f>
        <v>4.6531889</v>
      </c>
      <c r="M46" s="87">
        <f t="shared" ref="M46:P46" si="13">SUM(M40:M45)</f>
        <v>4.7808365799999999</v>
      </c>
      <c r="N46" s="87">
        <f t="shared" si="13"/>
        <v>4.8567074800000007</v>
      </c>
      <c r="O46" s="87">
        <f t="shared" si="13"/>
        <v>5.0068261599999992</v>
      </c>
      <c r="P46" s="87">
        <f t="shared" si="13"/>
        <v>5.0291847299999999</v>
      </c>
      <c r="Q46" s="31"/>
      <c r="R46" s="31"/>
      <c r="S46" s="31"/>
      <c r="T46" s="31"/>
      <c r="U46" s="31"/>
      <c r="V46" s="31"/>
      <c r="W46" s="39">
        <f>SUM(L46:P46)</f>
        <v>24.32674385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154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130</v>
      </c>
      <c r="G49" s="31"/>
      <c r="H49" s="31"/>
      <c r="I49" s="31"/>
      <c r="J49" s="31"/>
      <c r="K49" s="31"/>
      <c r="L49" s="86">
        <f t="shared" ref="L49:P54" si="15">INDEX(Actual.Revenue.Collected.Net,$A49,L$6)</f>
        <v>1.456</v>
      </c>
      <c r="M49" s="86">
        <f t="shared" si="15"/>
        <v>1.4850000000000001</v>
      </c>
      <c r="N49" s="86">
        <f t="shared" si="15"/>
        <v>1.4690000000000001</v>
      </c>
      <c r="O49" s="86">
        <f t="shared" si="15"/>
        <v>1.4379999999999999</v>
      </c>
      <c r="P49" s="86">
        <f t="shared" si="15"/>
        <v>1.3757486299999999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130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130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130</v>
      </c>
      <c r="G52" s="31"/>
      <c r="H52" s="31"/>
      <c r="I52" s="31"/>
      <c r="J52" s="31"/>
      <c r="K52" s="31"/>
      <c r="L52" s="86">
        <f t="shared" si="15"/>
        <v>3.2010000000000001</v>
      </c>
      <c r="M52" s="86">
        <f t="shared" si="15"/>
        <v>3.4529999999999998</v>
      </c>
      <c r="N52" s="86">
        <f t="shared" si="15"/>
        <v>3.629</v>
      </c>
      <c r="O52" s="86">
        <f t="shared" si="15"/>
        <v>3.387</v>
      </c>
      <c r="P52" s="86">
        <f t="shared" si="15"/>
        <v>3.5946052800000001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130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130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149</v>
      </c>
      <c r="F55" s="9"/>
      <c r="G55" s="31"/>
      <c r="H55" s="31"/>
      <c r="I55" s="31"/>
      <c r="J55" s="31"/>
      <c r="K55" s="31"/>
      <c r="L55" s="87">
        <f>SUM(L49:L54)</f>
        <v>4.657</v>
      </c>
      <c r="M55" s="87">
        <f t="shared" ref="M55:P55" si="16">SUM(M49:M54)</f>
        <v>4.9379999999999997</v>
      </c>
      <c r="N55" s="87">
        <f t="shared" si="16"/>
        <v>5.0979999999999999</v>
      </c>
      <c r="O55" s="87">
        <f t="shared" si="16"/>
        <v>4.8250000000000002</v>
      </c>
      <c r="P55" s="87">
        <f t="shared" si="16"/>
        <v>4.97035391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155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130</v>
      </c>
      <c r="G58" s="31"/>
      <c r="H58" s="31"/>
      <c r="I58" s="31"/>
      <c r="J58" s="31"/>
      <c r="K58" s="31"/>
      <c r="L58" s="86">
        <f t="shared" ref="L58:P63" si="18">L40-L49</f>
        <v>-0.22235769999999988</v>
      </c>
      <c r="M58" s="86">
        <f t="shared" si="18"/>
        <v>-0.28055918000000002</v>
      </c>
      <c r="N58" s="86">
        <f t="shared" si="18"/>
        <v>-0.30259732000000006</v>
      </c>
      <c r="O58" s="86">
        <f t="shared" si="18"/>
        <v>-0.27481076999999998</v>
      </c>
      <c r="P58" s="86">
        <f t="shared" si="18"/>
        <v>-0.25046853999999974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130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130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130</v>
      </c>
      <c r="G61" s="31"/>
      <c r="H61" s="31"/>
      <c r="I61" s="31"/>
      <c r="J61" s="31"/>
      <c r="K61" s="31"/>
      <c r="L61" s="86">
        <f t="shared" si="18"/>
        <v>0.21854659999999981</v>
      </c>
      <c r="M61" s="86">
        <f t="shared" si="18"/>
        <v>0.12339576000000019</v>
      </c>
      <c r="N61" s="86">
        <f t="shared" si="18"/>
        <v>6.130480000000027E-2</v>
      </c>
      <c r="O61" s="86">
        <f t="shared" si="18"/>
        <v>0.45663692999999972</v>
      </c>
      <c r="P61" s="86">
        <f t="shared" si="18"/>
        <v>0.3092993599999998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130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130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149</v>
      </c>
      <c r="F64" s="9"/>
      <c r="G64" s="31"/>
      <c r="H64" s="31"/>
      <c r="I64" s="31"/>
      <c r="J64" s="31"/>
      <c r="K64" s="31"/>
      <c r="L64" s="87">
        <f>SUM(L58:L63)</f>
        <v>-3.8111000000000672E-3</v>
      </c>
      <c r="M64" s="87">
        <f t="shared" ref="M64:P64" si="19">SUM(M58:M63)</f>
        <v>-0.15716341999999983</v>
      </c>
      <c r="N64" s="87">
        <f t="shared" si="19"/>
        <v>-0.24129251999999979</v>
      </c>
      <c r="O64" s="87">
        <f t="shared" si="19"/>
        <v>0.18182615999999974</v>
      </c>
      <c r="P64" s="87">
        <f t="shared" si="19"/>
        <v>5.8830820000000061E-2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156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-0.16161005999999989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157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130</v>
      </c>
      <c r="G69" s="31"/>
      <c r="H69" s="31"/>
      <c r="I69" s="31"/>
      <c r="J69" s="31"/>
      <c r="K69" s="31"/>
      <c r="L69" s="86">
        <f>SUM(L29,L58)</f>
        <v>-0.22700121999999989</v>
      </c>
      <c r="M69" s="86">
        <f t="shared" ref="L69:P74" si="21">SUM(M29,M58)</f>
        <v>-0.28055918000000002</v>
      </c>
      <c r="N69" s="86">
        <f t="shared" si="21"/>
        <v>-0.28687544000000004</v>
      </c>
      <c r="O69" s="86">
        <f t="shared" si="21"/>
        <v>-0.27137236999999997</v>
      </c>
      <c r="P69" s="86">
        <f t="shared" si="21"/>
        <v>-0.25437924999999972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130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130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130</v>
      </c>
      <c r="G72" s="31"/>
      <c r="H72" s="31"/>
      <c r="I72" s="31"/>
      <c r="J72" s="31"/>
      <c r="K72" s="31"/>
      <c r="L72" s="86">
        <f t="shared" si="21"/>
        <v>0.24186107999999981</v>
      </c>
      <c r="M72" s="86">
        <f t="shared" si="21"/>
        <v>0.12339576000000019</v>
      </c>
      <c r="N72" s="86">
        <f t="shared" si="21"/>
        <v>8.906890000000027E-2</v>
      </c>
      <c r="O72" s="86">
        <f t="shared" si="21"/>
        <v>0.45067805999999033</v>
      </c>
      <c r="P72" s="86">
        <f t="shared" si="21"/>
        <v>0.29785103999999979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130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130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149</v>
      </c>
      <c r="F75" s="9"/>
      <c r="G75" s="31"/>
      <c r="H75" s="31"/>
      <c r="I75" s="31"/>
      <c r="J75" s="31"/>
      <c r="K75" s="31"/>
      <c r="L75" s="87">
        <f>SUM(L69:L74)</f>
        <v>1.4859859999999919E-2</v>
      </c>
      <c r="M75" s="87">
        <f t="shared" ref="M75:P75" si="22">SUM(M69:M74)</f>
        <v>-0.15716341999999983</v>
      </c>
      <c r="N75" s="87">
        <f t="shared" si="22"/>
        <v>-0.19780653999999975</v>
      </c>
      <c r="O75" s="87">
        <f t="shared" si="22"/>
        <v>0.17930568999999036</v>
      </c>
      <c r="P75" s="87">
        <f t="shared" si="22"/>
        <v>4.3471790000000066E-2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158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-0.11733262000000921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159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55</v>
      </c>
      <c r="E80" s="31" t="s">
        <v>160</v>
      </c>
      <c r="F80" s="9" t="s">
        <v>130</v>
      </c>
      <c r="G80" s="31"/>
      <c r="H80" s="31"/>
      <c r="I80" s="31"/>
      <c r="J80" s="31"/>
      <c r="K80" s="33"/>
      <c r="L80" s="39">
        <f>0-L64</f>
        <v>3.8111000000000672E-3</v>
      </c>
      <c r="M80" s="39">
        <f t="shared" ref="M80:P80" si="23">0-M64</f>
        <v>0.15716341999999983</v>
      </c>
      <c r="N80" s="39">
        <f t="shared" si="23"/>
        <v>0.24129251999999979</v>
      </c>
      <c r="O80" s="39">
        <f t="shared" si="23"/>
        <v>-0.18182615999999974</v>
      </c>
      <c r="P80" s="39">
        <f t="shared" si="23"/>
        <v>-5.8830820000000061E-2</v>
      </c>
      <c r="Q80" s="31"/>
      <c r="R80" s="31"/>
      <c r="S80" s="31"/>
      <c r="T80" s="31"/>
      <c r="U80" s="31"/>
      <c r="V80" s="31"/>
      <c r="W80" s="39">
        <f>SUM(L80:P80)</f>
        <v>0.16161005999999989</v>
      </c>
    </row>
    <row r="81" spans="1:24" s="8" customFormat="1" ht="12.75">
      <c r="A81" s="33"/>
      <c r="B81" s="33"/>
      <c r="C81" s="33"/>
      <c r="D81" s="21" t="s">
        <v>105</v>
      </c>
      <c r="E81" s="31" t="s">
        <v>161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6.6312387190073296E-3</v>
      </c>
      <c r="X81" s="31"/>
    </row>
    <row r="82" spans="1:24" s="8" customFormat="1" ht="12.75">
      <c r="A82" s="33"/>
      <c r="B82" s="33"/>
      <c r="C82" s="33"/>
      <c r="D82" s="32" t="s">
        <v>162</v>
      </c>
      <c r="E82" s="29" t="s">
        <v>163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164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165</v>
      </c>
      <c r="F86" s="9" t="s">
        <v>130</v>
      </c>
      <c r="G86" s="31"/>
      <c r="H86"/>
      <c r="I86"/>
      <c r="J86"/>
      <c r="K86"/>
      <c r="L86" s="39">
        <f>INDEX($L$75:$P$75,1,$A86)</f>
        <v>1.4859859999999919E-2</v>
      </c>
      <c r="M86" s="39">
        <f>L86*(1+Discount.Rate)</f>
        <v>1.5415618763999918E-2</v>
      </c>
      <c r="N86" s="39">
        <f>M86*(1+Discount.Rate)</f>
        <v>1.5992162905773516E-2</v>
      </c>
      <c r="O86" s="39">
        <f>N86*(1+Discount.Rate)</f>
        <v>1.6590269798449447E-2</v>
      </c>
      <c r="P86" s="39">
        <f>O86*(1+Discount.Rate)</f>
        <v>1.7210745888911458E-2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166</v>
      </c>
      <c r="F87" s="9" t="s">
        <v>130</v>
      </c>
      <c r="G87" s="31"/>
      <c r="H87"/>
      <c r="I87"/>
      <c r="J87"/>
      <c r="K87"/>
      <c r="L87" s="39"/>
      <c r="M87" s="39">
        <f>INDEX($L$75:$P$75,1,$A87)</f>
        <v>-0.15716341999999983</v>
      </c>
      <c r="N87" s="39">
        <f>M87*(1+Discount.Rate)</f>
        <v>-0.16304133190799985</v>
      </c>
      <c r="O87" s="39">
        <f>N87*(1+Discount.Rate)</f>
        <v>-0.16913907772135905</v>
      </c>
      <c r="P87" s="39">
        <f>O87*(1+Discount.Rate)</f>
        <v>-0.17546487922813789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167</v>
      </c>
      <c r="F88" s="9" t="s">
        <v>130</v>
      </c>
      <c r="G88" s="31"/>
      <c r="H88"/>
      <c r="I88"/>
      <c r="J88"/>
      <c r="K88"/>
      <c r="L88" s="39"/>
      <c r="M88" s="39"/>
      <c r="N88" s="39">
        <f>INDEX($L$75:$P$75,1,$A88)</f>
        <v>-0.19780653999999975</v>
      </c>
      <c r="O88" s="39">
        <f>N88*(1+Discount.Rate)</f>
        <v>-0.20520450459599976</v>
      </c>
      <c r="P88" s="39">
        <f>O88*(1+Discount.Rate)</f>
        <v>-0.21287915306789018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168</v>
      </c>
      <c r="F89" s="9" t="s">
        <v>130</v>
      </c>
      <c r="G89" s="31"/>
      <c r="H89"/>
      <c r="I89"/>
      <c r="J89"/>
      <c r="K89"/>
      <c r="L89" s="39"/>
      <c r="M89" s="39"/>
      <c r="N89" s="39"/>
      <c r="O89" s="39">
        <f>INDEX($L$75:$P$75,1,$A89)</f>
        <v>0.17930568999999036</v>
      </c>
      <c r="P89" s="39">
        <f>O89*(1+Discount.Rate)</f>
        <v>0.18601172280599002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169</v>
      </c>
      <c r="F90" s="9" t="s">
        <v>130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4.3471790000000066E-2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170</v>
      </c>
      <c r="F92" s="9" t="s">
        <v>130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-0.14164977360112654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171</v>
      </c>
      <c r="F94" s="9" t="s">
        <v>130</v>
      </c>
      <c r="G94" s="31"/>
      <c r="H94"/>
      <c r="I94"/>
      <c r="J94"/>
      <c r="K94"/>
      <c r="L94"/>
      <c r="M94"/>
      <c r="N94"/>
      <c r="O94"/>
      <c r="P94" s="53">
        <f>IF(W82,P92,P77)</f>
        <v>-0.11733262000000921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144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2.25">
      <c r="A1" s="96"/>
      <c r="B1" s="96"/>
      <c r="C1" s="96"/>
      <c r="D1" s="67" t="s">
        <v>172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116</v>
      </c>
      <c r="F3" s="31"/>
      <c r="G3" s="31"/>
      <c r="H3" s="31"/>
      <c r="I3" s="69" t="s">
        <v>173</v>
      </c>
      <c r="J3" s="69" t="s">
        <v>174</v>
      </c>
      <c r="K3" s="69" t="s">
        <v>175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176</v>
      </c>
      <c r="R3" s="69" t="s">
        <v>177</v>
      </c>
      <c r="S3" s="69" t="s">
        <v>178</v>
      </c>
      <c r="T3" s="69" t="s">
        <v>179</v>
      </c>
      <c r="U3" s="69" t="s">
        <v>180</v>
      </c>
      <c r="V3" s="12" t="s">
        <v>181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118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182</v>
      </c>
      <c r="W5" s="31"/>
    </row>
    <row r="6" spans="1:23" ht="13.15">
      <c r="A6" s="31"/>
      <c r="B6" s="31"/>
      <c r="C6" s="31"/>
      <c r="D6" s="31"/>
      <c r="E6" s="31" t="s">
        <v>119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183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184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185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186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188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189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J3" activePane="bottomRight" state="frozen"/>
      <selection pane="topRight"/>
      <selection pane="bottomLeft"/>
      <selection pane="bottomRight" activeCell="C14" sqref="C14"/>
    </sheetView>
  </sheetViews>
  <sheetFormatPr defaultColWidth="9.28515625" defaultRowHeight="14.2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199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192</v>
      </c>
    </row>
    <row r="4" spans="1:12">
      <c r="B4" s="98" t="s">
        <v>193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-0.11733262000000921</v>
      </c>
      <c r="K4" s="47"/>
      <c r="L4" s="99">
        <f xml:space="preserve"> Calcs!P94</f>
        <v>-0.11733262000000921</v>
      </c>
    </row>
    <row r="5" spans="1:12" s="48" customFormat="1">
      <c r="B5" s="98" t="s">
        <v>194</v>
      </c>
      <c r="C5" s="98" t="s">
        <v>195</v>
      </c>
      <c r="D5" s="54" t="s">
        <v>196</v>
      </c>
      <c r="E5" s="55" t="s">
        <v>12</v>
      </c>
      <c r="F5" s="57" t="str">
        <f t="shared" ref="F5:L5" ca="1" si="0">CONCATENATE("[…]", TEXT(NOW(),"dd/mm/yyy hh:mm:ss"))</f>
        <v>[…]17/09/2020 13:57:29</v>
      </c>
      <c r="G5" s="57" t="str">
        <f t="shared" ca="1" si="0"/>
        <v>[…]17/09/2020 13:57:29</v>
      </c>
      <c r="H5" s="57" t="str">
        <f t="shared" ca="1" si="0"/>
        <v>[…]17/09/2020 13:57:29</v>
      </c>
      <c r="I5" s="57" t="str">
        <f t="shared" ca="1" si="0"/>
        <v>[…]17/09/2020 13:57:29</v>
      </c>
      <c r="J5" s="57" t="str">
        <f t="shared" ca="1" si="0"/>
        <v>[…]17/09/2020 13:57:29</v>
      </c>
      <c r="K5" s="57" t="str">
        <f t="shared" ca="1" si="0"/>
        <v>[…]17/09/2020 13:57:29</v>
      </c>
      <c r="L5" s="59" t="str">
        <f t="shared" ca="1" si="0"/>
        <v>[…]17/09/2020 13:57:29</v>
      </c>
    </row>
    <row r="6" spans="1:12">
      <c r="B6" s="98" t="s">
        <v>197</v>
      </c>
      <c r="C6" s="98" t="s">
        <v>198</v>
      </c>
      <c r="D6" s="54" t="s">
        <v>196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retail_BWH_BYRun1</v>
      </c>
      <c r="G6" s="56" t="str">
        <f ca="1">MID(CELL("filename",F1),SEARCH("[",CELL("filename",F1))+1,SEARCH(".",CELL("filename",F1))-1-SEARCH("[",CELL("filename",F1)))</f>
        <v>Residential retail_BWH_BYRun1</v>
      </c>
      <c r="H6" s="56" t="str">
        <f ca="1">MID(CELL("filename",F1),SEARCH("[",CELL("filename",F1))+1,SEARCH(".",CELL("filename",F1))-1-SEARCH("[",CELL("filename",F1)))</f>
        <v>Residential retail_BWH_BYRun1</v>
      </c>
      <c r="I6" s="56" t="str">
        <f ca="1">MID(CELL("filename",F1),SEARCH("[",CELL("filename",F1))+1,SEARCH(".",CELL("filename",F1))-1-SEARCH("[",CELL("filename",F1)))</f>
        <v>Residential retail_BWH_BYRun1</v>
      </c>
      <c r="J6" s="56" t="str">
        <f ca="1">MID(CELL("filename",F1),SEARCH("[",CELL("filename",F1))+1,SEARCH(".",CELL("filename",F1))-1-SEARCH("[",CELL("filename",F1)))</f>
        <v>Residential retail_BWH_BYRun1</v>
      </c>
      <c r="K6" s="56" t="str">
        <f ca="1">MID(CELL("filename",F1),SEARCH("[",CELL("filename",F1))+1,SEARCH(".",CELL("filename",F1))-1-SEARCH("[",CELL("filename",F1)))</f>
        <v>Residential retail_BWH_BYRun1</v>
      </c>
      <c r="L6" s="60" t="str">
        <f ca="1">MID(CELL("filename",F1),SEARCH("[",CELL("filename",F1))+1,SEARCH(".",CELL("filename",F1))-1-SEARCH("[",CELL("filename",F1)))</f>
        <v>Residential retail_BWH_BYRun1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2020-09-17T12:56:33Z</dcterms:created>
  <dcterms:modified xsi:type="dcterms:W3CDTF">2020-09-17T12:57:47Z</dcterms:modified>
  <cp:category/>
  <cp:contentStatus/>
</cp:coreProperties>
</file>