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205"/>
  </bookViews>
  <sheets>
    <sheet name="Change Log" sheetId="17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[3]Inputs!$L$28:$P$33</definedName>
    <definedName name="Actual.Customer.Numbers">Inputs!$L$28:$P$33</definedName>
    <definedName name="Actual.Revenue.Collected">Inputs!$L$36:$P$41</definedName>
    <definedName name="Actual.Revenue.Collected.Net" localSheetId="0">[3]Inputs!$L$52:$P$57</definedName>
    <definedName name="Actual.Revenue.Collected.Net">Inputs!$L$52:$P$57</definedName>
    <definedName name="Additional.Analysis">[4]Data!$G$22</definedName>
    <definedName name="AllRev.Dmmy">[4]Data!$I$29:$U$29</definedName>
    <definedName name="AllRev.Outturn.Dmmy.Revised">'[4]WRFIM - Dmmy'!$I$23:$U$23</definedName>
    <definedName name="AllRev.Outturn.Waste.Revised">'[4]WRFIM - Waste'!$I$23:$U$23</definedName>
    <definedName name="AllRev.Outturn.Water.Revised">'[4]WRFIM - Water'!$I$23:$U$23</definedName>
    <definedName name="AllRev.Waste">[4]Data!$I$28:$U$28</definedName>
    <definedName name="AllRev.Water">[4]Data!$I$27:$U$27</definedName>
    <definedName name="AMP.Years" localSheetId="0">[4]Timeline!$I$3:$U$3</definedName>
    <definedName name="AMP.Years">Lists!$I$3:$U$3</definedName>
    <definedName name="AMP5.RCM.Adj.Waste">'[4]WRFIM - Waste'!$K$27</definedName>
    <definedName name="AMP5.RCM.Adj.Water">'[4]WRFIM - Water'!$K$27</definedName>
    <definedName name="AMP6.FI.Adj.Waste">'[4]WRFIM - Waste'!$I$40:$U$40</definedName>
    <definedName name="AMP6.FI.Adj.Water">'[4]WRFIM - Water'!$I$40:$U$40</definedName>
    <definedName name="BlindYear.1415.Adj.Waste">[4]Data!$K$46</definedName>
    <definedName name="BlindYear.1415.Adj.Water">[4]Data!$K$45</definedName>
    <definedName name="BlindYear.Delay">[4]Data!#REF!</definedName>
    <definedName name="Calendar.Years" localSheetId="0">[4]Timeline!$I$5:$U$5</definedName>
    <definedName name="Calendar.Years">Lists!$I$5:$U$5</definedName>
    <definedName name="Customer.List" localSheetId="0">[3]Lists!$E$12:$E$17</definedName>
    <definedName name="Customer.List">Lists!$E$12:$E$17</definedName>
    <definedName name="Discount.Rate" localSheetId="0">[4]Data!$G$20</definedName>
    <definedName name="Discount.Rate">Inputs!$I$73</definedName>
    <definedName name="Forecast.Customer.Numbers" localSheetId="0">[3]Inputs!$L$12:$P$17</definedName>
    <definedName name="Forecast.Customer.Numbers">Inputs!$L$12:$P$17</definedName>
    <definedName name="Indexation.November.Actual">[4]RPI!$I$49:$U$49</definedName>
    <definedName name="Indexation.November.Actual.Override">[4]RPI!$I$48:$U$48</definedName>
    <definedName name="Indexation.November.Actual.YearOnYear">[4]RPI!$I$51:$U$51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[4]Data!$I$34:$U$34</definedName>
    <definedName name="K.Waste">[4]Data!$I$33:$U$33</definedName>
    <definedName name="K.Water">[4]Data!$I$32:$U$32</definedName>
    <definedName name="Materiality.Threshold" localSheetId="0">[3]Inputs!$I$72</definedName>
    <definedName name="Materiality.Threshold">Inputs!$I$72</definedName>
    <definedName name="Modification.Factor" localSheetId="0">[3]Inputs!$L$63:$P$68</definedName>
    <definedName name="Modification.Factor">Inputs!$L$63:$P$68</definedName>
    <definedName name="Penalty.Rate.General">[4]Data!$G$19</definedName>
    <definedName name="Penalty.Rate.Waste">'[4]WRFIM - Waste'!#REF!</definedName>
    <definedName name="Penalty.Rate.Water">'[4]WRFIM - Water'!#REF!</definedName>
    <definedName name="Perc.Recovered.Waste">'[4]WRFIM - Waste'!$I$52:$U$52</definedName>
    <definedName name="Perc.Recovered.Water" localSheetId="0">'[4]WRFIM - Water'!$I$52:$U$52</definedName>
    <definedName name="Perc.Recovered.Water">Calcs!$I$40:$U$40</definedName>
    <definedName name="RCM.BlindYear.Adj.Waste">'[4]WRFIM - Waste'!$I$31:$U$31</definedName>
    <definedName name="RCM.BlindYear.Adj.Water">'[4]WRFIM - Water'!$I$31:$U$31</definedName>
    <definedName name="RecRev.Dmmy">[4]Data!$I$40:$U$40</definedName>
    <definedName name="RecRev.Waste">[4]Data!$I$39:$U$39</definedName>
    <definedName name="RecRev.Water">[4]Data!$I$38:$U$38</definedName>
    <definedName name="Reforecast.Customer.Numbers" localSheetId="0">[3]Inputs!$L$20:$P$25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[4]Data!$G$17</definedName>
    <definedName name="Threshold.Min">[4]Data!$G$16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'[4]WRFIM - Waste'!$P$95</definedName>
    <definedName name="WRFIM.Water">'[4]WRFIM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</workbook>
</file>

<file path=xl/calcChain.xml><?xml version="1.0" encoding="utf-8"?>
<calcChain xmlns="http://schemas.openxmlformats.org/spreadsheetml/2006/main">
  <c r="J47" i="7" l="1"/>
  <c r="P67" i="6" s="1"/>
  <c r="I44" i="7"/>
  <c r="O64" i="6" s="1"/>
  <c r="H48" i="7"/>
  <c r="N68" i="6" s="1"/>
  <c r="N45" i="5" s="1"/>
  <c r="H47" i="7"/>
  <c r="N67" i="6" s="1"/>
  <c r="G47" i="7"/>
  <c r="M67" i="6" s="1"/>
  <c r="H46" i="7"/>
  <c r="N66" i="6" s="1"/>
  <c r="H45" i="7"/>
  <c r="N65" i="6" s="1"/>
  <c r="G45" i="7"/>
  <c r="M65" i="6" s="1"/>
  <c r="H44" i="7"/>
  <c r="G44" i="7"/>
  <c r="M64" i="6" s="1"/>
  <c r="H43" i="7"/>
  <c r="N63" i="6" s="1"/>
  <c r="F47" i="7"/>
  <c r="L67" i="6" s="1"/>
  <c r="F46" i="7"/>
  <c r="L66" i="6" s="1"/>
  <c r="F43" i="7"/>
  <c r="L63" i="6" s="1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I72" i="6" s="1"/>
  <c r="F48" i="7"/>
  <c r="L68" i="6" s="1"/>
  <c r="F45" i="7"/>
  <c r="L65" i="6" s="1"/>
  <c r="F44" i="7"/>
  <c r="L64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L46" i="6" s="1"/>
  <c r="F32" i="7"/>
  <c r="L45" i="6" s="1"/>
  <c r="F31" i="7"/>
  <c r="F30" i="7"/>
  <c r="F29" i="7"/>
  <c r="L40" i="6" s="1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F21" i="7"/>
  <c r="F20" i="7"/>
  <c r="L29" i="6" s="1"/>
  <c r="L12" i="5" s="1"/>
  <c r="F19" i="7"/>
  <c r="L28" i="6" s="1"/>
  <c r="F18" i="7"/>
  <c r="L25" i="6" s="1"/>
  <c r="F17" i="7"/>
  <c r="L24" i="6" s="1"/>
  <c r="F16" i="7"/>
  <c r="L23" i="6" s="1"/>
  <c r="F15" i="7"/>
  <c r="F14" i="7"/>
  <c r="L21" i="6" s="1"/>
  <c r="F13" i="7"/>
  <c r="L20" i="6" s="1"/>
  <c r="F12" i="7"/>
  <c r="L17" i="6" s="1"/>
  <c r="F11" i="7"/>
  <c r="L16" i="6" s="1"/>
  <c r="F10" i="7"/>
  <c r="F9" i="7"/>
  <c r="L14" i="6" s="1"/>
  <c r="F8" i="7"/>
  <c r="L13" i="6" s="1"/>
  <c r="G48" i="7"/>
  <c r="M68" i="6" s="1"/>
  <c r="G46" i="7"/>
  <c r="M66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G36" i="7"/>
  <c r="M49" i="6" s="1"/>
  <c r="M57" i="6" s="1"/>
  <c r="M54" i="5" s="1"/>
  <c r="J35" i="7"/>
  <c r="P48" i="6" s="1"/>
  <c r="I35" i="7"/>
  <c r="O48" i="6" s="1"/>
  <c r="H35" i="7"/>
  <c r="N48" i="6" s="1"/>
  <c r="G35" i="7"/>
  <c r="M48" i="6" s="1"/>
  <c r="J34" i="7"/>
  <c r="P47" i="6" s="1"/>
  <c r="I34" i="7"/>
  <c r="H34" i="7"/>
  <c r="N47" i="6" s="1"/>
  <c r="G34" i="7"/>
  <c r="M47" i="6" s="1"/>
  <c r="J33" i="7"/>
  <c r="P46" i="6" s="1"/>
  <c r="I33" i="7"/>
  <c r="H33" i="7"/>
  <c r="G33" i="7"/>
  <c r="M46" i="6" s="1"/>
  <c r="J32" i="7"/>
  <c r="P45" i="6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I30" i="7"/>
  <c r="O41" i="6" s="1"/>
  <c r="H30" i="7"/>
  <c r="N41" i="6" s="1"/>
  <c r="G30" i="7"/>
  <c r="J29" i="7"/>
  <c r="P40" i="6" s="1"/>
  <c r="I29" i="7"/>
  <c r="O40" i="6" s="1"/>
  <c r="O56" i="6" s="1"/>
  <c r="O53" i="5" s="1"/>
  <c r="H29" i="7"/>
  <c r="N40" i="6" s="1"/>
  <c r="N56" i="6" s="1"/>
  <c r="N53" i="5" s="1"/>
  <c r="G29" i="7"/>
  <c r="M40" i="6" s="1"/>
  <c r="J28" i="7"/>
  <c r="P39" i="6" s="1"/>
  <c r="I28" i="7"/>
  <c r="O39" i="6" s="1"/>
  <c r="H28" i="7"/>
  <c r="N39" i="6" s="1"/>
  <c r="N55" i="6" s="1"/>
  <c r="N52" i="5" s="1"/>
  <c r="G28" i="7"/>
  <c r="M39" i="6" s="1"/>
  <c r="J27" i="7"/>
  <c r="P38" i="6"/>
  <c r="P54" i="6" s="1"/>
  <c r="P51" i="5" s="1"/>
  <c r="I27" i="7"/>
  <c r="O38" i="6" s="1"/>
  <c r="H27" i="7"/>
  <c r="G27" i="7"/>
  <c r="M38" i="6"/>
  <c r="J26" i="7"/>
  <c r="P37" i="6" s="1"/>
  <c r="I26" i="7"/>
  <c r="H26" i="7"/>
  <c r="N37" i="6" s="1"/>
  <c r="N53" i="6" s="1"/>
  <c r="N50" i="5" s="1"/>
  <c r="G26" i="7"/>
  <c r="M37" i="6" s="1"/>
  <c r="J25" i="7"/>
  <c r="P36" i="6" s="1"/>
  <c r="I25" i="7"/>
  <c r="H25" i="7"/>
  <c r="N36" i="6" s="1"/>
  <c r="G25" i="7"/>
  <c r="M36" i="6" s="1"/>
  <c r="J24" i="7"/>
  <c r="P33" i="6" s="1"/>
  <c r="I24" i="7"/>
  <c r="H24" i="7"/>
  <c r="N33" i="6" s="1"/>
  <c r="G24" i="7"/>
  <c r="M33" i="6" s="1"/>
  <c r="J23" i="7"/>
  <c r="P32" i="6" s="1"/>
  <c r="I23" i="7"/>
  <c r="O32" i="6" s="1"/>
  <c r="H23" i="7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O30" i="6" s="1"/>
  <c r="H21" i="7"/>
  <c r="N30" i="6" s="1"/>
  <c r="G21" i="7"/>
  <c r="M30" i="6" s="1"/>
  <c r="M13" i="5" s="1"/>
  <c r="J20" i="7"/>
  <c r="P29" i="6" s="1"/>
  <c r="I20" i="7"/>
  <c r="O29" i="6" s="1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/>
  <c r="I18" i="7"/>
  <c r="O25" i="6" s="1"/>
  <c r="H18" i="7"/>
  <c r="G18" i="7"/>
  <c r="M25" i="6"/>
  <c r="J17" i="7"/>
  <c r="P24" i="6" s="1"/>
  <c r="I17" i="7"/>
  <c r="H17" i="7"/>
  <c r="G17" i="7"/>
  <c r="M24" i="6" s="1"/>
  <c r="J16" i="7"/>
  <c r="P23" i="6" s="1"/>
  <c r="P23" i="5" s="1"/>
  <c r="I16" i="7"/>
  <c r="O23" i="6" s="1"/>
  <c r="H16" i="7"/>
  <c r="N23" i="6" s="1"/>
  <c r="G16" i="7"/>
  <c r="M23" i="6" s="1"/>
  <c r="J15" i="7"/>
  <c r="P22" i="6" s="1"/>
  <c r="I15" i="7"/>
  <c r="H15" i="7"/>
  <c r="G15" i="7"/>
  <c r="M22" i="6" s="1"/>
  <c r="J14" i="7"/>
  <c r="P21" i="6" s="1"/>
  <c r="I14" i="7"/>
  <c r="O21" i="6" s="1"/>
  <c r="H14" i="7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I12" i="7"/>
  <c r="H12" i="7"/>
  <c r="N17" i="6" s="1"/>
  <c r="G12" i="7"/>
  <c r="M17" i="6" s="1"/>
  <c r="M25" i="5" s="1"/>
  <c r="J11" i="7"/>
  <c r="P16" i="6" s="1"/>
  <c r="I11" i="7"/>
  <c r="O16" i="6" s="1"/>
  <c r="H11" i="7"/>
  <c r="N16" i="6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G9" i="7"/>
  <c r="M14" i="6" s="1"/>
  <c r="J8" i="7"/>
  <c r="P13" i="6"/>
  <c r="I8" i="7"/>
  <c r="O13" i="6" s="1"/>
  <c r="H8" i="7"/>
  <c r="N13" i="6" s="1"/>
  <c r="G8" i="7"/>
  <c r="M13" i="6"/>
  <c r="J7" i="7"/>
  <c r="P12" i="6" s="1"/>
  <c r="I7" i="7"/>
  <c r="O12" i="6" s="1"/>
  <c r="H7" i="7"/>
  <c r="N12" i="6" s="1"/>
  <c r="G7" i="7"/>
  <c r="M12" i="6" s="1"/>
  <c r="F7" i="7"/>
  <c r="L12" i="6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N64" i="6"/>
  <c r="O49" i="6"/>
  <c r="N49" i="6"/>
  <c r="O47" i="6"/>
  <c r="O46" i="6"/>
  <c r="N46" i="6"/>
  <c r="L47" i="6"/>
  <c r="L44" i="6"/>
  <c r="M41" i="6"/>
  <c r="N38" i="6"/>
  <c r="N54" i="6" s="1"/>
  <c r="N51" i="5" s="1"/>
  <c r="O37" i="6"/>
  <c r="O36" i="6"/>
  <c r="L37" i="6"/>
  <c r="L41" i="6"/>
  <c r="O33" i="6"/>
  <c r="N32" i="6"/>
  <c r="L30" i="6"/>
  <c r="L31" i="6"/>
  <c r="N25" i="6"/>
  <c r="O24" i="6"/>
  <c r="N24" i="6"/>
  <c r="O22" i="6"/>
  <c r="N22" i="6"/>
  <c r="N21" i="6"/>
  <c r="L22" i="6"/>
  <c r="O17" i="6"/>
  <c r="N14" i="6"/>
  <c r="L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L21" i="5"/>
  <c r="L13" i="5" l="1"/>
  <c r="L16" i="5"/>
  <c r="M40" i="5"/>
  <c r="P25" i="5"/>
  <c r="O55" i="6"/>
  <c r="O52" i="5" s="1"/>
  <c r="P11" i="5"/>
  <c r="N57" i="6"/>
  <c r="N54" i="5" s="1"/>
  <c r="O54" i="6"/>
  <c r="O51" i="5" s="1"/>
  <c r="L23" i="5"/>
  <c r="M55" i="6"/>
  <c r="M52" i="5" s="1"/>
  <c r="L11" i="5"/>
  <c r="L40" i="5"/>
  <c r="L20" i="5"/>
  <c r="O20" i="5"/>
  <c r="L14" i="5"/>
  <c r="N15" i="5"/>
  <c r="M53" i="6"/>
  <c r="M50" i="5" s="1"/>
  <c r="N20" i="5"/>
  <c r="O14" i="5"/>
  <c r="L42" i="5"/>
  <c r="M42" i="5"/>
  <c r="L22" i="5"/>
  <c r="L31" i="5" s="1"/>
  <c r="N22" i="5"/>
  <c r="L55" i="6"/>
  <c r="L52" i="5" s="1"/>
  <c r="L61" i="5" s="1"/>
  <c r="N13" i="5"/>
  <c r="N16" i="5"/>
  <c r="N52" i="6"/>
  <c r="N49" i="5" s="1"/>
  <c r="N55" i="5" s="1"/>
  <c r="O57" i="6"/>
  <c r="O54" i="5" s="1"/>
  <c r="O53" i="6"/>
  <c r="O50" i="5" s="1"/>
  <c r="P56" i="6"/>
  <c r="P53" i="5" s="1"/>
  <c r="N40" i="5"/>
  <c r="L57" i="6"/>
  <c r="L54" i="5" s="1"/>
  <c r="M11" i="5"/>
  <c r="P24" i="5"/>
  <c r="O25" i="5"/>
  <c r="L15" i="5"/>
  <c r="L56" i="6"/>
  <c r="L53" i="5" s="1"/>
  <c r="N44" i="5"/>
  <c r="N62" i="5" s="1"/>
  <c r="J43" i="7"/>
  <c r="P63" i="6" s="1"/>
  <c r="P40" i="5" s="1"/>
  <c r="N58" i="5"/>
  <c r="O52" i="6"/>
  <c r="O49" i="5" s="1"/>
  <c r="O24" i="5"/>
  <c r="O15" i="5"/>
  <c r="M43" i="5"/>
  <c r="M61" i="5" s="1"/>
  <c r="M24" i="5"/>
  <c r="M44" i="5"/>
  <c r="O12" i="5"/>
  <c r="P44" i="5"/>
  <c r="P62" i="5" s="1"/>
  <c r="N11" i="5"/>
  <c r="M20" i="5"/>
  <c r="M29" i="5" s="1"/>
  <c r="O16" i="5"/>
  <c r="N25" i="5"/>
  <c r="N34" i="5" s="1"/>
  <c r="M54" i="6"/>
  <c r="M51" i="5" s="1"/>
  <c r="M60" i="5" s="1"/>
  <c r="M56" i="6"/>
  <c r="M53" i="5" s="1"/>
  <c r="L43" i="5"/>
  <c r="M45" i="5"/>
  <c r="M63" i="5" s="1"/>
  <c r="M12" i="5"/>
  <c r="P12" i="5"/>
  <c r="P57" i="6"/>
  <c r="P54" i="5" s="1"/>
  <c r="N42" i="5"/>
  <c r="N60" i="5" s="1"/>
  <c r="P13" i="5"/>
  <c r="P14" i="5"/>
  <c r="P15" i="5"/>
  <c r="P33" i="5" s="1"/>
  <c r="P16" i="5"/>
  <c r="P17" i="5" s="1"/>
  <c r="P52" i="6"/>
  <c r="P49" i="5" s="1"/>
  <c r="P53" i="6"/>
  <c r="P50" i="5" s="1"/>
  <c r="P55" i="6"/>
  <c r="P52" i="5" s="1"/>
  <c r="N12" i="5"/>
  <c r="N17" i="5" s="1"/>
  <c r="N14" i="5"/>
  <c r="L45" i="5"/>
  <c r="O11" i="5"/>
  <c r="L54" i="6"/>
  <c r="L51" i="5" s="1"/>
  <c r="P21" i="5"/>
  <c r="M16" i="5"/>
  <c r="J44" i="7"/>
  <c r="P64" i="6" s="1"/>
  <c r="P41" i="5" s="1"/>
  <c r="P59" i="5" s="1"/>
  <c r="J48" i="7"/>
  <c r="P68" i="6" s="1"/>
  <c r="P34" i="5" s="1"/>
  <c r="J46" i="7"/>
  <c r="P66" i="6" s="1"/>
  <c r="P43" i="5" s="1"/>
  <c r="I43" i="7"/>
  <c r="O63" i="6" s="1"/>
  <c r="J45" i="7"/>
  <c r="P65" i="6" s="1"/>
  <c r="P42" i="5" s="1"/>
  <c r="I46" i="7"/>
  <c r="O66" i="6" s="1"/>
  <c r="O43" i="5" s="1"/>
  <c r="O61" i="5" s="1"/>
  <c r="I47" i="7"/>
  <c r="O67" i="6" s="1"/>
  <c r="I45" i="7"/>
  <c r="O65" i="6" s="1"/>
  <c r="O42" i="5" s="1"/>
  <c r="I48" i="7"/>
  <c r="O68" i="6" s="1"/>
  <c r="O45" i="5" s="1"/>
  <c r="L17" i="5"/>
  <c r="O21" i="5"/>
  <c r="O41" i="5"/>
  <c r="O59" i="5" s="1"/>
  <c r="P55" i="5"/>
  <c r="O23" i="5"/>
  <c r="L25" i="5"/>
  <c r="L34" i="5" s="1"/>
  <c r="N21" i="5"/>
  <c r="N41" i="5"/>
  <c r="N59" i="5" s="1"/>
  <c r="N23" i="5"/>
  <c r="N32" i="5" s="1"/>
  <c r="N43" i="5"/>
  <c r="N61" i="5" s="1"/>
  <c r="L53" i="6"/>
  <c r="L50" i="5" s="1"/>
  <c r="P20" i="5"/>
  <c r="P22" i="5"/>
  <c r="M14" i="5"/>
  <c r="M15" i="5"/>
  <c r="M33" i="5" s="1"/>
  <c r="M34" i="5"/>
  <c r="M52" i="6"/>
  <c r="M49" i="5" s="1"/>
  <c r="M55" i="5" s="1"/>
  <c r="L41" i="5"/>
  <c r="L52" i="6"/>
  <c r="L49" i="5" s="1"/>
  <c r="N63" i="5"/>
  <c r="L24" i="5"/>
  <c r="L44" i="5"/>
  <c r="L62" i="5" s="1"/>
  <c r="O22" i="5"/>
  <c r="M21" i="5"/>
  <c r="M26" i="5" s="1"/>
  <c r="M41" i="5"/>
  <c r="M22" i="5"/>
  <c r="M31" i="5" s="1"/>
  <c r="M23" i="5"/>
  <c r="L32" i="5"/>
  <c r="N24" i="5"/>
  <c r="O13" i="5"/>
  <c r="L30" i="5"/>
  <c r="L60" i="5" l="1"/>
  <c r="O60" i="5"/>
  <c r="L26" i="5"/>
  <c r="L29" i="5"/>
  <c r="O63" i="5"/>
  <c r="O30" i="5"/>
  <c r="L63" i="5"/>
  <c r="L74" i="5" s="1"/>
  <c r="N33" i="5"/>
  <c r="N73" i="5" s="1"/>
  <c r="L59" i="5"/>
  <c r="L70" i="5" s="1"/>
  <c r="P61" i="5"/>
  <c r="N29" i="5"/>
  <c r="N69" i="5" s="1"/>
  <c r="O55" i="5"/>
  <c r="N31" i="5"/>
  <c r="N71" i="5" s="1"/>
  <c r="P32" i="5"/>
  <c r="P72" i="5" s="1"/>
  <c r="L71" i="5"/>
  <c r="O34" i="5"/>
  <c r="P30" i="5"/>
  <c r="P70" i="5" s="1"/>
  <c r="L33" i="5"/>
  <c r="L73" i="5" s="1"/>
  <c r="M62" i="5"/>
  <c r="M73" i="5" s="1"/>
  <c r="M71" i="5"/>
  <c r="P58" i="5"/>
  <c r="M58" i="5"/>
  <c r="M69" i="5" s="1"/>
  <c r="N74" i="5"/>
  <c r="O29" i="5"/>
  <c r="O40" i="5"/>
  <c r="O58" i="5" s="1"/>
  <c r="O44" i="5"/>
  <c r="O62" i="5" s="1"/>
  <c r="O33" i="5"/>
  <c r="O32" i="5"/>
  <c r="O72" i="5" s="1"/>
  <c r="P31" i="5"/>
  <c r="P45" i="5"/>
  <c r="P63" i="5" s="1"/>
  <c r="P74" i="5" s="1"/>
  <c r="O70" i="5"/>
  <c r="N64" i="5"/>
  <c r="N80" i="5" s="1"/>
  <c r="P73" i="5"/>
  <c r="M74" i="5"/>
  <c r="N72" i="5"/>
  <c r="M30" i="5"/>
  <c r="O31" i="5"/>
  <c r="O71" i="5" s="1"/>
  <c r="L55" i="5"/>
  <c r="L58" i="5"/>
  <c r="P29" i="5"/>
  <c r="P26" i="5"/>
  <c r="O17" i="5"/>
  <c r="N46" i="5"/>
  <c r="L72" i="5"/>
  <c r="M32" i="5"/>
  <c r="M72" i="5" s="1"/>
  <c r="N26" i="5"/>
  <c r="N30" i="5"/>
  <c r="M17" i="5"/>
  <c r="O26" i="5"/>
  <c r="M59" i="5"/>
  <c r="M46" i="5"/>
  <c r="P60" i="5"/>
  <c r="L46" i="5"/>
  <c r="P46" i="5" l="1"/>
  <c r="O74" i="5"/>
  <c r="L35" i="5"/>
  <c r="M64" i="5"/>
  <c r="M80" i="5" s="1"/>
  <c r="O69" i="5"/>
  <c r="O73" i="5"/>
  <c r="P64" i="5"/>
  <c r="P80" i="5" s="1"/>
  <c r="O35" i="5"/>
  <c r="O46" i="5"/>
  <c r="W46" i="5" s="1"/>
  <c r="P71" i="5"/>
  <c r="O64" i="5"/>
  <c r="O80" i="5" s="1"/>
  <c r="L64" i="5"/>
  <c r="L69" i="5"/>
  <c r="L75" i="5" s="1"/>
  <c r="N70" i="5"/>
  <c r="N75" i="5" s="1"/>
  <c r="N88" i="5" s="1"/>
  <c r="O88" i="5" s="1"/>
  <c r="P88" i="5" s="1"/>
  <c r="N35" i="5"/>
  <c r="P35" i="5"/>
  <c r="P69" i="5"/>
  <c r="M35" i="5"/>
  <c r="M70" i="5"/>
  <c r="M75" i="5" s="1"/>
  <c r="M87" i="5" s="1"/>
  <c r="N87" i="5" s="1"/>
  <c r="O87" i="5" s="1"/>
  <c r="P87" i="5" s="1"/>
  <c r="O75" i="5" l="1"/>
  <c r="O89" i="5" s="1"/>
  <c r="P89" i="5" s="1"/>
  <c r="P75" i="5"/>
  <c r="P90" i="5" s="1"/>
  <c r="W35" i="5"/>
  <c r="P37" i="5"/>
  <c r="L86" i="5"/>
  <c r="M86" i="5" s="1"/>
  <c r="N86" i="5" s="1"/>
  <c r="O86" i="5" s="1"/>
  <c r="P86" i="5" s="1"/>
  <c r="P77" i="5"/>
  <c r="L80" i="5"/>
  <c r="W80" i="5" s="1"/>
  <c r="W81" i="5" s="1"/>
  <c r="W82" i="5" s="1"/>
  <c r="P66" i="5"/>
  <c r="P92" i="5" l="1"/>
  <c r="P94" i="5" s="1"/>
  <c r="L4" i="8" s="1"/>
  <c r="J4" i="8" l="1"/>
</calcChain>
</file>

<file path=xl/sharedStrings.xml><?xml version="1.0" encoding="utf-8"?>
<sst xmlns="http://schemas.openxmlformats.org/spreadsheetml/2006/main" count="980" uniqueCount="212">
  <si>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</si>
  <si>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</si>
  <si>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</si>
  <si>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</si>
  <si>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</si>
  <si>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</si>
  <si>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</si>
  <si>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</si>
  <si>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</si>
  <si>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</si>
  <si>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</si>
  <si>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</si>
  <si>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</si>
  <si>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</si>
  <si>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</si>
  <si>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HDD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</si>
  <si>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</si>
  <si>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</si>
  <si>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</si>
  <si>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</si>
  <si>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</si>
  <si>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</si>
  <si>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</si>
  <si>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</si>
  <si>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</si>
  <si>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</si>
  <si>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</si>
  <si>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</si>
  <si>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</si>
  <si>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</si>
  <si>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</si>
  <si>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</si>
  <si>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</si>
  <si>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</si>
  <si>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</si>
  <si>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</si>
  <si>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</si>
  <si>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</si>
  <si>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</si>
  <si>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</si>
  <si>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</si>
  <si>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</si>
  <si>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</si>
  <si>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</si>
  <si>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</si>
  <si>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</si>
  <si>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</si>
  <si>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</si>
  <si>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</si>
  <si>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</si>
  <si>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</si>
  <si>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</si>
  <si>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</si>
  <si>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</si>
  <si>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</si>
  <si>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</si>
  <si>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</si>
  <si>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</si>
  <si>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</si>
  <si>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</si>
  <si>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</si>
  <si>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</si>
  <si>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</si>
  <si>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</si>
  <si>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</si>
  <si>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</si>
  <si>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</si>
  <si>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</si>
  <si>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</si>
  <si>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</si>
  <si>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</si>
  <si>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</si>
  <si>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</si>
  <si>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</si>
  <si>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</si>
  <si>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</si>
  <si>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</si>
  <si>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</si>
  <si>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</si>
  <si>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</si>
  <si>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</si>
  <si>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</si>
  <si>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</si>
  <si>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</si>
  <si>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</si>
  <si>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</si>
  <si>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</si>
  <si>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</si>
  <si>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</si>
  <si>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</si>
  <si>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</si>
  <si>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</si>
  <si>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</si>
  <si>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</si>
  <si>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</si>
  <si>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</si>
  <si>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</si>
  <si>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</si>
  <si>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</si>
  <si>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</si>
  <si>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</si>
  <si>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</si>
  <si>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</si>
  <si>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</si>
  <si>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</si>
  <si>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</si>
  <si>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</si>
  <si>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</si>
  <si>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</si>
  <si>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</si>
  <si>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</si>
  <si>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</si>
  <si>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</si>
  <si>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</si>
  <si>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HDD.PD.C008.01a, HDD.PD.C008.01c</t>
  </si>
  <si>
    <t>HDD.PD.C008.01b, HDD.PD.C008.01c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</si>
  <si>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</si>
  <si>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</si>
  <si>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</si>
  <si>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</si>
  <si>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</si>
  <si>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</si>
  <si>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</si>
  <si>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</si>
  <si>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</si>
  <si>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</si>
  <si>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</si>
  <si>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</si>
  <si>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</si>
  <si>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</si>
  <si>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</si>
  <si>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</si>
  <si>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</si>
  <si>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</si>
  <si>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</si>
  <si>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</si>
  <si>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</si>
  <si>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</si>
  <si>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</si>
  <si>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</si>
  <si>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</si>
  <si>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</si>
  <si>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</si>
  <si>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</si>
  <si>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</si>
  <si>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</si>
  <si>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</si>
  <si>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</si>
  <si>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</si>
  <si>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</si>
  <si>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</si>
  <si>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</si>
  <si>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</si>
  <si>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</si>
  <si>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</si>
  <si>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</si>
  <si>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</si>
  <si>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</si>
  <si>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</si>
  <si>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</si>
  <si>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</si>
  <si>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</si>
  <si>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</si>
  <si>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</si>
  <si>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</si>
  <si>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</si>
  <si>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</si>
  <si>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</si>
  <si>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</si>
  <si>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</si>
  <si>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</si>
  <si>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</si>
  <si>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</si>
  <si>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</si>
  <si>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</si>
  <si>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</si>
  <si>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</si>
  <si>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</si>
  <si>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</si>
  <si>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</si>
  <si>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</si>
  <si>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</si>
  <si>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</si>
  <si>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</si>
  <si>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</si>
  <si>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</si>
  <si>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</si>
  <si>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</si>
  <si>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</si>
  <si>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</si>
  <si>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</si>
  <si>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</si>
  <si>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</si>
  <si>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</si>
  <si>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</si>
  <si>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</si>
  <si>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</si>
  <si>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</si>
  <si>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</si>
  <si>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</si>
  <si>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</si>
  <si>
    <t>Change log</t>
  </si>
  <si>
    <t>#</t>
  </si>
  <si>
    <t>Issue</t>
  </si>
  <si>
    <t>Change</t>
  </si>
  <si>
    <t>Sheet</t>
  </si>
  <si>
    <t>Row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</si>
  <si>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</si>
  <si>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</si>
  <si>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</si>
  <si>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</si>
  <si>
    <t>Actual revenue collected (net) - 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</si>
</sst>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2" customWidth="1"/>
    <col min="3" max="4" width="50.7109375" style="109" customWidth="1"/>
    <col min="5" max="5" width="15.85546875" style="109" customWidth="1"/>
    <col min="6" max="6" width="14.7109375" style="109" customWidth="1"/>
    <col min="7" max="7" width="0" style="102" hidden="1" customWidth="1"/>
    <col min="8" max="16383" width="9.140625" style="102" hidden="1"/>
    <col min="16384" max="16384" width="9" style="102" hidden="1" customWidth="1"/>
  </cols>
  <sheetData>
    <row r="1" spans="1:6" s="67" customFormat="1" ht="33.75">
      <c r="A1" s="67" t="s">
        <v>201</v>
      </c>
    </row>
    <row r="2" spans="1:6">
      <c r="A2" s="100"/>
      <c r="B2" s="100"/>
      <c r="C2" s="101"/>
      <c r="D2" s="101"/>
      <c r="E2" s="101"/>
      <c r="F2" s="101"/>
    </row>
    <row r="3" spans="1:6" ht="15.75">
      <c r="A3" s="100"/>
      <c r="B3" s="103" t="s">
        <v>202</v>
      </c>
      <c r="C3" s="103" t="s">
        <v>203</v>
      </c>
      <c r="D3" s="103" t="s">
        <v>204</v>
      </c>
      <c r="E3" s="103" t="s">
        <v>205</v>
      </c>
      <c r="F3" s="103" t="s">
        <v>206</v>
      </c>
    </row>
    <row r="4" spans="1:6">
      <c r="A4" s="100"/>
      <c r="B4" s="100"/>
      <c r="C4" s="101"/>
      <c r="D4" s="101"/>
      <c r="E4" s="101"/>
      <c r="F4" s="101"/>
    </row>
    <row r="5" spans="1:6" s="108" customFormat="1">
      <c r="A5" s="104"/>
      <c r="B5" s="105"/>
      <c r="C5" s="106"/>
      <c r="D5" s="106"/>
      <c r="E5" s="106"/>
      <c r="F5" s="107"/>
    </row>
    <row r="6" spans="1:6">
      <c r="A6" s="100"/>
      <c r="B6" s="100"/>
      <c r="C6" s="101"/>
      <c r="D6" s="101"/>
      <c r="E6" s="101"/>
      <c r="F6" s="101"/>
    </row>
    <row r="7" spans="1:6">
      <c r="A7" s="100"/>
      <c r="B7" s="100"/>
      <c r="C7" s="101"/>
      <c r="D7" s="101"/>
      <c r="E7" s="101"/>
      <c r="F7" s="101"/>
    </row>
    <row r="8" spans="1:6">
      <c r="A8" s="100"/>
      <c r="B8" s="100"/>
      <c r="C8" s="101"/>
      <c r="D8" s="101"/>
      <c r="E8" s="101"/>
      <c r="F8" s="101"/>
    </row>
    <row r="9" spans="1:6">
      <c r="A9" s="100"/>
      <c r="B9" s="100"/>
      <c r="C9" s="101"/>
      <c r="D9" s="101"/>
      <c r="E9" s="101"/>
      <c r="F9" s="10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4.4257812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47848</v>
      </c>
      <c r="G7" s="49">
        <v>46312</v>
      </c>
      <c r="H7" s="49">
        <v>44825</v>
      </c>
      <c r="I7" s="49">
        <v>32372.2031795851</v>
      </c>
      <c r="J7" s="49">
        <v>27803.626963257899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671.51899242823299</v>
      </c>
      <c r="J8" s="49">
        <v>875.79094797218295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6869.7963530058596</v>
      </c>
      <c r="J9" s="49">
        <v>8955.4749238854693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69439</v>
      </c>
      <c r="G10" s="49">
        <v>71917</v>
      </c>
      <c r="H10" s="49">
        <v>74346</v>
      </c>
      <c r="I10" s="49">
        <v>52876.730932584003</v>
      </c>
      <c r="J10" s="49">
        <v>46317.206740537396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4675.7309793506602</v>
      </c>
      <c r="J11" s="49">
        <v>6504.0800282701703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6268.2014103635502</v>
      </c>
      <c r="J12" s="49">
        <v>8683.5239692864998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46860</v>
      </c>
      <c r="G13" s="49">
        <v>46548</v>
      </c>
      <c r="H13" s="49">
        <v>44678.409976283801</v>
      </c>
      <c r="I13" s="49">
        <v>26638.597632839199</v>
      </c>
      <c r="J13" s="49">
        <v>30953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2548.49377864591</v>
      </c>
      <c r="J14" s="49">
        <v>891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8086.4651212420504</v>
      </c>
      <c r="J15" s="49">
        <v>9007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67871</v>
      </c>
      <c r="G16" s="49">
        <v>69808</v>
      </c>
      <c r="H16" s="49">
        <v>71905</v>
      </c>
      <c r="I16" s="49">
        <v>42870.430522533301</v>
      </c>
      <c r="J16" s="49">
        <v>45374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1749.5872771890299</v>
      </c>
      <c r="J17" s="49">
        <v>717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9199.6652926735005</v>
      </c>
      <c r="J18" s="49">
        <v>7605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47375</v>
      </c>
      <c r="G19" s="49">
        <v>46222</v>
      </c>
      <c r="H19" s="49">
        <v>44784</v>
      </c>
      <c r="I19" s="49">
        <v>31675</v>
      </c>
      <c r="J19" s="49">
        <v>31078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1061</v>
      </c>
      <c r="J20" s="49">
        <v>1046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9061</v>
      </c>
      <c r="J21" s="49">
        <v>8949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66788</v>
      </c>
      <c r="G22" s="49">
        <v>69028</v>
      </c>
      <c r="H22" s="49">
        <v>71531</v>
      </c>
      <c r="I22" s="49">
        <v>44423</v>
      </c>
      <c r="J22" s="49">
        <v>44870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1408</v>
      </c>
      <c r="J23" s="49">
        <v>1395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7318</v>
      </c>
      <c r="J24" s="49">
        <v>7417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1.12272742079997</v>
      </c>
      <c r="G25" s="50">
        <v>1.042</v>
      </c>
      <c r="H25" s="50">
        <v>1.048</v>
      </c>
      <c r="I25" s="50">
        <v>0.80400000000000005</v>
      </c>
      <c r="J25" s="50">
        <v>0.82261228425828203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>
        <v>7.0000000000000001E-3</v>
      </c>
      <c r="J26" s="50">
        <v>2.76133247184247E-2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>
        <v>0.26900000000000002</v>
      </c>
      <c r="J27" s="50">
        <v>0.38162324445041301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1.6995915237799299</v>
      </c>
      <c r="G28" s="50">
        <v>1.7889999999999999</v>
      </c>
      <c r="H28" s="50">
        <v>1.92</v>
      </c>
      <c r="I28" s="50">
        <v>1.613</v>
      </c>
      <c r="J28" s="50">
        <v>0.983645194694167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>
        <v>1.4999999999999999E-2</v>
      </c>
      <c r="J29" s="50">
        <v>6.4102023336690796E-3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>
        <v>0.28899999999999998</v>
      </c>
      <c r="J30" s="50">
        <v>0.34069832582195803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1.12272742079997</v>
      </c>
      <c r="G37" s="50">
        <v>1.042</v>
      </c>
      <c r="H37" s="50">
        <v>1.048</v>
      </c>
      <c r="I37" s="50">
        <v>0.80400000000000005</v>
      </c>
      <c r="J37" s="50">
        <v>0.82261228425828203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7.0000000000000001E-3</v>
      </c>
      <c r="J38" s="50">
        <v>2.76133247184247E-2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0.26900000000000002</v>
      </c>
      <c r="J39" s="50">
        <v>0.38162324445041301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1.6995915237799299</v>
      </c>
      <c r="G40" s="50">
        <v>1.7889999999999999</v>
      </c>
      <c r="H40" s="50">
        <v>1.92</v>
      </c>
      <c r="I40" s="50">
        <v>1.613</v>
      </c>
      <c r="J40" s="50">
        <v>0.983645194694167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1.4999999999999999E-2</v>
      </c>
      <c r="J41" s="50">
        <v>6.4102023336690796E-3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0.28899999999999998</v>
      </c>
      <c r="J42" s="50">
        <v>0.34069832582195803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22.832876911946101</v>
      </c>
      <c r="G43" s="51">
        <v>22.8820580825126</v>
      </c>
      <c r="H43" s="51">
        <v>22.892714242921901</v>
      </c>
      <c r="I43" s="51">
        <v>22.895777007589</v>
      </c>
      <c r="J43" s="51">
        <v>23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21.643123961648602</v>
      </c>
      <c r="G44" s="51">
        <v>22.387019500780301</v>
      </c>
      <c r="H44" s="51">
        <v>23.089607968240902</v>
      </c>
      <c r="I44" s="51">
        <v>23.4108518387579</v>
      </c>
      <c r="J44" s="51">
        <v>23.59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28.136061150143199</v>
      </c>
      <c r="G45" s="51">
        <v>29.103125351014398</v>
      </c>
      <c r="H45" s="51">
        <v>30.016490358713099</v>
      </c>
      <c r="I45" s="51">
        <v>30.4341073903853</v>
      </c>
      <c r="J45" s="51">
        <v>30.67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26.0338665583451</v>
      </c>
      <c r="G46" s="51">
        <v>26.101864842035901</v>
      </c>
      <c r="H46" s="51">
        <v>26.131083949160999</v>
      </c>
      <c r="I46" s="51">
        <v>26.153869601352699</v>
      </c>
      <c r="J46" s="51">
        <v>26.48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22.3707704927509</v>
      </c>
      <c r="G47" s="51">
        <v>23.105439716118202</v>
      </c>
      <c r="H47" s="51">
        <v>23.800684278766902</v>
      </c>
      <c r="I47" s="51">
        <v>24.114998753334302</v>
      </c>
      <c r="J47" s="51">
        <v>24.29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36.1052826408824</v>
      </c>
      <c r="G48" s="51">
        <v>36.883294652380201</v>
      </c>
      <c r="H48" s="51">
        <v>37.4557598093905</v>
      </c>
      <c r="I48" s="51">
        <v>37.486187895043003</v>
      </c>
      <c r="J48" s="51">
        <v>37.74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-0.60316623837833805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-0.57882113084403697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HDD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HDD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HDD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HDD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HDD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HDD</v>
      </c>
      <c r="B12" t="s">
        <v>27</v>
      </c>
      <c r="C12" t="s">
        <v>207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HDD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HDD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HDD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HDD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HDD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HDD</v>
      </c>
      <c r="B18" t="s">
        <v>39</v>
      </c>
      <c r="C18" t="s">
        <v>208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HDD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HDD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HDD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HDD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HDD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HDD</v>
      </c>
      <c r="B24" t="s">
        <v>51</v>
      </c>
      <c r="C24" t="s">
        <v>209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HDD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HDD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HDD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HDD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HDD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HDD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HDD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HDD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HDD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HDD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HDD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HDD</v>
      </c>
      <c r="B36" t="s">
        <v>76</v>
      </c>
      <c r="C36" t="s">
        <v>210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HDD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HDD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HDD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HDD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HDD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HDD</v>
      </c>
      <c r="B42" t="s">
        <v>88</v>
      </c>
      <c r="C42" t="s">
        <v>211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HDD</v>
      </c>
      <c r="B43" t="s">
        <v>90</v>
      </c>
      <c r="C43" t="s">
        <v>91</v>
      </c>
      <c r="D43" t="s">
        <v>92</v>
      </c>
      <c r="E43" t="s">
        <v>12</v>
      </c>
      <c r="F43" s="63">
        <v>22.83</v>
      </c>
      <c r="G43" s="63">
        <v>22.88</v>
      </c>
      <c r="H43" s="63">
        <v>22.89</v>
      </c>
      <c r="I43" s="63">
        <v>22.96</v>
      </c>
      <c r="J43" s="63">
        <v>23</v>
      </c>
      <c r="K43" s="51"/>
      <c r="L43" t="s">
        <v>114</v>
      </c>
    </row>
    <row r="44" spans="1:12">
      <c r="A44" t="str">
        <f>F_Inputs!A44</f>
        <v>HDD</v>
      </c>
      <c r="B44" t="s">
        <v>93</v>
      </c>
      <c r="C44" t="s">
        <v>94</v>
      </c>
      <c r="D44" t="s">
        <v>92</v>
      </c>
      <c r="E44" t="s">
        <v>12</v>
      </c>
      <c r="F44" s="63">
        <v>21.64</v>
      </c>
      <c r="G44" s="63">
        <v>22.39</v>
      </c>
      <c r="H44" s="63">
        <v>23.09</v>
      </c>
      <c r="I44" s="63">
        <v>23.41</v>
      </c>
      <c r="J44" s="63">
        <v>23.59</v>
      </c>
      <c r="K44" s="51"/>
      <c r="L44" t="s">
        <v>114</v>
      </c>
    </row>
    <row r="45" spans="1:12">
      <c r="A45" t="str">
        <f>F_Inputs!A45</f>
        <v>HDD</v>
      </c>
      <c r="B45" t="s">
        <v>95</v>
      </c>
      <c r="C45" t="s">
        <v>96</v>
      </c>
      <c r="D45" t="s">
        <v>92</v>
      </c>
      <c r="E45" t="s">
        <v>12</v>
      </c>
      <c r="F45" s="63">
        <v>28.14</v>
      </c>
      <c r="G45" s="63">
        <v>29.1</v>
      </c>
      <c r="H45" s="63">
        <v>30.02</v>
      </c>
      <c r="I45" s="63">
        <v>30.43</v>
      </c>
      <c r="J45" s="63">
        <v>30.67</v>
      </c>
      <c r="K45" s="51"/>
      <c r="L45" t="s">
        <v>114</v>
      </c>
    </row>
    <row r="46" spans="1:12">
      <c r="A46" t="str">
        <f>F_Inputs!A46</f>
        <v>HDD</v>
      </c>
      <c r="B46" t="s">
        <v>97</v>
      </c>
      <c r="C46" t="s">
        <v>98</v>
      </c>
      <c r="D46" t="s">
        <v>92</v>
      </c>
      <c r="E46" t="s">
        <v>12</v>
      </c>
      <c r="F46" s="63">
        <v>26.03</v>
      </c>
      <c r="G46" s="63">
        <v>26.1</v>
      </c>
      <c r="H46" s="63">
        <v>26.13</v>
      </c>
      <c r="I46" s="63">
        <v>26.41</v>
      </c>
      <c r="J46" s="63">
        <v>26.48</v>
      </c>
      <c r="K46" s="51"/>
      <c r="L46" t="s">
        <v>115</v>
      </c>
    </row>
    <row r="47" spans="1:12">
      <c r="A47" t="str">
        <f>F_Inputs!A47</f>
        <v>HDD</v>
      </c>
      <c r="B47" t="s">
        <v>99</v>
      </c>
      <c r="C47" t="s">
        <v>100</v>
      </c>
      <c r="D47" t="s">
        <v>92</v>
      </c>
      <c r="E47" t="s">
        <v>12</v>
      </c>
      <c r="F47" s="63">
        <v>22.37</v>
      </c>
      <c r="G47" s="63">
        <v>23.11</v>
      </c>
      <c r="H47" s="63">
        <v>23.8</v>
      </c>
      <c r="I47" s="63">
        <v>24.11</v>
      </c>
      <c r="J47" s="63">
        <v>24.29</v>
      </c>
      <c r="K47" s="51"/>
      <c r="L47" t="s">
        <v>115</v>
      </c>
    </row>
    <row r="48" spans="1:12">
      <c r="A48" t="str">
        <f>F_Inputs!A48</f>
        <v>HDD</v>
      </c>
      <c r="B48" t="s">
        <v>101</v>
      </c>
      <c r="C48" t="s">
        <v>102</v>
      </c>
      <c r="D48" t="s">
        <v>92</v>
      </c>
      <c r="E48" t="s">
        <v>12</v>
      </c>
      <c r="F48" s="63">
        <v>36.11</v>
      </c>
      <c r="G48" s="63">
        <v>36.880000000000003</v>
      </c>
      <c r="H48" s="63">
        <v>37.46</v>
      </c>
      <c r="I48" s="63">
        <v>37.49</v>
      </c>
      <c r="J48" s="63">
        <v>37.74</v>
      </c>
      <c r="K48" s="51"/>
      <c r="L48" t="s">
        <v>115</v>
      </c>
    </row>
    <row r="49" spans="1:11">
      <c r="A49" t="str">
        <f>F_Inputs!A49</f>
        <v>HDD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HDD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/>
    </row>
    <row r="51" spans="1:11">
      <c r="A51" t="str">
        <f>F_Inputs!A51</f>
        <v>HDD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HDD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HDD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47848</v>
      </c>
      <c r="G7" s="61">
        <f>IF(InpOverride!G7="",F_Inputs!G7,InpOverride!G7)</f>
        <v>46312</v>
      </c>
      <c r="H7" s="61">
        <f>IF(InpOverride!H7="",F_Inputs!H7,InpOverride!H7)</f>
        <v>44825</v>
      </c>
      <c r="I7" s="61">
        <f>IF(InpOverride!I7="",F_Inputs!I7,InpOverride!I7)</f>
        <v>32372.2031795851</v>
      </c>
      <c r="J7" s="61">
        <f>IF(InpOverride!J7="",F_Inputs!J7,InpOverride!J7)</f>
        <v>27803.626963257899</v>
      </c>
      <c r="K7" s="49"/>
    </row>
    <row r="8" spans="1:11">
      <c r="A8" t="str">
        <f>F_Inputs!A8</f>
        <v>HDD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671.51899242823299</v>
      </c>
      <c r="J8" s="61">
        <f>IF(InpOverride!J8="",F_Inputs!J8,InpOverride!J8)</f>
        <v>875.79094797218295</v>
      </c>
      <c r="K8" s="49"/>
    </row>
    <row r="9" spans="1:11">
      <c r="A9" t="str">
        <f>F_Inputs!A9</f>
        <v>HDD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6869.7963530058596</v>
      </c>
      <c r="J9" s="61">
        <f>IF(InpOverride!J9="",F_Inputs!J9,InpOverride!J9)</f>
        <v>8955.4749238854693</v>
      </c>
      <c r="K9" s="49"/>
    </row>
    <row r="10" spans="1:11">
      <c r="A10" t="str">
        <f>F_Inputs!A10</f>
        <v>HDD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69439</v>
      </c>
      <c r="G10" s="61">
        <f>IF(InpOverride!G10="",F_Inputs!G10,InpOverride!G10)</f>
        <v>71917</v>
      </c>
      <c r="H10" s="61">
        <f>IF(InpOverride!H10="",F_Inputs!H10,InpOverride!H10)</f>
        <v>74346</v>
      </c>
      <c r="I10" s="61">
        <f>IF(InpOverride!I10="",F_Inputs!I10,InpOverride!I10)</f>
        <v>52876.730932584003</v>
      </c>
      <c r="J10" s="61">
        <f>IF(InpOverride!J10="",F_Inputs!J10,InpOverride!J10)</f>
        <v>46317.206740537396</v>
      </c>
      <c r="K10" s="49"/>
    </row>
    <row r="11" spans="1:11">
      <c r="A11" t="str">
        <f>F_Inputs!A11</f>
        <v>HDD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4675.7309793506602</v>
      </c>
      <c r="J11" s="61">
        <f>IF(InpOverride!J11="",F_Inputs!J11,InpOverride!J11)</f>
        <v>6504.0800282701703</v>
      </c>
      <c r="K11" s="49"/>
    </row>
    <row r="12" spans="1:11">
      <c r="A12" t="str">
        <f>F_Inputs!A12</f>
        <v>HDD</v>
      </c>
      <c r="B12" t="s">
        <v>27</v>
      </c>
      <c r="C12" t="s">
        <v>207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6268.2014103635502</v>
      </c>
      <c r="J12" s="61">
        <f>IF(InpOverride!J12="",F_Inputs!J12,InpOverride!J12)</f>
        <v>8683.5239692864998</v>
      </c>
      <c r="K12" s="49"/>
    </row>
    <row r="13" spans="1:11">
      <c r="A13" t="str">
        <f>F_Inputs!A13</f>
        <v>HDD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46860</v>
      </c>
      <c r="G13" s="61">
        <f>IF(InpOverride!G13="",F_Inputs!G13,InpOverride!G13)</f>
        <v>46548</v>
      </c>
      <c r="H13" s="61">
        <f>IF(InpOverride!H13="",F_Inputs!H13,InpOverride!H13)</f>
        <v>44678.409976283801</v>
      </c>
      <c r="I13" s="61">
        <f>IF(InpOverride!I13="",F_Inputs!I13,InpOverride!I13)</f>
        <v>26638.597632839199</v>
      </c>
      <c r="J13" s="61">
        <f>IF(InpOverride!J13="",F_Inputs!J13,InpOverride!J13)</f>
        <v>30953</v>
      </c>
      <c r="K13" s="49"/>
    </row>
    <row r="14" spans="1:11">
      <c r="A14" t="str">
        <f>F_Inputs!A14</f>
        <v>HDD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2548.49377864591</v>
      </c>
      <c r="J14" s="61">
        <f>IF(InpOverride!J14="",F_Inputs!J14,InpOverride!J14)</f>
        <v>891</v>
      </c>
      <c r="K14" s="49"/>
    </row>
    <row r="15" spans="1:11">
      <c r="A15" t="str">
        <f>F_Inputs!A15</f>
        <v>HDD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8086.4651212420504</v>
      </c>
      <c r="J15" s="61">
        <f>IF(InpOverride!J15="",F_Inputs!J15,InpOverride!J15)</f>
        <v>9007</v>
      </c>
      <c r="K15" s="49"/>
    </row>
    <row r="16" spans="1:11">
      <c r="A16" t="str">
        <f>F_Inputs!A16</f>
        <v>HDD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67871</v>
      </c>
      <c r="G16" s="61">
        <f>IF(InpOverride!G16="",F_Inputs!G16,InpOverride!G16)</f>
        <v>69808</v>
      </c>
      <c r="H16" s="61">
        <f>IF(InpOverride!H16="",F_Inputs!H16,InpOverride!H16)</f>
        <v>71905</v>
      </c>
      <c r="I16" s="61">
        <f>IF(InpOverride!I16="",F_Inputs!I16,InpOverride!I16)</f>
        <v>42870.430522533301</v>
      </c>
      <c r="J16" s="61">
        <f>IF(InpOverride!J16="",F_Inputs!J16,InpOverride!J16)</f>
        <v>45374</v>
      </c>
      <c r="K16" s="49"/>
    </row>
    <row r="17" spans="1:11">
      <c r="A17" t="str">
        <f>F_Inputs!A17</f>
        <v>HDD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1749.5872771890299</v>
      </c>
      <c r="J17" s="61">
        <f>IF(InpOverride!J17="",F_Inputs!J17,InpOverride!J17)</f>
        <v>717</v>
      </c>
      <c r="K17" s="49"/>
    </row>
    <row r="18" spans="1:11">
      <c r="A18" t="str">
        <f>F_Inputs!A18</f>
        <v>HDD</v>
      </c>
      <c r="B18" t="s">
        <v>39</v>
      </c>
      <c r="C18" t="s">
        <v>208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9199.6652926735005</v>
      </c>
      <c r="J18" s="61">
        <f>IF(InpOverride!J18="",F_Inputs!J18,InpOverride!J18)</f>
        <v>7605</v>
      </c>
      <c r="K18" s="49"/>
    </row>
    <row r="19" spans="1:11">
      <c r="A19" t="str">
        <f>F_Inputs!A19</f>
        <v>HDD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47375</v>
      </c>
      <c r="G19" s="61">
        <f>IF(InpOverride!G19="",F_Inputs!G19,InpOverride!G19)</f>
        <v>46222</v>
      </c>
      <c r="H19" s="61">
        <f>IF(InpOverride!H19="",F_Inputs!H19,InpOverride!H19)</f>
        <v>44784</v>
      </c>
      <c r="I19" s="61">
        <f>IF(InpOverride!I19="",F_Inputs!I19,InpOverride!I19)</f>
        <v>31675</v>
      </c>
      <c r="J19" s="61">
        <f>IF(InpOverride!J19="",F_Inputs!J19,InpOverride!J19)</f>
        <v>31078</v>
      </c>
      <c r="K19" s="49"/>
    </row>
    <row r="20" spans="1:11">
      <c r="A20" t="str">
        <f>F_Inputs!A20</f>
        <v>HDD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1061</v>
      </c>
      <c r="J20" s="61">
        <f>IF(InpOverride!J20="",F_Inputs!J20,InpOverride!J20)</f>
        <v>1046</v>
      </c>
      <c r="K20" s="49"/>
    </row>
    <row r="21" spans="1:11">
      <c r="A21" t="str">
        <f>F_Inputs!A21</f>
        <v>HDD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9061</v>
      </c>
      <c r="J21" s="61">
        <f>IF(InpOverride!J21="",F_Inputs!J21,InpOverride!J21)</f>
        <v>8949</v>
      </c>
      <c r="K21" s="49"/>
    </row>
    <row r="22" spans="1:11">
      <c r="A22" t="str">
        <f>F_Inputs!A22</f>
        <v>HDD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66788</v>
      </c>
      <c r="G22" s="61">
        <f>IF(InpOverride!G22="",F_Inputs!G22,InpOverride!G22)</f>
        <v>69028</v>
      </c>
      <c r="H22" s="61">
        <f>IF(InpOverride!H22="",F_Inputs!H22,InpOverride!H22)</f>
        <v>71531</v>
      </c>
      <c r="I22" s="61">
        <f>IF(InpOverride!I22="",F_Inputs!I22,InpOverride!I22)</f>
        <v>44423</v>
      </c>
      <c r="J22" s="61">
        <f>IF(InpOverride!J22="",F_Inputs!J22,InpOverride!J22)</f>
        <v>44870</v>
      </c>
      <c r="K22" s="49"/>
    </row>
    <row r="23" spans="1:11">
      <c r="A23" t="str">
        <f>F_Inputs!A23</f>
        <v>HDD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1408</v>
      </c>
      <c r="J23" s="61">
        <f>IF(InpOverride!J23="",F_Inputs!J23,InpOverride!J23)</f>
        <v>1395</v>
      </c>
      <c r="K23" s="49"/>
    </row>
    <row r="24" spans="1:11">
      <c r="A24" t="str">
        <f>F_Inputs!A24</f>
        <v>HDD</v>
      </c>
      <c r="B24" t="s">
        <v>51</v>
      </c>
      <c r="C24" t="s">
        <v>209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7318</v>
      </c>
      <c r="J24" s="61">
        <f>IF(InpOverride!J24="",F_Inputs!J24,InpOverride!J24)</f>
        <v>7417</v>
      </c>
      <c r="K24" s="49"/>
    </row>
    <row r="25" spans="1:11">
      <c r="A25" t="str">
        <f>F_Inputs!A25</f>
        <v>HDD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1.12272742079997</v>
      </c>
      <c r="G25" s="62">
        <f>IF(InpOverride!G25="",F_Inputs!G25,InpOverride!G25)</f>
        <v>1.042</v>
      </c>
      <c r="H25" s="62">
        <f>IF(InpOverride!H25="",F_Inputs!H25,InpOverride!H25)</f>
        <v>1.048</v>
      </c>
      <c r="I25" s="62">
        <f>IF(InpOverride!I25="",F_Inputs!I25,InpOverride!I25)</f>
        <v>0.80400000000000005</v>
      </c>
      <c r="J25" s="62">
        <f>IF(InpOverride!J25="",F_Inputs!J25,InpOverride!J25)</f>
        <v>0.82261228425828203</v>
      </c>
      <c r="K25" s="50"/>
    </row>
    <row r="26" spans="1:11">
      <c r="A26" t="str">
        <f>F_Inputs!A26</f>
        <v>HDD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7.0000000000000001E-3</v>
      </c>
      <c r="J26" s="62">
        <f>IF(InpOverride!J26="",F_Inputs!J26,InpOverride!J26)</f>
        <v>2.76133247184247E-2</v>
      </c>
      <c r="K26" s="50"/>
    </row>
    <row r="27" spans="1:11">
      <c r="A27" t="str">
        <f>F_Inputs!A27</f>
        <v>HDD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0.26900000000000002</v>
      </c>
      <c r="J27" s="62">
        <f>IF(InpOverride!J27="",F_Inputs!J27,InpOverride!J27)</f>
        <v>0.38162324445041301</v>
      </c>
      <c r="K27" s="50"/>
    </row>
    <row r="28" spans="1:11">
      <c r="A28" t="str">
        <f>F_Inputs!A28</f>
        <v>HDD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1.6995915237799299</v>
      </c>
      <c r="G28" s="62">
        <f>IF(InpOverride!G28="",F_Inputs!G28,InpOverride!G28)</f>
        <v>1.7889999999999999</v>
      </c>
      <c r="H28" s="62">
        <f>IF(InpOverride!H28="",F_Inputs!H28,InpOverride!H28)</f>
        <v>1.92</v>
      </c>
      <c r="I28" s="62">
        <f>IF(InpOverride!I28="",F_Inputs!I28,InpOverride!I28)</f>
        <v>1.613</v>
      </c>
      <c r="J28" s="62">
        <f>IF(InpOverride!J28="",F_Inputs!J28,InpOverride!J28)</f>
        <v>0.983645194694167</v>
      </c>
      <c r="K28" s="50"/>
    </row>
    <row r="29" spans="1:11">
      <c r="A29" t="str">
        <f>F_Inputs!A29</f>
        <v>HDD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1.4999999999999999E-2</v>
      </c>
      <c r="J29" s="62">
        <f>IF(InpOverride!J29="",F_Inputs!J29,InpOverride!J29)</f>
        <v>6.4102023336690796E-3</v>
      </c>
      <c r="K29" s="50"/>
    </row>
    <row r="30" spans="1:11">
      <c r="A30" t="str">
        <f>F_Inputs!A30</f>
        <v>HDD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0.28899999999999998</v>
      </c>
      <c r="J30" s="62">
        <f>IF(InpOverride!J30="",F_Inputs!J30,InpOverride!J30)</f>
        <v>0.34069832582195803</v>
      </c>
      <c r="K30" s="50"/>
    </row>
    <row r="31" spans="1:11">
      <c r="A31" t="str">
        <f>F_Inputs!A31</f>
        <v>HDD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HDD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HDD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HDD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HDD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HDD</v>
      </c>
      <c r="B36" t="s">
        <v>76</v>
      </c>
      <c r="C36" t="s">
        <v>210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HDD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1.12272742079997</v>
      </c>
      <c r="G37" s="62">
        <f>IF(InpOverride!G37="",F_Inputs!G37,InpOverride!G37)</f>
        <v>1.042</v>
      </c>
      <c r="H37" s="62">
        <f>IF(InpOverride!H37="",F_Inputs!H37,InpOverride!H37)</f>
        <v>1.048</v>
      </c>
      <c r="I37" s="62">
        <f>IF(InpOverride!I37="",F_Inputs!I37,InpOverride!I37)</f>
        <v>0.80400000000000005</v>
      </c>
      <c r="J37" s="62">
        <f>IF(InpOverride!J37="",F_Inputs!J37,InpOverride!J37)</f>
        <v>0.82261228425828203</v>
      </c>
      <c r="K37" s="50"/>
    </row>
    <row r="38" spans="1:11">
      <c r="A38" t="str">
        <f>F_Inputs!A38</f>
        <v>HDD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7.0000000000000001E-3</v>
      </c>
      <c r="J38" s="62">
        <f>IF(InpOverride!J38="",F_Inputs!J38,InpOverride!J38)</f>
        <v>2.76133247184247E-2</v>
      </c>
      <c r="K38" s="50"/>
    </row>
    <row r="39" spans="1:11">
      <c r="A39" t="str">
        <f>F_Inputs!A39</f>
        <v>HDD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0.26900000000000002</v>
      </c>
      <c r="J39" s="62">
        <f>IF(InpOverride!J39="",F_Inputs!J39,InpOverride!J39)</f>
        <v>0.38162324445041301</v>
      </c>
      <c r="K39" s="50"/>
    </row>
    <row r="40" spans="1:11">
      <c r="A40" t="str">
        <f>F_Inputs!A40</f>
        <v>HDD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1.6995915237799299</v>
      </c>
      <c r="G40" s="62">
        <f>IF(InpOverride!G40="",F_Inputs!G40,InpOverride!G40)</f>
        <v>1.7889999999999999</v>
      </c>
      <c r="H40" s="62">
        <f>IF(InpOverride!H40="",F_Inputs!H40,InpOverride!H40)</f>
        <v>1.92</v>
      </c>
      <c r="I40" s="62">
        <f>IF(InpOverride!I40="",F_Inputs!I40,InpOverride!I40)</f>
        <v>1.613</v>
      </c>
      <c r="J40" s="62">
        <f>IF(InpOverride!J40="",F_Inputs!J40,InpOverride!J40)</f>
        <v>0.983645194694167</v>
      </c>
      <c r="K40" s="50"/>
    </row>
    <row r="41" spans="1:11">
      <c r="A41" t="str">
        <f>F_Inputs!A41</f>
        <v>HDD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1.4999999999999999E-2</v>
      </c>
      <c r="J41" s="62">
        <f>IF(InpOverride!J41="",F_Inputs!J41,InpOverride!J41)</f>
        <v>6.4102023336690796E-3</v>
      </c>
      <c r="K41" s="50"/>
    </row>
    <row r="42" spans="1:11">
      <c r="A42" t="str">
        <f>F_Inputs!A42</f>
        <v>HDD</v>
      </c>
      <c r="B42" t="s">
        <v>88</v>
      </c>
      <c r="C42" t="s">
        <v>211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0.28899999999999998</v>
      </c>
      <c r="J42" s="62">
        <f>IF(InpOverride!J42="",F_Inputs!J42,InpOverride!J42)</f>
        <v>0.34069832582195803</v>
      </c>
      <c r="K42" s="50"/>
    </row>
    <row r="43" spans="1:11">
      <c r="A43" t="str">
        <f>F_Inputs!A43</f>
        <v>HDD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22.83</v>
      </c>
      <c r="G43" s="63">
        <f>IF(InpOverride!G43="",F_Inputs!G43,InpOverride!G43)</f>
        <v>22.88</v>
      </c>
      <c r="H43" s="63">
        <f>IF(InpOverride!H43="",F_Inputs!H43,InpOverride!H43)</f>
        <v>22.89</v>
      </c>
      <c r="I43" s="63">
        <f>IF(InpOverride!I43="",F_Inputs!I43,InpOverride!I43)</f>
        <v>22.96</v>
      </c>
      <c r="J43" s="63">
        <f>IF(InpOverride!J43="",F_Inputs!J43,InpOverride!J43)</f>
        <v>23</v>
      </c>
      <c r="K43" s="51"/>
    </row>
    <row r="44" spans="1:11">
      <c r="A44" t="str">
        <f>F_Inputs!A44</f>
        <v>HDD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21.64</v>
      </c>
      <c r="G44" s="63">
        <f>IF(InpOverride!G44="",F_Inputs!G44,InpOverride!G44)</f>
        <v>22.39</v>
      </c>
      <c r="H44" s="63">
        <f>IF(InpOverride!H44="",F_Inputs!H44,InpOverride!H44)</f>
        <v>23.09</v>
      </c>
      <c r="I44" s="63">
        <f>IF(InpOverride!I44="",F_Inputs!I44,InpOverride!I44)</f>
        <v>23.41</v>
      </c>
      <c r="J44" s="63">
        <f>IF(InpOverride!J44="",F_Inputs!J44,InpOverride!J44)</f>
        <v>23.59</v>
      </c>
      <c r="K44" s="51"/>
    </row>
    <row r="45" spans="1:11">
      <c r="A45" t="str">
        <f>F_Inputs!A45</f>
        <v>HDD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28.14</v>
      </c>
      <c r="G45" s="63">
        <f>IF(InpOverride!G45="",F_Inputs!G45,InpOverride!G45)</f>
        <v>29.1</v>
      </c>
      <c r="H45" s="63">
        <f>IF(InpOverride!H45="",F_Inputs!H45,InpOverride!H45)</f>
        <v>30.02</v>
      </c>
      <c r="I45" s="63">
        <f>IF(InpOverride!I45="",F_Inputs!I45,InpOverride!I45)</f>
        <v>30.43</v>
      </c>
      <c r="J45" s="63">
        <f>IF(InpOverride!J45="",F_Inputs!J45,InpOverride!J45)</f>
        <v>30.67</v>
      </c>
      <c r="K45" s="51"/>
    </row>
    <row r="46" spans="1:11">
      <c r="A46" t="str">
        <f>F_Inputs!A46</f>
        <v>HDD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26.03</v>
      </c>
      <c r="G46" s="63">
        <f>IF(InpOverride!G46="",F_Inputs!G46,InpOverride!G46)</f>
        <v>26.1</v>
      </c>
      <c r="H46" s="63">
        <f>IF(InpOverride!H46="",F_Inputs!H46,InpOverride!H46)</f>
        <v>26.13</v>
      </c>
      <c r="I46" s="63">
        <f>IF(InpOverride!I46="",F_Inputs!I46,InpOverride!I46)</f>
        <v>26.41</v>
      </c>
      <c r="J46" s="63">
        <f>IF(InpOverride!J46="",F_Inputs!J46,InpOverride!J46)</f>
        <v>26.48</v>
      </c>
      <c r="K46" s="51"/>
    </row>
    <row r="47" spans="1:11">
      <c r="A47" t="str">
        <f>F_Inputs!A47</f>
        <v>HDD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22.37</v>
      </c>
      <c r="G47" s="63">
        <f>IF(InpOverride!G47="",F_Inputs!G47,InpOverride!G47)</f>
        <v>23.11</v>
      </c>
      <c r="H47" s="63">
        <f>IF(InpOverride!H47="",F_Inputs!H47,InpOverride!H47)</f>
        <v>23.8</v>
      </c>
      <c r="I47" s="63">
        <f>IF(InpOverride!I47="",F_Inputs!I47,InpOverride!I47)</f>
        <v>24.11</v>
      </c>
      <c r="J47" s="63">
        <f>IF(InpOverride!J47="",F_Inputs!J47,InpOverride!J47)</f>
        <v>24.29</v>
      </c>
      <c r="K47" s="51"/>
    </row>
    <row r="48" spans="1:11">
      <c r="A48" t="str">
        <f>F_Inputs!A48</f>
        <v>HDD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36.11</v>
      </c>
      <c r="G48" s="63">
        <f>IF(InpOverride!G48="",F_Inputs!G48,InpOverride!G48)</f>
        <v>36.880000000000003</v>
      </c>
      <c r="H48" s="63">
        <f>IF(InpOverride!H48="",F_Inputs!H48,InpOverride!H48)</f>
        <v>37.46</v>
      </c>
      <c r="I48" s="63">
        <f>IF(InpOverride!I48="",F_Inputs!I48,InpOverride!I48)</f>
        <v>37.49</v>
      </c>
      <c r="J48" s="63">
        <f>IF(InpOverride!J48="",F_Inputs!J48,InpOverride!J48)</f>
        <v>37.74</v>
      </c>
      <c r="K48" s="51"/>
    </row>
    <row r="49" spans="1:11">
      <c r="A49" t="str">
        <f>F_Inputs!A49</f>
        <v>HDD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HDD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HDD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-0.60316623837833805</v>
      </c>
      <c r="K51" s="50"/>
    </row>
    <row r="52" spans="1:11">
      <c r="A52" t="str">
        <f>F_Inputs!A52</f>
        <v>HDD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-0.57882113084403697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47848</v>
      </c>
      <c r="M12" s="36">
        <f xml:space="preserve"> InpActive!G7</f>
        <v>46312</v>
      </c>
      <c r="N12" s="36">
        <f xml:space="preserve"> InpActive!H7</f>
        <v>44825</v>
      </c>
      <c r="O12" s="36">
        <f xml:space="preserve"> InpActive!I7</f>
        <v>32372.2031795851</v>
      </c>
      <c r="P12" s="36">
        <f xml:space="preserve"> InpActive!J7</f>
        <v>27803.626963257899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671.51899242823299</v>
      </c>
      <c r="P13" s="36">
        <f xml:space="preserve"> InpActive!J8</f>
        <v>875.79094797218295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6869.7963530058596</v>
      </c>
      <c r="P14" s="36">
        <f xml:space="preserve"> InpActive!J9</f>
        <v>8955.4749238854693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69439</v>
      </c>
      <c r="M15" s="36">
        <f xml:space="preserve"> InpActive!G10</f>
        <v>71917</v>
      </c>
      <c r="N15" s="36">
        <f xml:space="preserve"> InpActive!H10</f>
        <v>74346</v>
      </c>
      <c r="O15" s="36">
        <f xml:space="preserve"> InpActive!I10</f>
        <v>52876.730932584003</v>
      </c>
      <c r="P15" s="36">
        <f xml:space="preserve"> InpActive!J10</f>
        <v>46317.206740537396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4675.7309793506602</v>
      </c>
      <c r="P16" s="36">
        <f xml:space="preserve"> InpActive!J11</f>
        <v>6504.0800282701703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6268.2014103635502</v>
      </c>
      <c r="P17" s="36">
        <f xml:space="preserve"> InpActive!J12</f>
        <v>8683.5239692864998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46860</v>
      </c>
      <c r="M20" s="36">
        <f xml:space="preserve"> InpActive!G13</f>
        <v>46548</v>
      </c>
      <c r="N20" s="36">
        <f xml:space="preserve"> InpActive!H13</f>
        <v>44678.409976283801</v>
      </c>
      <c r="O20" s="36">
        <f xml:space="preserve"> InpActive!I13</f>
        <v>26638.597632839199</v>
      </c>
      <c r="P20" s="36">
        <f xml:space="preserve"> InpActive!J13</f>
        <v>30953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2548.49377864591</v>
      </c>
      <c r="P21" s="36">
        <f xml:space="preserve"> InpActive!J14</f>
        <v>891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8086.4651212420504</v>
      </c>
      <c r="P22" s="36">
        <f xml:space="preserve"> InpActive!J15</f>
        <v>9007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67871</v>
      </c>
      <c r="M23" s="36">
        <f xml:space="preserve"> InpActive!G16</f>
        <v>69808</v>
      </c>
      <c r="N23" s="36">
        <f xml:space="preserve"> InpActive!H16</f>
        <v>71905</v>
      </c>
      <c r="O23" s="36">
        <f xml:space="preserve"> InpActive!I16</f>
        <v>42870.430522533301</v>
      </c>
      <c r="P23" s="36">
        <f xml:space="preserve"> InpActive!J16</f>
        <v>45374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1749.5872771890299</v>
      </c>
      <c r="P24" s="36">
        <f xml:space="preserve"> InpActive!J17</f>
        <v>717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9199.6652926735005</v>
      </c>
      <c r="P25" s="36">
        <f xml:space="preserve"> InpActive!J18</f>
        <v>7605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47375</v>
      </c>
      <c r="M28" s="36">
        <f xml:space="preserve"> InpActive!G19</f>
        <v>46222</v>
      </c>
      <c r="N28" s="36">
        <f xml:space="preserve"> InpActive!H19</f>
        <v>44784</v>
      </c>
      <c r="O28" s="36">
        <f xml:space="preserve"> InpActive!I19</f>
        <v>31675</v>
      </c>
      <c r="P28" s="36">
        <f xml:space="preserve"> InpActive!J19</f>
        <v>31078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1061</v>
      </c>
      <c r="P29" s="36">
        <f xml:space="preserve"> InpActive!J20</f>
        <v>1046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9061</v>
      </c>
      <c r="P30" s="36">
        <f xml:space="preserve"> InpActive!J21</f>
        <v>8949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66788</v>
      </c>
      <c r="M31" s="36">
        <f xml:space="preserve"> InpActive!G22</f>
        <v>69028</v>
      </c>
      <c r="N31" s="36">
        <f xml:space="preserve"> InpActive!H22</f>
        <v>71531</v>
      </c>
      <c r="O31" s="36">
        <f xml:space="preserve"> InpActive!I22</f>
        <v>44423</v>
      </c>
      <c r="P31" s="36">
        <f xml:space="preserve"> InpActive!J22</f>
        <v>44870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1408</v>
      </c>
      <c r="P32" s="36">
        <f xml:space="preserve"> InpActive!J23</f>
        <v>1395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7318</v>
      </c>
      <c r="P33" s="36">
        <f xml:space="preserve"> InpActive!J24</f>
        <v>7417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1.12272742079997</v>
      </c>
      <c r="M36" s="36">
        <f xml:space="preserve"> InpActive!G25</f>
        <v>1.042</v>
      </c>
      <c r="N36" s="36">
        <f xml:space="preserve"> InpActive!H25</f>
        <v>1.048</v>
      </c>
      <c r="O36" s="36">
        <f xml:space="preserve"> InpActive!I25</f>
        <v>0.80400000000000005</v>
      </c>
      <c r="P36" s="36">
        <f xml:space="preserve"> InpActive!J25</f>
        <v>0.82261228425828203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7.0000000000000001E-3</v>
      </c>
      <c r="P37" s="36">
        <f xml:space="preserve"> InpActive!J26</f>
        <v>2.76133247184247E-2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0.26900000000000002</v>
      </c>
      <c r="P38" s="36">
        <f xml:space="preserve"> InpActive!J27</f>
        <v>0.38162324445041301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1.6995915237799299</v>
      </c>
      <c r="M39" s="36">
        <f xml:space="preserve"> InpActive!G28</f>
        <v>1.7889999999999999</v>
      </c>
      <c r="N39" s="36">
        <f xml:space="preserve"> InpActive!H28</f>
        <v>1.92</v>
      </c>
      <c r="O39" s="36">
        <f xml:space="preserve"> InpActive!I28</f>
        <v>1.613</v>
      </c>
      <c r="P39" s="36">
        <f xml:space="preserve"> InpActive!J28</f>
        <v>0.983645194694167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1.4999999999999999E-2</v>
      </c>
      <c r="P40" s="36">
        <f xml:space="preserve"> InpActive!J29</f>
        <v>6.4102023336690796E-3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0.28899999999999998</v>
      </c>
      <c r="P41" s="36">
        <f xml:space="preserve"> InpActive!J30</f>
        <v>0.34069832582195803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1.12272742079997</v>
      </c>
      <c r="M52" s="83">
        <f t="shared" ref="M52:P52" si="8">M36+M44</f>
        <v>1.042</v>
      </c>
      <c r="N52" s="83">
        <f t="shared" si="8"/>
        <v>1.048</v>
      </c>
      <c r="O52" s="83">
        <f t="shared" si="8"/>
        <v>0.80400000000000005</v>
      </c>
      <c r="P52" s="83">
        <f t="shared" si="8"/>
        <v>0.82261228425828203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7.0000000000000001E-3</v>
      </c>
      <c r="P53" s="83">
        <f t="shared" si="9"/>
        <v>2.76133247184247E-2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0.26900000000000002</v>
      </c>
      <c r="P54" s="83">
        <f t="shared" si="9"/>
        <v>0.38162324445041301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1.6995915237799299</v>
      </c>
      <c r="M55" s="83">
        <f t="shared" si="9"/>
        <v>1.7889999999999999</v>
      </c>
      <c r="N55" s="83">
        <f t="shared" si="9"/>
        <v>1.92</v>
      </c>
      <c r="O55" s="83">
        <f t="shared" si="9"/>
        <v>1.613</v>
      </c>
      <c r="P55" s="83">
        <f t="shared" si="9"/>
        <v>0.983645194694167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1.4999999999999999E-2</v>
      </c>
      <c r="P56" s="83">
        <f t="shared" si="9"/>
        <v>6.4102023336690796E-3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0.28899999999999998</v>
      </c>
      <c r="P57" s="83">
        <f t="shared" si="9"/>
        <v>0.34069832582195803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22.83</v>
      </c>
      <c r="M63" s="37">
        <f xml:space="preserve"> InpActive!G43</f>
        <v>22.88</v>
      </c>
      <c r="N63" s="37">
        <f xml:space="preserve"> InpActive!H43</f>
        <v>22.89</v>
      </c>
      <c r="O63" s="37">
        <f xml:space="preserve"> InpActive!I43</f>
        <v>22.96</v>
      </c>
      <c r="P63" s="37">
        <f xml:space="preserve"> InpActive!J43</f>
        <v>23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21.64</v>
      </c>
      <c r="M64" s="37">
        <f xml:space="preserve"> InpActive!G44</f>
        <v>22.39</v>
      </c>
      <c r="N64" s="37">
        <f xml:space="preserve"> InpActive!H44</f>
        <v>23.09</v>
      </c>
      <c r="O64" s="37">
        <f xml:space="preserve"> InpActive!I44</f>
        <v>23.41</v>
      </c>
      <c r="P64" s="37">
        <f xml:space="preserve"> InpActive!J44</f>
        <v>23.59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28.14</v>
      </c>
      <c r="M65" s="37">
        <f xml:space="preserve"> InpActive!G45</f>
        <v>29.1</v>
      </c>
      <c r="N65" s="37">
        <f xml:space="preserve"> InpActive!H45</f>
        <v>30.02</v>
      </c>
      <c r="O65" s="37">
        <f xml:space="preserve"> InpActive!I45</f>
        <v>30.43</v>
      </c>
      <c r="P65" s="37">
        <f xml:space="preserve"> InpActive!J45</f>
        <v>30.67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26.03</v>
      </c>
      <c r="M66" s="37">
        <f xml:space="preserve"> InpActive!G46</f>
        <v>26.1</v>
      </c>
      <c r="N66" s="37">
        <f xml:space="preserve"> InpActive!H46</f>
        <v>26.13</v>
      </c>
      <c r="O66" s="37">
        <f xml:space="preserve"> InpActive!I46</f>
        <v>26.41</v>
      </c>
      <c r="P66" s="37">
        <f xml:space="preserve"> InpActive!J46</f>
        <v>26.48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22.37</v>
      </c>
      <c r="M67" s="37">
        <f xml:space="preserve"> InpActive!G47</f>
        <v>23.11</v>
      </c>
      <c r="N67" s="37">
        <f xml:space="preserve"> InpActive!H47</f>
        <v>23.8</v>
      </c>
      <c r="O67" s="37">
        <f xml:space="preserve"> InpActive!I47</f>
        <v>24.11</v>
      </c>
      <c r="P67" s="37">
        <f xml:space="preserve"> InpActive!J47</f>
        <v>24.29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36.11</v>
      </c>
      <c r="M68" s="37">
        <f xml:space="preserve"> InpActive!G48</f>
        <v>36.880000000000003</v>
      </c>
      <c r="N68" s="37">
        <f xml:space="preserve"> InpActive!H48</f>
        <v>37.46</v>
      </c>
      <c r="O68" s="37">
        <f xml:space="preserve"> InpActive!I48</f>
        <v>37.49</v>
      </c>
      <c r="P68" s="37">
        <f xml:space="preserve"> InpActive!J48</f>
        <v>37.74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3.7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-473</v>
      </c>
      <c r="M11" s="86">
        <f t="shared" si="3"/>
        <v>-90</v>
      </c>
      <c r="N11" s="86">
        <f t="shared" si="3"/>
        <v>-41</v>
      </c>
      <c r="O11" s="86">
        <f t="shared" si="3"/>
        <v>-697.20317958509986</v>
      </c>
      <c r="P11" s="86">
        <f t="shared" si="3"/>
        <v>3274.3730367421012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389.48100757176701</v>
      </c>
      <c r="P12" s="86">
        <f t="shared" si="3"/>
        <v>170.20905202781705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2191.2036469941404</v>
      </c>
      <c r="P13" s="86">
        <f t="shared" si="3"/>
        <v>-6.4749238854692521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-2651</v>
      </c>
      <c r="M14" s="86">
        <f t="shared" si="3"/>
        <v>-2889</v>
      </c>
      <c r="N14" s="86">
        <f t="shared" si="3"/>
        <v>-2815</v>
      </c>
      <c r="O14" s="86">
        <f t="shared" si="3"/>
        <v>-8453.7309325840033</v>
      </c>
      <c r="P14" s="86">
        <f t="shared" si="3"/>
        <v>-1447.2067405373964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-3267.7309793506602</v>
      </c>
      <c r="P15" s="86">
        <f t="shared" si="3"/>
        <v>-5109.0800282701703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1049.7985896364498</v>
      </c>
      <c r="P16" s="86">
        <f t="shared" si="3"/>
        <v>-1266.5239692864998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-3124</v>
      </c>
      <c r="M17" s="87">
        <f t="shared" ref="M17:P17" si="4">SUM(M11:M16)</f>
        <v>-2979</v>
      </c>
      <c r="N17" s="87">
        <f t="shared" si="4"/>
        <v>-2856</v>
      </c>
      <c r="O17" s="87">
        <f t="shared" si="4"/>
        <v>-8788.1818473174062</v>
      </c>
      <c r="P17" s="87">
        <f t="shared" si="4"/>
        <v>-4384.7035732096174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-988</v>
      </c>
      <c r="M20" s="86">
        <f t="shared" si="6"/>
        <v>236</v>
      </c>
      <c r="N20" s="86">
        <f t="shared" si="6"/>
        <v>-146.59002371619863</v>
      </c>
      <c r="O20" s="86">
        <f t="shared" si="6"/>
        <v>-5733.6055467459009</v>
      </c>
      <c r="P20" s="86">
        <f t="shared" si="6"/>
        <v>3149.3730367421012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1876.9747862176769</v>
      </c>
      <c r="P21" s="86">
        <f t="shared" si="6"/>
        <v>15.209052027817052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1216.6687682361908</v>
      </c>
      <c r="P22" s="86">
        <f t="shared" si="6"/>
        <v>51.525076114530748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-1568</v>
      </c>
      <c r="M23" s="86">
        <f t="shared" si="6"/>
        <v>-2109</v>
      </c>
      <c r="N23" s="86">
        <f t="shared" si="6"/>
        <v>-2441</v>
      </c>
      <c r="O23" s="86">
        <f t="shared" si="6"/>
        <v>-10006.300410050702</v>
      </c>
      <c r="P23" s="86">
        <f t="shared" si="6"/>
        <v>-943.2067405373964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-2926.1437021616302</v>
      </c>
      <c r="P24" s="86">
        <f t="shared" si="6"/>
        <v>-5787.0800282701703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2931.4638823099503</v>
      </c>
      <c r="P25" s="86">
        <f t="shared" si="6"/>
        <v>-1078.5239692864998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-2556</v>
      </c>
      <c r="M26" s="87">
        <f t="shared" ref="M26:P26" si="7">SUM(M20:M25)</f>
        <v>-1873</v>
      </c>
      <c r="N26" s="87">
        <f t="shared" si="7"/>
        <v>-2587.5900237161986</v>
      </c>
      <c r="O26" s="87">
        <f t="shared" si="7"/>
        <v>-12640.942222194417</v>
      </c>
      <c r="P26" s="87">
        <f t="shared" si="7"/>
        <v>-4592.7035732096174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1.1757449999999999E-2</v>
      </c>
      <c r="M29" s="90">
        <f t="shared" si="9"/>
        <v>-7.4588800000000002E-3</v>
      </c>
      <c r="N29" s="90">
        <f t="shared" si="9"/>
        <v>2.4169556428637867E-3</v>
      </c>
      <c r="O29" s="90">
        <f t="shared" si="9"/>
        <v>0.115635798350012</v>
      </c>
      <c r="P29" s="90">
        <f t="shared" si="9"/>
        <v>2.875E-3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-3.4822229358100754E-2</v>
      </c>
      <c r="P30" s="90">
        <f t="shared" si="9"/>
        <v>3.6564499999999999E-3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2.9655096360604406E-2</v>
      </c>
      <c r="P31" s="90">
        <f t="shared" si="9"/>
        <v>-1.7788600000000002E-3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-2.8190490000000002E-2</v>
      </c>
      <c r="M32" s="90">
        <f t="shared" si="9"/>
        <v>-2.0358000000000001E-2</v>
      </c>
      <c r="N32" s="90">
        <f t="shared" si="9"/>
        <v>-9.7726199999999992E-3</v>
      </c>
      <c r="O32" s="90">
        <f t="shared" si="9"/>
        <v>4.1003359899895522E-2</v>
      </c>
      <c r="P32" s="90">
        <f t="shared" si="9"/>
        <v>-1.3345920000000001E-2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-8.2356692530275097E-3</v>
      </c>
      <c r="P33" s="90">
        <f t="shared" si="9"/>
        <v>1.646862E-2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-7.0543631822329533E-2</v>
      </c>
      <c r="P34" s="90">
        <f t="shared" si="9"/>
        <v>-7.0951200000000008E-3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-1.6433040000000003E-2</v>
      </c>
      <c r="M35" s="91">
        <f t="shared" ref="M35:P35" si="10">SUM(M29:M34)</f>
        <v>-2.7816880000000002E-2</v>
      </c>
      <c r="N35" s="91">
        <f t="shared" si="10"/>
        <v>-7.3556643571362126E-3</v>
      </c>
      <c r="O35" s="91">
        <f t="shared" si="10"/>
        <v>7.2692724177054108E-2</v>
      </c>
      <c r="P35" s="91">
        <f t="shared" si="10"/>
        <v>7.8016999999999757E-4</v>
      </c>
      <c r="Q35" s="31"/>
      <c r="R35" s="31"/>
      <c r="S35" s="31"/>
      <c r="T35" s="31"/>
      <c r="U35" s="31"/>
      <c r="V35" s="31"/>
      <c r="W35" s="39">
        <f>SUM(L35:P35)</f>
        <v>2.1867309819917885E-2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2.1867309819917885E-2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1.0698137999999997</v>
      </c>
      <c r="M40" s="86">
        <f t="shared" si="12"/>
        <v>1.0650182399999999</v>
      </c>
      <c r="N40" s="86">
        <f t="shared" si="12"/>
        <v>1.0226888043571363</v>
      </c>
      <c r="O40" s="86">
        <f t="shared" si="12"/>
        <v>0.61162220164998804</v>
      </c>
      <c r="P40" s="86">
        <f t="shared" si="12"/>
        <v>0.71191899999999997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5.9660239358100754E-2</v>
      </c>
      <c r="P41" s="86">
        <f t="shared" si="12"/>
        <v>2.101869E-2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0.24607113363939559</v>
      </c>
      <c r="P42" s="86">
        <f t="shared" si="12"/>
        <v>0.27624469000000001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1.7666821300000002</v>
      </c>
      <c r="M43" s="86">
        <f t="shared" si="12"/>
        <v>1.8219888</v>
      </c>
      <c r="N43" s="86">
        <f t="shared" si="12"/>
        <v>1.87887765</v>
      </c>
      <c r="O43" s="86">
        <f t="shared" si="12"/>
        <v>1.1322080701001045</v>
      </c>
      <c r="P43" s="86">
        <f t="shared" si="12"/>
        <v>1.2015035199999999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4.2182549253027508E-2</v>
      </c>
      <c r="P44" s="86">
        <f t="shared" si="12"/>
        <v>1.741593E-2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0.34489545182232956</v>
      </c>
      <c r="P45" s="86">
        <f t="shared" si="12"/>
        <v>0.28701270000000001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2.8364959299999999</v>
      </c>
      <c r="M46" s="87">
        <f t="shared" ref="M46:P46" si="13">SUM(M40:M45)</f>
        <v>2.8870070399999999</v>
      </c>
      <c r="N46" s="87">
        <f t="shared" si="13"/>
        <v>2.9015664543571362</v>
      </c>
      <c r="O46" s="87">
        <f t="shared" si="13"/>
        <v>2.4366396458229458</v>
      </c>
      <c r="P46" s="87">
        <f t="shared" si="13"/>
        <v>2.5151145299999995</v>
      </c>
      <c r="Q46" s="31"/>
      <c r="R46" s="31"/>
      <c r="S46" s="31"/>
      <c r="T46" s="31"/>
      <c r="U46" s="31"/>
      <c r="V46" s="31"/>
      <c r="W46" s="39">
        <f>SUM(L46:P46)</f>
        <v>13.576823600180083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1.12272742079997</v>
      </c>
      <c r="M49" s="86">
        <f t="shared" si="15"/>
        <v>1.042</v>
      </c>
      <c r="N49" s="86">
        <f t="shared" si="15"/>
        <v>1.048</v>
      </c>
      <c r="O49" s="86">
        <f t="shared" si="15"/>
        <v>0.80400000000000005</v>
      </c>
      <c r="P49" s="86">
        <f t="shared" si="15"/>
        <v>0.82261228425828203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7.0000000000000001E-3</v>
      </c>
      <c r="P50" s="86">
        <f t="shared" si="15"/>
        <v>2.76133247184247E-2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0.26900000000000002</v>
      </c>
      <c r="P51" s="86">
        <f t="shared" si="15"/>
        <v>0.38162324445041301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1.6995915237799299</v>
      </c>
      <c r="M52" s="86">
        <f t="shared" si="15"/>
        <v>1.7889999999999999</v>
      </c>
      <c r="N52" s="86">
        <f t="shared" si="15"/>
        <v>1.92</v>
      </c>
      <c r="O52" s="86">
        <f t="shared" si="15"/>
        <v>1.613</v>
      </c>
      <c r="P52" s="86">
        <f t="shared" si="15"/>
        <v>0.983645194694167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1.4999999999999999E-2</v>
      </c>
      <c r="P53" s="86">
        <f t="shared" si="15"/>
        <v>6.4102023336690796E-3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0.28899999999999998</v>
      </c>
      <c r="P54" s="86">
        <f t="shared" si="15"/>
        <v>0.34069832582195803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2.8223189445798997</v>
      </c>
      <c r="M55" s="87">
        <f t="shared" ref="M55:P55" si="16">SUM(M49:M54)</f>
        <v>2.831</v>
      </c>
      <c r="N55" s="87">
        <f t="shared" si="16"/>
        <v>2.968</v>
      </c>
      <c r="O55" s="87">
        <f t="shared" si="16"/>
        <v>2.9970000000000003</v>
      </c>
      <c r="P55" s="87">
        <f t="shared" si="16"/>
        <v>2.5626025762769138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-5.2913620799970307E-2</v>
      </c>
      <c r="M58" s="86">
        <f t="shared" si="18"/>
        <v>2.3018239999999857E-2</v>
      </c>
      <c r="N58" s="86">
        <f t="shared" si="18"/>
        <v>-2.5311195642863771E-2</v>
      </c>
      <c r="O58" s="86">
        <f t="shared" si="18"/>
        <v>-0.19237779835001201</v>
      </c>
      <c r="P58" s="86">
        <f t="shared" si="18"/>
        <v>-0.11069328425828207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5.2660239358100755E-2</v>
      </c>
      <c r="P59" s="86">
        <f t="shared" si="18"/>
        <v>-6.5946347184247002E-3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-2.2928866360604427E-2</v>
      </c>
      <c r="P60" s="86">
        <f t="shared" si="18"/>
        <v>-0.105378554450413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6.7090606220070237E-2</v>
      </c>
      <c r="M61" s="86">
        <f t="shared" si="18"/>
        <v>3.298880000000004E-2</v>
      </c>
      <c r="N61" s="86">
        <f t="shared" si="18"/>
        <v>-4.1122349999999974E-2</v>
      </c>
      <c r="O61" s="86">
        <f t="shared" si="18"/>
        <v>-0.4807919298998955</v>
      </c>
      <c r="P61" s="86">
        <f t="shared" si="18"/>
        <v>0.21785832530583293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2.7182549253027509E-2</v>
      </c>
      <c r="P62" s="86">
        <f t="shared" si="18"/>
        <v>1.1005727666330921E-2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5.5895451822329578E-2</v>
      </c>
      <c r="P63" s="86">
        <f t="shared" si="18"/>
        <v>-5.3685625821958016E-2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1.417698542009993E-2</v>
      </c>
      <c r="M64" s="87">
        <f t="shared" ref="M64:P64" si="19">SUM(M58:M63)</f>
        <v>5.6007039999999897E-2</v>
      </c>
      <c r="N64" s="87">
        <f t="shared" si="19"/>
        <v>-6.6433545642863745E-2</v>
      </c>
      <c r="O64" s="87">
        <f t="shared" si="19"/>
        <v>-0.5603603541770541</v>
      </c>
      <c r="P64" s="87">
        <f t="shared" si="19"/>
        <v>-4.7488046276913921E-2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-0.60409792067673196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-4.1156170799970304E-2</v>
      </c>
      <c r="M69" s="86">
        <f t="shared" ref="L69:P74" si="21">SUM(M29,M58)</f>
        <v>1.5559359999999856E-2</v>
      </c>
      <c r="N69" s="86">
        <f t="shared" si="21"/>
        <v>-2.2894239999999982E-2</v>
      </c>
      <c r="O69" s="86">
        <f t="shared" si="21"/>
        <v>-7.6742000000000005E-2</v>
      </c>
      <c r="P69" s="86">
        <f t="shared" si="21"/>
        <v>-0.10781828425828206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1.7838010000000001E-2</v>
      </c>
      <c r="P70" s="86">
        <f t="shared" si="21"/>
        <v>-2.9381847184247003E-3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6.7262299999999789E-3</v>
      </c>
      <c r="P71" s="86">
        <f t="shared" si="21"/>
        <v>-0.10715741445041299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3.8900116220070238E-2</v>
      </c>
      <c r="M72" s="86">
        <f t="shared" si="21"/>
        <v>1.2630800000000039E-2</v>
      </c>
      <c r="N72" s="86">
        <f t="shared" si="21"/>
        <v>-5.089496999999997E-2</v>
      </c>
      <c r="O72" s="86">
        <f t="shared" si="21"/>
        <v>-0.43978856999999999</v>
      </c>
      <c r="P72" s="86">
        <f t="shared" si="21"/>
        <v>0.20451240530583292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1.8946879999999999E-2</v>
      </c>
      <c r="P73" s="86">
        <f t="shared" si="21"/>
        <v>2.7474347666330921E-2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-1.4648179999999955E-2</v>
      </c>
      <c r="P74" s="86">
        <f t="shared" si="21"/>
        <v>-6.078074582195802E-2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-2.2560545799000659E-3</v>
      </c>
      <c r="M75" s="87">
        <f t="shared" ref="M75:P75" si="22">SUM(M69:M74)</f>
        <v>2.8190159999999895E-2</v>
      </c>
      <c r="N75" s="87">
        <f t="shared" si="22"/>
        <v>-7.3789209999999952E-2</v>
      </c>
      <c r="O75" s="87">
        <f t="shared" si="22"/>
        <v>-0.48766762999999996</v>
      </c>
      <c r="P75" s="87">
        <f t="shared" si="22"/>
        <v>-4.6707876276913932E-2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-0.58223061085681405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-1.417698542009993E-2</v>
      </c>
      <c r="M80" s="39">
        <f t="shared" ref="M80:P80" si="23">0-M64</f>
        <v>-5.6007039999999897E-2</v>
      </c>
      <c r="N80" s="39">
        <f t="shared" si="23"/>
        <v>6.6433545642863745E-2</v>
      </c>
      <c r="O80" s="39">
        <f t="shared" si="23"/>
        <v>0.5603603541770541</v>
      </c>
      <c r="P80" s="39">
        <f t="shared" si="23"/>
        <v>4.7488046276913921E-2</v>
      </c>
      <c r="Q80" s="31"/>
      <c r="R80" s="31"/>
      <c r="S80" s="31"/>
      <c r="T80" s="31"/>
      <c r="U80" s="31"/>
      <c r="V80" s="31"/>
      <c r="W80" s="39">
        <f>SUM(L80:P80)</f>
        <v>0.60409792067673196</v>
      </c>
    </row>
    <row r="81" spans="1:24" s="8" customFormat="1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4.4423240786545089E-2</v>
      </c>
      <c r="X81" s="31"/>
    </row>
    <row r="82" spans="1:24" s="8" customFormat="1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1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-2.2560545799000659E-3</v>
      </c>
      <c r="M86" s="39">
        <f>L86*(1+Discount.Rate)</f>
        <v>-2.3404310211883285E-3</v>
      </c>
      <c r="N86" s="39">
        <f>M86*(1+Discount.Rate)</f>
        <v>-2.4279631413807721E-3</v>
      </c>
      <c r="O86" s="39">
        <f>N86*(1+Discount.Rate)</f>
        <v>-2.5187689628684133E-3</v>
      </c>
      <c r="P86" s="39">
        <f>O86*(1+Discount.Rate)</f>
        <v>-2.6129709220796922E-3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2.8190159999999895E-2</v>
      </c>
      <c r="N87" s="39">
        <f>M87*(1+Discount.Rate)</f>
        <v>2.9244471983999893E-2</v>
      </c>
      <c r="O87" s="39">
        <f>N87*(1+Discount.Rate)</f>
        <v>3.0338215236201491E-2</v>
      </c>
      <c r="P87" s="39">
        <f>O87*(1+Discount.Rate)</f>
        <v>3.147286448603543E-2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-7.3789209999999952E-2</v>
      </c>
      <c r="O88" s="39">
        <f>N88*(1+Discount.Rate)</f>
        <v>-7.6548926453999952E-2</v>
      </c>
      <c r="P88" s="39">
        <f>O88*(1+Discount.Rate)</f>
        <v>-7.941185630337956E-2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-0.48766762999999996</v>
      </c>
      <c r="P89" s="39">
        <f>O89*(1+Discount.Rate)</f>
        <v>-0.50590639936199999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-4.6707876276913932E-2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-0.60316623837833783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-0.60316623837833783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3.7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193</v>
      </c>
    </row>
    <row r="4" spans="1:12">
      <c r="B4" s="98" t="s">
        <v>194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-0.60316623837833783</v>
      </c>
      <c r="K4" s="47"/>
      <c r="L4" s="99">
        <f xml:space="preserve"> Calcs!P94</f>
        <v>-0.60316623837833783</v>
      </c>
    </row>
    <row r="5" spans="1:12" s="48" customFormat="1">
      <c r="B5" s="98" t="s">
        <v>195</v>
      </c>
      <c r="C5" s="98" t="s">
        <v>196</v>
      </c>
      <c r="D5" s="54" t="s">
        <v>197</v>
      </c>
      <c r="E5" s="55" t="s">
        <v>12</v>
      </c>
      <c r="F5" s="57" t="str">
        <f t="shared" ref="F5:L5" ca="1" si="0">CONCATENATE("[…]", TEXT(NOW(),"dd/mm/yyy hh:mm:ss"))</f>
        <v>[…]16/09/2020 15:01:16</v>
      </c>
      <c r="G5" s="57" t="str">
        <f t="shared" ca="1" si="0"/>
        <v>[…]16/09/2020 15:01:16</v>
      </c>
      <c r="H5" s="57" t="str">
        <f t="shared" ca="1" si="0"/>
        <v>[…]16/09/2020 15:01:16</v>
      </c>
      <c r="I5" s="57" t="str">
        <f t="shared" ca="1" si="0"/>
        <v>[…]16/09/2020 15:01:16</v>
      </c>
      <c r="J5" s="57" t="str">
        <f t="shared" ca="1" si="0"/>
        <v>[…]16/09/2020 15:01:16</v>
      </c>
      <c r="K5" s="57" t="str">
        <f t="shared" ca="1" si="0"/>
        <v>[…]16/09/2020 15:01:16</v>
      </c>
      <c r="L5" s="59" t="str">
        <f t="shared" ca="1" si="0"/>
        <v>[…]16/09/2020 15:01:16</v>
      </c>
    </row>
    <row r="6" spans="1:12">
      <c r="B6" s="98" t="s">
        <v>198</v>
      </c>
      <c r="C6" s="98" t="s">
        <v>199</v>
      </c>
      <c r="D6" s="54" t="s">
        <v>197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retail_HDD_BYRun1</v>
      </c>
      <c r="G6" s="56" t="str">
        <f ca="1">MID(CELL("filename",F1),SEARCH("[",CELL("filename",F1))+1,SEARCH(".",CELL("filename",F1))-1-SEARCH("[",CELL("filename",F1)))</f>
        <v>Residential retail_HDD_BYRun1</v>
      </c>
      <c r="H6" s="56" t="str">
        <f ca="1">MID(CELL("filename",F1),SEARCH("[",CELL("filename",F1))+1,SEARCH(".",CELL("filename",F1))-1-SEARCH("[",CELL("filename",F1)))</f>
        <v>Residential retail_HDD_BYRun1</v>
      </c>
      <c r="I6" s="56" t="str">
        <f ca="1">MID(CELL("filename",F1),SEARCH("[",CELL("filename",F1))+1,SEARCH(".",CELL("filename",F1))-1-SEARCH("[",CELL("filename",F1)))</f>
        <v>Residential retail_HDD_BYRun1</v>
      </c>
      <c r="J6" s="56" t="str">
        <f ca="1">MID(CELL("filename",F1),SEARCH("[",CELL("filename",F1))+1,SEARCH(".",CELL("filename",F1))-1-SEARCH("[",CELL("filename",F1)))</f>
        <v>Residential retail_HDD_BYRun1</v>
      </c>
      <c r="K6" s="56" t="str">
        <f ca="1">MID(CELL("filename",F1),SEARCH("[",CELL("filename",F1))+1,SEARCH(".",CELL("filename",F1))-1-SEARCH("[",CELL("filename",F1)))</f>
        <v>Residential retail_HDD_BYRun1</v>
      </c>
      <c r="L6" s="60" t="str">
        <f ca="1">MID(CELL("filename",F1),SEARCH("[",CELL("filename",F1))+1,SEARCH(".",CELL("filename",F1))-1-SEARCH("[",CELL("filename",F1)))</f>
        <v>Residential retail_HDD_BYRun1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2020-09-16T13:47:41Z</dcterms:created>
  <dcterms:modified xsi:type="dcterms:W3CDTF">2020-09-16T14:01:34Z</dcterms:modified>
  <cp:category/>
  <cp:contentStatus/>
</cp:coreProperties>
</file>