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OFWSHARE\PR19 Modelling\Model runs\Blind Year\BY_Run2 Publishable Models\PRT\"/>
    </mc:Choice>
  </mc:AlternateContent>
  <bookViews>
    <workbookView xWindow="0" yWindow="0" windowWidth="28800" windowHeight="12450"/>
  </bookViews>
  <sheets>
    <sheet name="Change Log" sheetId="9" r:id="rId1"/>
    <sheet name="F_Inputs" sheetId="6" r:id="rId2"/>
    <sheet name="InpOverride" sheetId="7" r:id="rId3"/>
    <sheet name="InpActive" sheetId="1" r:id="rId4"/>
    <sheet name="Calc" sheetId="2" r:id="rId5"/>
    <sheet name="F_Outputs" sheetId="3" r:id="rId6"/>
  </sheets>
  <externalReferences>
    <externalReference r:id="rId7"/>
    <externalReference r:id="rId8"/>
    <externalReference r:id="rId9"/>
  </externalReferences>
  <definedNames>
    <definedName name="__123Graph_X" hidden="1">[1]Aln!#REF!</definedName>
    <definedName name="_123Graph_F" hidden="1">'[2]Chelmsford '!$G$18:$G$28</definedName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MacroRecalculationBehavior" hidden="1">0</definedName>
    <definedName name="_AtRisk_SimSetting_RandomNumberGenerator" hidden="1">0</definedName>
    <definedName name="_AtRisk_SimSetting_ReportOptionCustomItemsCount" hidden="1">0</definedName>
    <definedName name="_AtRisk_SimSetting_ReportOptionDataMode" hidden="1">1</definedName>
    <definedName name="_AtRisk_SimSetting_ReportOptionReportMultiSimType" hidden="1">1</definedName>
    <definedName name="_AtRisk_SimSetting_ReportOptionReportPlacement" hidden="1">1</definedName>
    <definedName name="_AtRisk_SimSetting_ReportOptionReportSelection" hidden="1">257</definedName>
    <definedName name="_AtRisk_SimSetting_ReportOptionReportsFileType" hidden="1">1</definedName>
    <definedName name="_AtRisk_SimSetting_ReportOptionSelectiveQR" hidden="1">FALSE</definedName>
    <definedName name="_AtRisk_SimSetting_ReportsList" hidden="1">257</definedName>
    <definedName name="_AtRisk_SimSetting_ShowSimulationProgressWindow" hidden="1">TRUE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ActiveSimulationNumber" hidden="1">1</definedName>
    <definedName name="_AtRisk_SimSetting_StdRecalcBehavior" hidden="1">1</definedName>
    <definedName name="_AtRisk_SimSetting_StdRecalcWithoutRiskStatic" hidden="1">0</definedName>
    <definedName name="_AtRisk_SimSetting_StdRecalcWithoutRiskStaticPercentile" hidden="1">0.5</definedName>
    <definedName name="_Dist_Values" hidden="1">#REF!</definedName>
    <definedName name="_Fill" hidden="1">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Additional.Analysis">[3]Data!$G$22</definedName>
    <definedName name="AllRev.Dmmy">[3]Data!$I$29:$U$29</definedName>
    <definedName name="AllRev.Outturn.Dmmy.Revised">'[3]WRFIM - Dmmy'!$I$23:$U$23</definedName>
    <definedName name="AllRev.Outturn.Waste.Revised">'[3]WRFIM - Waste'!$I$23:$U$23</definedName>
    <definedName name="AllRev.Outturn.Water.Revised">'[3]WRFIM - Water'!$I$23:$U$23</definedName>
    <definedName name="AllRev.Waste">[3]Data!$I$28:$U$28</definedName>
    <definedName name="AllRev.Water">[3]Data!$I$27:$U$27</definedName>
    <definedName name="AMP.Years">[3]Timeline!$I$3:$U$3</definedName>
    <definedName name="AMP5.RCM.Adj.Waste">'[3]WRFIM - Waste'!$K$27</definedName>
    <definedName name="AMP5.RCM.Adj.Water">'[3]WRFIM - Water'!$K$27</definedName>
    <definedName name="AMP6.FI.Adj.Waste">'[3]WRFIM - Waste'!$I$40:$U$40</definedName>
    <definedName name="AMP6.FI.Adj.Water">'[3]WRFIM - Water'!$I$40:$U$40</definedName>
    <definedName name="BlindYear.1415.Adj.Waste">[3]Data!$K$46</definedName>
    <definedName name="BlindYear.1415.Adj.Water">[3]Data!$K$45</definedName>
    <definedName name="BlindYear.Delay">[3]Data!#REF!</definedName>
    <definedName name="Calendar.Years">[3]Timeline!$I$5:$U$5</definedName>
    <definedName name="Discount.Rate">[3]Data!$G$20</definedName>
    <definedName name="Indexation.November.Actual">[3]RPI!$I$49:$U$49</definedName>
    <definedName name="Indexation.November.Actual.Override">[3]RPI!$I$48:$U$48</definedName>
    <definedName name="Indexation.November.Actual.YearOnYear">[3]RPI!$I$51:$U$51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EXPENSE_CODE_" hidden="1">80019595006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41366.3748958333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K.Dmmy">[3]Data!$I$34:$U$34</definedName>
    <definedName name="K.Waste">[3]Data!$I$33:$U$33</definedName>
    <definedName name="K.Water">[3]Data!$I$32:$U$32</definedName>
    <definedName name="Penalty.Rate.General">[3]Data!$G$19</definedName>
    <definedName name="Penalty.Rate.Waste">'[3]WRFIM - Waste'!#REF!</definedName>
    <definedName name="Penalty.Rate.Water">'[3]WRFIM - Water'!#REF!</definedName>
    <definedName name="Perc.Recovered.Waste">'[3]WRFIM - Waste'!$I$52:$U$52</definedName>
    <definedName name="Perc.Recovered.Water">'[3]WRFIM - Water'!$I$52:$U$52</definedName>
    <definedName name="_xlnm.Print_Area" localSheetId="3">InpActive!$A$1:$M$21</definedName>
    <definedName name="_xlnm.Print_Area" localSheetId="2">InpOverride!$A$1:$M$21</definedName>
    <definedName name="RCM.BlindYear.Adj.Waste">'[3]WRFIM - Waste'!$I$31:$U$31</definedName>
    <definedName name="RCM.BlindYear.Adj.Water">'[3]WRFIM - Water'!$I$31:$U$31</definedName>
    <definedName name="RecRev.Dmmy">[3]Data!$I$40:$U$40</definedName>
    <definedName name="RecRev.Waste">[3]Data!$I$39:$U$39</definedName>
    <definedName name="RecRev.Water">[3]Data!$I$38:$U$38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7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2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SAPBEXrevision" hidden="1">1</definedName>
    <definedName name="SAPBEXsysID" hidden="1">"BWB"</definedName>
    <definedName name="SAPBEXwbID" hidden="1">"49ZLUKBQR0WG29D9LLI3IBIIT"</definedName>
    <definedName name="Threshold.Max">[3]Data!$G$17</definedName>
    <definedName name="Threshold.Min">[3]Data!$G$16</definedName>
    <definedName name="wotsthis" hidden="1">{"P&amp;L phased",#N/A,FALSE,"P and L";"Interest phased",#N/A,FALSE,"Interest";"Cshf phased",#N/A,FALSE,"Cashflow";"BSheet phased",#N/A,FALSE,"B Sheet";"Capex phased",#N/A,FALSE,"Capex"}</definedName>
    <definedName name="WRFIM.Waste">'[3]WRFIM - Waste'!$P$95</definedName>
    <definedName name="WRFIM.Water">'[3]WRFIM - Water'!$P$95</definedName>
    <definedName name="wrn.Print._.5._.and._.12." hidden="1">{"EBIT 5",#N/A,FALSE,"EBIT";"NPAT 5",#N/A,FALSE,"EBIT";"EBITDA 5",#N/A,FALSE,"EBIT";"INTEREST 5",#N/A,FALSE,"EBIT";"TAX 5",#N/A,FALSE,"EBIT";"MI 5",#N/A,FALSE,"EBIT";"3G 5",#N/A,FALSE,"EBIT";"E-Com 5",#N/A,FALSE,"EBIT";"EBIT 12",#N/A,FALSE,"EBIT";"NPAT 12",#N/A,FALSE,"EBIT";"EBITDA 12",#N/A,FALSE,"EBIT";"INTEREST 12",#N/A,FALSE,"EBIT";"TAX 12",#N/A,FALSE,"EBIT";"MI 12",#N/A,FALSE,"EBIT"}</definedName>
    <definedName name="wrn.Print._.Phased." hidden="1">{"P&amp;L phased",#N/A,FALSE,"P and L";"Interest phased",#N/A,FALSE,"Interest";"Cshf phased",#N/A,FALSE,"Cashflow";"BSheet phased",#N/A,FALSE,"B Sheet";"Capex phased",#N/A,FALSE,"Capex"}</definedName>
    <definedName name="wrn.wpapers." hidden="1">{"bal",#N/A,FALSE,"working papers";"income",#N/A,FALSE,"working papers"}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1" i="1" l="1"/>
  <c r="J21" i="1"/>
  <c r="I21" i="1"/>
  <c r="H21" i="1"/>
  <c r="G21" i="1"/>
  <c r="F21" i="1"/>
  <c r="K20" i="1"/>
  <c r="J20" i="1"/>
  <c r="I20" i="1"/>
  <c r="H20" i="1"/>
  <c r="G20" i="1"/>
  <c r="F20" i="1"/>
  <c r="K19" i="1"/>
  <c r="J19" i="1"/>
  <c r="I19" i="1"/>
  <c r="H19" i="1"/>
  <c r="G19" i="1"/>
  <c r="F19" i="1"/>
  <c r="K18" i="1"/>
  <c r="J18" i="1"/>
  <c r="I18" i="1"/>
  <c r="H18" i="1"/>
  <c r="G18" i="1"/>
  <c r="F18" i="1"/>
  <c r="F17" i="1"/>
  <c r="A21" i="7"/>
  <c r="A20" i="7"/>
  <c r="A19" i="7"/>
  <c r="A18" i="7"/>
  <c r="A17" i="7"/>
  <c r="A16" i="7"/>
  <c r="A15" i="7"/>
  <c r="A14" i="7"/>
  <c r="A13" i="7"/>
  <c r="A12" i="7"/>
  <c r="A11" i="7"/>
  <c r="A10" i="7"/>
  <c r="A9" i="7"/>
  <c r="A8" i="7"/>
  <c r="A7" i="7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K16" i="1" l="1"/>
  <c r="J16" i="1"/>
  <c r="I16" i="1"/>
  <c r="H16" i="1"/>
  <c r="G16" i="1"/>
  <c r="F16" i="1"/>
  <c r="K15" i="1"/>
  <c r="J15" i="1"/>
  <c r="I15" i="1"/>
  <c r="H15" i="1"/>
  <c r="G15" i="1"/>
  <c r="F15" i="1"/>
  <c r="K14" i="1"/>
  <c r="J14" i="1"/>
  <c r="I14" i="1"/>
  <c r="H14" i="1"/>
  <c r="G14" i="1"/>
  <c r="F14" i="1"/>
  <c r="K13" i="1"/>
  <c r="J13" i="1"/>
  <c r="I13" i="1"/>
  <c r="H13" i="1"/>
  <c r="G13" i="1"/>
  <c r="F13" i="1"/>
  <c r="F12" i="1"/>
  <c r="K11" i="1"/>
  <c r="J11" i="1"/>
  <c r="I11" i="1"/>
  <c r="H11" i="1"/>
  <c r="G11" i="1"/>
  <c r="F11" i="1"/>
  <c r="K10" i="1"/>
  <c r="J10" i="1"/>
  <c r="I10" i="1"/>
  <c r="H10" i="1"/>
  <c r="G10" i="1"/>
  <c r="F10" i="1"/>
  <c r="K9" i="1"/>
  <c r="J9" i="1"/>
  <c r="I9" i="1"/>
  <c r="H9" i="1"/>
  <c r="G9" i="1"/>
  <c r="F9" i="1"/>
  <c r="K8" i="1"/>
  <c r="J8" i="1"/>
  <c r="I8" i="1"/>
  <c r="H8" i="1"/>
  <c r="G8" i="1"/>
  <c r="F8" i="1"/>
  <c r="F7" i="1"/>
  <c r="K11" i="3" l="1"/>
  <c r="J11" i="3"/>
  <c r="I11" i="3"/>
  <c r="H11" i="3"/>
  <c r="G11" i="3"/>
  <c r="F11" i="3"/>
  <c r="K10" i="3"/>
  <c r="J10" i="3"/>
  <c r="I10" i="3"/>
  <c r="H10" i="3"/>
  <c r="G10" i="3"/>
  <c r="F10" i="3"/>
  <c r="I30" i="2" l="1"/>
  <c r="I32" i="2" s="1"/>
  <c r="H30" i="2"/>
  <c r="H32" i="2" s="1"/>
  <c r="G30" i="2"/>
  <c r="G32" i="2" s="1"/>
  <c r="F30" i="2"/>
  <c r="F32" i="2" s="1"/>
  <c r="E30" i="2"/>
  <c r="E32" i="2" s="1"/>
  <c r="I29" i="2"/>
  <c r="H29" i="2"/>
  <c r="G29" i="2"/>
  <c r="F29" i="2"/>
  <c r="E29" i="2"/>
  <c r="I28" i="2"/>
  <c r="H28" i="2"/>
  <c r="G28" i="2"/>
  <c r="F28" i="2"/>
  <c r="E28" i="2"/>
  <c r="I26" i="2"/>
  <c r="I27" i="2" s="1"/>
  <c r="H26" i="2"/>
  <c r="H27" i="2" s="1"/>
  <c r="G26" i="2"/>
  <c r="F26" i="2"/>
  <c r="F27" i="2" s="1"/>
  <c r="E26" i="2"/>
  <c r="E27" i="2" s="1"/>
  <c r="D30" i="2"/>
  <c r="D32" i="2" s="1"/>
  <c r="D29" i="2"/>
  <c r="D28" i="2"/>
  <c r="D26" i="2"/>
  <c r="D25" i="2"/>
  <c r="G27" i="2"/>
  <c r="I19" i="2"/>
  <c r="I21" i="2" s="1"/>
  <c r="H19" i="2"/>
  <c r="H21" i="2" s="1"/>
  <c r="G19" i="2"/>
  <c r="G21" i="2" s="1"/>
  <c r="F19" i="2"/>
  <c r="F21" i="2" s="1"/>
  <c r="E19" i="2"/>
  <c r="E21" i="2" s="1"/>
  <c r="I18" i="2"/>
  <c r="H18" i="2"/>
  <c r="G18" i="2"/>
  <c r="F18" i="2"/>
  <c r="E18" i="2"/>
  <c r="I17" i="2"/>
  <c r="H17" i="2"/>
  <c r="G17" i="2"/>
  <c r="F17" i="2"/>
  <c r="E17" i="2"/>
  <c r="D18" i="2"/>
  <c r="D19" i="2"/>
  <c r="D21" i="2" s="1"/>
  <c r="D17" i="2"/>
  <c r="I15" i="2"/>
  <c r="K7" i="3" s="1"/>
  <c r="H15" i="2"/>
  <c r="H16" i="2" s="1"/>
  <c r="G15" i="2"/>
  <c r="G16" i="2" s="1"/>
  <c r="G22" i="2" s="1"/>
  <c r="F15" i="2"/>
  <c r="H7" i="3" s="1"/>
  <c r="E15" i="2"/>
  <c r="G7" i="3" s="1"/>
  <c r="D15" i="2"/>
  <c r="F7" i="3" s="1"/>
  <c r="D14" i="2"/>
  <c r="F6" i="3" s="1"/>
  <c r="I8" i="2"/>
  <c r="I10" i="2" s="1"/>
  <c r="H8" i="2"/>
  <c r="H10" i="2" s="1"/>
  <c r="G8" i="2"/>
  <c r="G10" i="2" s="1"/>
  <c r="F8" i="2"/>
  <c r="F10" i="2" s="1"/>
  <c r="E8" i="2"/>
  <c r="E10" i="2" s="1"/>
  <c r="I7" i="2"/>
  <c r="H7" i="2"/>
  <c r="G7" i="2"/>
  <c r="F7" i="2"/>
  <c r="E7" i="2"/>
  <c r="I6" i="2"/>
  <c r="H6" i="2"/>
  <c r="G6" i="2"/>
  <c r="F6" i="2"/>
  <c r="E6" i="2"/>
  <c r="D7" i="2"/>
  <c r="D8" i="2"/>
  <c r="D10" i="2" s="1"/>
  <c r="D6" i="2"/>
  <c r="I4" i="2"/>
  <c r="I5" i="2" s="1"/>
  <c r="H4" i="2"/>
  <c r="H5" i="2" s="1"/>
  <c r="H11" i="2" s="1"/>
  <c r="G4" i="2"/>
  <c r="G5" i="2" s="1"/>
  <c r="F4" i="2"/>
  <c r="F5" i="2" s="1"/>
  <c r="E4" i="2"/>
  <c r="E5" i="2" s="1"/>
  <c r="D4" i="2"/>
  <c r="F5" i="3" s="1"/>
  <c r="D3" i="2"/>
  <c r="F4" i="3" s="1"/>
  <c r="G33" i="2" l="1"/>
  <c r="E33" i="2"/>
  <c r="I33" i="2"/>
  <c r="E11" i="2"/>
  <c r="I11" i="2"/>
  <c r="H22" i="2"/>
  <c r="H33" i="2"/>
  <c r="F33" i="2"/>
  <c r="F11" i="2"/>
  <c r="G11" i="2"/>
  <c r="F16" i="2"/>
  <c r="F22" i="2" s="1"/>
  <c r="I7" i="3"/>
  <c r="D27" i="2"/>
  <c r="D33" i="2" s="1"/>
  <c r="I5" i="3"/>
  <c r="J7" i="3"/>
  <c r="E16" i="2"/>
  <c r="E22" i="2" s="1"/>
  <c r="D5" i="2"/>
  <c r="D11" i="2" s="1"/>
  <c r="J5" i="3"/>
  <c r="D16" i="2"/>
  <c r="D22" i="2" s="1"/>
  <c r="I16" i="2"/>
  <c r="I22" i="2" s="1"/>
  <c r="G5" i="3"/>
  <c r="K5" i="3"/>
  <c r="H5" i="3"/>
  <c r="J23" i="2" l="1"/>
  <c r="K9" i="3" s="1"/>
  <c r="J34" i="2"/>
  <c r="J12" i="2"/>
  <c r="K8" i="3" s="1"/>
</calcChain>
</file>

<file path=xl/sharedStrings.xml><?xml version="1.0" encoding="utf-8"?>
<sst xmlns="http://schemas.openxmlformats.org/spreadsheetml/2006/main" count="438" uniqueCount="122">
  <si>
    <t>2014-15</t>
  </si>
  <si>
    <t>2015-16</t>
  </si>
  <si>
    <t>2016-17</t>
  </si>
  <si>
    <t>2017-18</t>
  </si>
  <si>
    <t>2018-19</t>
  </si>
  <si>
    <t>2019-20</t>
  </si>
  <si>
    <t>2014-20</t>
  </si>
  <si>
    <t>Water service</t>
  </si>
  <si>
    <t>Water: Forecast at previous review</t>
  </si>
  <si>
    <t>A7001W</t>
  </si>
  <si>
    <t>£m</t>
  </si>
  <si>
    <t>Water: Actual and current forecast sales</t>
  </si>
  <si>
    <t>BT39301PW</t>
  </si>
  <si>
    <t>£000</t>
  </si>
  <si>
    <t>Water: Impact of 50% of proceeds</t>
  </si>
  <si>
    <t>A7003W</t>
  </si>
  <si>
    <t>Water: WACC - fully post tax on notional structure</t>
  </si>
  <si>
    <t>A7004AW</t>
  </si>
  <si>
    <t>%</t>
  </si>
  <si>
    <t>RPI: Financial year average year on year %</t>
  </si>
  <si>
    <t>A7004BW</t>
  </si>
  <si>
    <t>Water: Discount rate (nominal)</t>
  </si>
  <si>
    <t>A7004W</t>
  </si>
  <si>
    <t>Water: Years for discounting purposes</t>
  </si>
  <si>
    <t>A7005YR</t>
  </si>
  <si>
    <t>nr</t>
  </si>
  <si>
    <t>Water: Discount factor</t>
  </si>
  <si>
    <t>A7005W</t>
  </si>
  <si>
    <t>ratio</t>
  </si>
  <si>
    <t>Water: PV effect of 50% of proceeds from disposals of interest in land</t>
  </si>
  <si>
    <t>A7006W</t>
  </si>
  <si>
    <t>Water: NPV effect of 50% of proceeds from disposals of interest in land</t>
  </si>
  <si>
    <t>A7010W</t>
  </si>
  <si>
    <t>Wastewater service</t>
  </si>
  <si>
    <t>Waste: Forecast at previous review</t>
  </si>
  <si>
    <t>A7001WW</t>
  </si>
  <si>
    <t>Waste: Actual and current forecast sales</t>
  </si>
  <si>
    <t>BT39301PS</t>
  </si>
  <si>
    <t>Waste: Impact of 50% of proceeds</t>
  </si>
  <si>
    <t>A7003WW</t>
  </si>
  <si>
    <t>Waste: WACC - fully post tax on notional structure</t>
  </si>
  <si>
    <t>A7004AWW</t>
  </si>
  <si>
    <t>A7004BWW</t>
  </si>
  <si>
    <t>Waste: Discount rate (nominal)</t>
  </si>
  <si>
    <t>A7004WW</t>
  </si>
  <si>
    <t>Waste: Years for discounting purposes</t>
  </si>
  <si>
    <t>Waste: Discount factor</t>
  </si>
  <si>
    <t>A7005WW</t>
  </si>
  <si>
    <t>Waste: PV effect of 50% of proceeds from disposals of interest in land</t>
  </si>
  <si>
    <t>A7006WW</t>
  </si>
  <si>
    <t>Waste: NPV effect of 50% of proceeds from disposals of interest in land</t>
  </si>
  <si>
    <t>A7010WW</t>
  </si>
  <si>
    <t>Acronym</t>
  </si>
  <si>
    <t>Reference</t>
  </si>
  <si>
    <t>Item description</t>
  </si>
  <si>
    <t>Unit</t>
  </si>
  <si>
    <t>Model</t>
  </si>
  <si>
    <t>C_A7001W_PR19PD003</t>
  </si>
  <si>
    <t>Forecast at previous review - water</t>
  </si>
  <si>
    <t>C_BT39301PW_PR19PD003</t>
  </si>
  <si>
    <t>Actual and current forecast sales - water</t>
  </si>
  <si>
    <t>C_A7001WW_PR19PD003</t>
  </si>
  <si>
    <t>Forecast at previous review - waste</t>
  </si>
  <si>
    <t>C_BT39301PS_PR19PD003</t>
  </si>
  <si>
    <t>Actual and current forecast sales - waste</t>
  </si>
  <si>
    <t>C_A7010W_PR19PD003</t>
  </si>
  <si>
    <t>NPV effect of 50% of proceeds from disposals of interest in land - water</t>
  </si>
  <si>
    <t>C_A7010WW_PR19PD003</t>
  </si>
  <si>
    <t>NPV effect of 50% of proceeds from disposals of interest in land - waste</t>
  </si>
  <si>
    <t>PR19QA_D0003_OUT_1</t>
  </si>
  <si>
    <t>Date &amp; Time for Model PR19D003 Land disposal</t>
  </si>
  <si>
    <t>PR19QA_D0003_OUT_2</t>
  </si>
  <si>
    <t>Name &amp; Path of Model PR19D003 Land disposal</t>
  </si>
  <si>
    <t>Text</t>
  </si>
  <si>
    <t>Price Review 2019</t>
  </si>
  <si>
    <t>Dmmy control</t>
  </si>
  <si>
    <t>Dmmy: Forecast at previous review</t>
  </si>
  <si>
    <t>Dmmy: Actual and current forecast sales</t>
  </si>
  <si>
    <t>Dmmy: Impact of 50% of proceeds</t>
  </si>
  <si>
    <t>Dmmy: WACC - fully post tax on notional structure</t>
  </si>
  <si>
    <t>Dmmy: Discount rate (nominal)</t>
  </si>
  <si>
    <t>Dmmy: Years for discounting purposes</t>
  </si>
  <si>
    <t>Dmmy: Discount factor</t>
  </si>
  <si>
    <t>Dmmy: PV effect of 50% of proceeds from disposals of interest in land</t>
  </si>
  <si>
    <t>Dmmy: NPV effect of 50% of proceeds from disposals of interest in land</t>
  </si>
  <si>
    <t>PR19 RUN 1: early view of past delivery</t>
  </si>
  <si>
    <t>Latest</t>
  </si>
  <si>
    <t>RCV midnight adjustment ~ land sales water - Forecast at previous review</t>
  </si>
  <si>
    <t>Proceeds from disposals of protected land - Water</t>
  </si>
  <si>
    <t>RCV midnight adjustment ~ land sales water - WACC - fully post tax on notional structure</t>
  </si>
  <si>
    <t>RCV midnight adjustment ~ land sales water - RPI: Financial year average year on year %</t>
  </si>
  <si>
    <t>RCV midnight adjustment ~ land sales water - Discount rate (nominal)</t>
  </si>
  <si>
    <t>RCV midnight adjustment ~ land sales wastewater - Forecast at previous review</t>
  </si>
  <si>
    <t>Proceeds from disposals of protected land - Wastewater</t>
  </si>
  <si>
    <t>RCV midnight adjustment ~ land sales wastewater - WACC - fully post tax on notional structure</t>
  </si>
  <si>
    <t>RCV midnight adjustment ~ land sales wastewater - RPI: Financial year average year on year %</t>
  </si>
  <si>
    <t>RCV midnight adjustment ~ land sales wastewater - Discount rate (nominal)</t>
  </si>
  <si>
    <t>A7001DMMY</t>
  </si>
  <si>
    <t>BT39301PTTT</t>
  </si>
  <si>
    <t>Land sales - Proceeds from disposals of protected land (TTT)</t>
  </si>
  <si>
    <t>A7004ADMMY</t>
  </si>
  <si>
    <t>A7004BDMMY</t>
  </si>
  <si>
    <t>A7004DMMY</t>
  </si>
  <si>
    <t>A7003DMMY</t>
  </si>
  <si>
    <t>A7005DMMY</t>
  </si>
  <si>
    <t>A7006DMMY</t>
  </si>
  <si>
    <t>A7010DMMY</t>
  </si>
  <si>
    <t>Change log</t>
  </si>
  <si>
    <t>#</t>
  </si>
  <si>
    <t>Issue</t>
  </si>
  <si>
    <t>Change</t>
  </si>
  <si>
    <t>Sheet</t>
  </si>
  <si>
    <t>Row</t>
  </si>
  <si>
    <t>Calc</t>
  </si>
  <si>
    <t>11, 22 and 33</t>
  </si>
  <si>
    <t>Calculation of the PV effect of 50% of proceeds from disposals of interest in land multiplies the impact of 50% of the proceeds by the discount factor.</t>
  </si>
  <si>
    <t>Formula corrected to divide the impact of 50% of the proceeds by the discount factor. This is consistent with the correction in the 31 January version of the business plan tables, table App9.</t>
  </si>
  <si>
    <t>Action /
Intervention
reference</t>
  </si>
  <si>
    <t>PR19 BY land sales F inputs</t>
  </si>
  <si>
    <t>BYRun2: Blind Year FD</t>
  </si>
  <si>
    <t>PRT</t>
  </si>
  <si>
    <t>PR19PD003_OUT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</si>
</sst>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"/>
  </numFmts>
  <fonts count="12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</font>
    <font>
      <b/>
      <sz val="26"/>
      <color indexed="9"/>
      <name val="Arial"/>
      <family val="2"/>
    </font>
    <font>
      <sz val="10"/>
      <color theme="1"/>
      <name val="Calibri"/>
      <family val="2"/>
      <scheme val="minor"/>
    </font>
    <font>
      <b/>
      <sz val="12"/>
      <color theme="1"/>
      <name val="Arial"/>
      <family val="2"/>
    </font>
    <font>
      <sz val="10"/>
      <color rgb="FF0078C9"/>
      <name val="Franklin Gothic Demi"/>
      <family val="2"/>
    </font>
  </fonts>
  <fills count="8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2664"/>
        <bgColor indexed="64"/>
      </patternFill>
    </fill>
    <fill>
      <patternFill patternType="solid">
        <fgColor rgb="FFE0DCD8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857362"/>
      </left>
      <right style="medium">
        <color rgb="FF857362"/>
      </right>
      <top style="medium">
        <color rgb="FF857362"/>
      </top>
      <bottom style="medium">
        <color rgb="FF857362"/>
      </bottom>
      <diagonal/>
    </border>
  </borders>
  <cellStyleXfs count="10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9" fillId="0" borderId="0"/>
  </cellStyleXfs>
  <cellXfs count="42">
    <xf numFmtId="0" fontId="0" fillId="0" borderId="0" xfId="0"/>
    <xf numFmtId="164" fontId="2" fillId="3" borderId="1" xfId="1" applyNumberFormat="1" applyFont="1" applyFill="1" applyBorder="1" applyAlignment="1" applyProtection="1">
      <protection locked="0"/>
    </xf>
    <xf numFmtId="0" fontId="2" fillId="0" borderId="0" xfId="0" applyFont="1"/>
    <xf numFmtId="0" fontId="2" fillId="4" borderId="1" xfId="0" applyFont="1" applyFill="1" applyBorder="1"/>
    <xf numFmtId="164" fontId="2" fillId="2" borderId="1" xfId="0" applyNumberFormat="1" applyFont="1" applyFill="1" applyBorder="1"/>
    <xf numFmtId="164" fontId="2" fillId="0" borderId="0" xfId="0" applyNumberFormat="1" applyFont="1"/>
    <xf numFmtId="164" fontId="2" fillId="0" borderId="1" xfId="0" applyNumberFormat="1" applyFont="1" applyBorder="1"/>
    <xf numFmtId="10" fontId="2" fillId="2" borderId="1" xfId="1" applyNumberFormat="1" applyFont="1" applyFill="1" applyBorder="1"/>
    <xf numFmtId="164" fontId="2" fillId="0" borderId="1" xfId="0" applyNumberFormat="1" applyFont="1" applyBorder="1" applyAlignment="1">
      <alignment horizontal="right"/>
    </xf>
    <xf numFmtId="0" fontId="4" fillId="0" borderId="0" xfId="3" applyFont="1" applyBorder="1" applyAlignment="1"/>
    <xf numFmtId="0" fontId="2" fillId="0" borderId="0" xfId="2" applyFont="1" applyFill="1" applyBorder="1" applyAlignment="1">
      <alignment horizontal="left"/>
    </xf>
    <xf numFmtId="0" fontId="2" fillId="0" borderId="0" xfId="2" applyFont="1" applyBorder="1" applyAlignment="1"/>
    <xf numFmtId="0" fontId="2" fillId="0" borderId="0" xfId="4" applyFont="1" applyFill="1" applyBorder="1" applyAlignment="1">
      <alignment horizontal="left"/>
    </xf>
    <xf numFmtId="0" fontId="2" fillId="0" borderId="0" xfId="4" applyFont="1" applyFill="1" applyBorder="1" applyAlignment="1"/>
    <xf numFmtId="0" fontId="2" fillId="0" borderId="0" xfId="7" applyFont="1" applyFill="1" applyBorder="1" applyAlignment="1"/>
    <xf numFmtId="0" fontId="4" fillId="0" borderId="0" xfId="3" applyFont="1" applyBorder="1" applyAlignment="1">
      <alignment horizontal="left"/>
    </xf>
    <xf numFmtId="49" fontId="2" fillId="0" borderId="0" xfId="2" applyNumberFormat="1" applyFont="1" applyBorder="1" applyAlignment="1">
      <alignment horizontal="left"/>
    </xf>
    <xf numFmtId="0" fontId="2" fillId="0" borderId="0" xfId="5" applyFont="1" applyFill="1" applyBorder="1" applyAlignment="1">
      <alignment horizontal="left"/>
    </xf>
    <xf numFmtId="164" fontId="2" fillId="0" borderId="1" xfId="0" applyNumberFormat="1" applyFont="1" applyFill="1" applyBorder="1"/>
    <xf numFmtId="0" fontId="5" fillId="0" borderId="0" xfId="0" applyFont="1"/>
    <xf numFmtId="165" fontId="0" fillId="0" borderId="0" xfId="0" applyNumberFormat="1"/>
    <xf numFmtId="3" fontId="0" fillId="0" borderId="0" xfId="0" applyNumberFormat="1"/>
    <xf numFmtId="10" fontId="0" fillId="0" borderId="0" xfId="0" applyNumberFormat="1"/>
    <xf numFmtId="0" fontId="6" fillId="0" borderId="0" xfId="0" applyFont="1"/>
    <xf numFmtId="0" fontId="7" fillId="0" borderId="0" xfId="0" applyFont="1" applyAlignment="1">
      <alignment vertical="center"/>
    </xf>
    <xf numFmtId="165" fontId="0" fillId="5" borderId="0" xfId="0" applyNumberFormat="1" applyFill="1"/>
    <xf numFmtId="3" fontId="0" fillId="5" borderId="0" xfId="0" applyNumberFormat="1" applyFill="1"/>
    <xf numFmtId="10" fontId="0" fillId="5" borderId="0" xfId="0" applyNumberFormat="1" applyFill="1"/>
    <xf numFmtId="165" fontId="2" fillId="0" borderId="0" xfId="0" applyNumberFormat="1" applyFont="1"/>
    <xf numFmtId="165" fontId="2" fillId="0" borderId="0" xfId="0" applyNumberFormat="1" applyFont="1" applyFill="1"/>
    <xf numFmtId="0" fontId="8" fillId="6" borderId="2" xfId="8" applyFont="1" applyFill="1" applyBorder="1" applyAlignment="1">
      <alignment horizontal="left" vertical="center"/>
    </xf>
    <xf numFmtId="0" fontId="2" fillId="0" borderId="0" xfId="9" applyFont="1"/>
    <xf numFmtId="0" fontId="2" fillId="0" borderId="0" xfId="9" applyFont="1" applyAlignment="1">
      <alignment horizontal="left" vertical="top"/>
    </xf>
    <xf numFmtId="0" fontId="9" fillId="0" borderId="0" xfId="9"/>
    <xf numFmtId="0" fontId="10" fillId="0" borderId="3" xfId="9" applyFont="1" applyBorder="1" applyAlignment="1">
      <alignment horizontal="left" vertical="top"/>
    </xf>
    <xf numFmtId="0" fontId="9" fillId="0" borderId="0" xfId="9" applyAlignment="1">
      <alignment horizontal="left" vertical="top"/>
    </xf>
    <xf numFmtId="17" fontId="2" fillId="0" borderId="0" xfId="9" applyNumberFormat="1" applyFont="1" applyAlignment="1">
      <alignment vertical="center"/>
    </xf>
    <xf numFmtId="0" fontId="2" fillId="0" borderId="4" xfId="9" applyFont="1" applyBorder="1" applyAlignment="1">
      <alignment horizontal="left" vertical="center"/>
    </xf>
    <xf numFmtId="0" fontId="2" fillId="0" borderId="2" xfId="9" applyFont="1" applyBorder="1" applyAlignment="1">
      <alignment horizontal="left" vertical="center" wrapText="1"/>
    </xf>
    <xf numFmtId="0" fontId="2" fillId="0" borderId="5" xfId="9" applyFont="1" applyBorder="1" applyAlignment="1">
      <alignment horizontal="left" vertical="center"/>
    </xf>
    <xf numFmtId="0" fontId="9" fillId="0" borderId="0" xfId="9" applyAlignment="1">
      <alignment vertical="center"/>
    </xf>
    <xf numFmtId="0" fontId="11" fillId="7" borderId="6" xfId="2" applyFont="1" applyFill="1" applyBorder="1" applyAlignment="1">
      <alignment horizontal="center" vertical="center" wrapText="1"/>
    </xf>
  </cellXfs>
  <cellStyles count="10">
    <cellStyle name="Normal" xfId="0" builtinId="0"/>
    <cellStyle name="Normal 12" xfId="6"/>
    <cellStyle name="Normal 2" xfId="9"/>
    <cellStyle name="Normal 2 5" xfId="3"/>
    <cellStyle name="Normal 3 2" xfId="2"/>
    <cellStyle name="Normal 4" xfId="8"/>
    <cellStyle name="Normal 7 2" xfId="7"/>
    <cellStyle name="Normal 7 5" xfId="4"/>
    <cellStyle name="Normal 7 7" xfId="5"/>
    <cellStyle name="Percent" xfId="1" builtinId="5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mercl\RATES\YE%20Mar%2006\P12%20March0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RATES%20%20APR2000-MAR2001\YE%20March02\SOUTH%20NDR%20WC%20APR2001%20MAR200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OFWSHARE/PR19%20Modelling/Live%20models/Past%20delivery/Live%20models/PR19PD005%20WRFI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hly Rec"/>
      <sheetName val="Adjustments"/>
      <sheetName val="NDRJnl"/>
      <sheetName val="WCJnl"/>
      <sheetName val="Aln"/>
      <sheetName val="Ber"/>
      <sheetName val="Bly"/>
      <sheetName val="Bre"/>
      <sheetName val="Car"/>
      <sheetName val="C Mor"/>
      <sheetName val="Chelm"/>
      <sheetName val="Ch Le"/>
      <sheetName val="Colch"/>
      <sheetName val="Dar"/>
      <sheetName val="Der"/>
      <sheetName val="Dur"/>
      <sheetName val="Eas"/>
      <sheetName val="Eden"/>
      <sheetName val="G'head"/>
      <sheetName val="Ham"/>
      <sheetName val="H'pool"/>
      <sheetName val="New"/>
      <sheetName val="N Tyne"/>
      <sheetName val="Redbr"/>
      <sheetName val="Red Cl"/>
      <sheetName val="Rich"/>
      <sheetName val="Sedg"/>
      <sheetName val="Stock"/>
      <sheetName val="Sund"/>
      <sheetName val="Tees"/>
      <sheetName val="Tyne"/>
      <sheetName val="Wans"/>
      <sheetName val="Wav"/>
      <sheetName val="Wear"/>
      <sheetName val="Ya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lmsford "/>
      <sheetName val="Suffolk "/>
      <sheetName val="WaveneyDC"/>
      <sheetName val="Yarmouth"/>
    </sheetNames>
    <sheetDataSet>
      <sheetData sheetId="0">
        <row r="28">
          <cell r="G28">
            <v>0</v>
          </cell>
        </row>
      </sheetData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EAR_SHEET"/>
      <sheetName val="F_Inputs"/>
      <sheetName val="InpOverride"/>
      <sheetName val="InpActive"/>
      <sheetName val="F_Outputs"/>
      <sheetName val="Change Log"/>
      <sheetName val="Inputs &gt;"/>
      <sheetName val="Data"/>
      <sheetName val="RPI"/>
      <sheetName val="Calcs &gt;"/>
      <sheetName val="WRFIM - Water"/>
      <sheetName val="WRFIM - Waste"/>
      <sheetName val="WRFIM - Dmmy"/>
      <sheetName val="Output &gt;"/>
      <sheetName val="WFRIM adjustments"/>
      <sheetName val="Other &gt;"/>
      <sheetName val="Timelin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6">
          <cell r="G16">
            <v>0.02</v>
          </cell>
        </row>
        <row r="17">
          <cell r="G17">
            <v>0.03</v>
          </cell>
        </row>
        <row r="19">
          <cell r="G19">
            <v>0.03</v>
          </cell>
        </row>
        <row r="20">
          <cell r="G20">
            <v>3.5999999999999997E-2</v>
          </cell>
        </row>
        <row r="22">
          <cell r="G22">
            <v>0.06</v>
          </cell>
        </row>
        <row r="27">
          <cell r="K27">
            <v>689.76900000000001</v>
          </cell>
        </row>
        <row r="28">
          <cell r="K28">
            <v>818.13699999999994</v>
          </cell>
        </row>
        <row r="29">
          <cell r="K29">
            <v>0</v>
          </cell>
        </row>
        <row r="32">
          <cell r="L32">
            <v>0</v>
          </cell>
          <cell r="M32">
            <v>1.54</v>
          </cell>
          <cell r="N32">
            <v>1</v>
          </cell>
          <cell r="O32">
            <v>0.79</v>
          </cell>
          <cell r="P32">
            <v>0.76</v>
          </cell>
        </row>
        <row r="33">
          <cell r="L33">
            <v>0</v>
          </cell>
          <cell r="M33">
            <v>1.64</v>
          </cell>
          <cell r="N33">
            <v>1.1299999999999999</v>
          </cell>
          <cell r="O33">
            <v>0.87</v>
          </cell>
          <cell r="P33">
            <v>0.27</v>
          </cell>
        </row>
        <row r="34"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8">
          <cell r="L38">
            <v>712.58626361631252</v>
          </cell>
          <cell r="M38">
            <v>723.35382895578334</v>
          </cell>
          <cell r="N38">
            <v>734.1459469427399</v>
          </cell>
          <cell r="O38">
            <v>774.08916532356272</v>
          </cell>
          <cell r="P38">
            <v>804.63825056867029</v>
          </cell>
        </row>
        <row r="39">
          <cell r="L39">
            <v>834.21798923691506</v>
          </cell>
          <cell r="M39">
            <v>858.83291654151481</v>
          </cell>
          <cell r="N39">
            <v>882.78645028125959</v>
          </cell>
          <cell r="O39">
            <v>924.27991158730799</v>
          </cell>
          <cell r="P39">
            <v>962.43833433883026</v>
          </cell>
        </row>
        <row r="40"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5">
          <cell r="K45">
            <v>-7.8528149211278304</v>
          </cell>
        </row>
        <row r="46">
          <cell r="K46">
            <v>-1.69020558680658</v>
          </cell>
        </row>
      </sheetData>
      <sheetData sheetId="8">
        <row r="49">
          <cell r="I49">
            <v>1</v>
          </cell>
          <cell r="J49">
            <v>1.0297693920335429</v>
          </cell>
          <cell r="K49">
            <v>1.0570230607966458</v>
          </cell>
          <cell r="L49">
            <v>1.077987421383648</v>
          </cell>
          <cell r="M49">
            <v>1.0893081761006289</v>
          </cell>
          <cell r="N49">
            <v>1.1132075471698113</v>
          </cell>
          <cell r="O49">
            <v>1.1563941299790357</v>
          </cell>
          <cell r="P49">
            <v>1.1952201257861634</v>
          </cell>
          <cell r="Q49">
            <v>1.2310767295597485</v>
          </cell>
        </row>
        <row r="51">
          <cell r="J51">
            <v>1.0297693920335429</v>
          </cell>
          <cell r="K51">
            <v>1.0264657980456027</v>
          </cell>
          <cell r="L51">
            <v>1.0198333994446649</v>
          </cell>
          <cell r="M51">
            <v>1.0105017502917153</v>
          </cell>
          <cell r="N51">
            <v>1.0219399538106235</v>
          </cell>
          <cell r="O51">
            <v>1.0387947269303202</v>
          </cell>
          <cell r="P51">
            <v>1.0335750543872371</v>
          </cell>
          <cell r="Q51">
            <v>1.03</v>
          </cell>
        </row>
      </sheetData>
      <sheetData sheetId="9"/>
      <sheetData sheetId="10">
        <row r="23">
          <cell r="L23">
            <v>703.44946410154705</v>
          </cell>
          <cell r="M23">
            <v>721.67003646354635</v>
          </cell>
          <cell r="N23">
            <v>744.72014409470307</v>
          </cell>
          <cell r="O23">
            <v>779.49464786271392</v>
          </cell>
          <cell r="P23">
            <v>811.59038238302139</v>
          </cell>
        </row>
        <row r="27">
          <cell r="K27">
            <v>-7.8528149211278304</v>
          </cell>
        </row>
        <row r="31">
          <cell r="N31">
            <v>-3.2401082164742148</v>
          </cell>
          <cell r="O31">
            <v>-3.4869763938354712</v>
          </cell>
          <cell r="P31">
            <v>-3.7337976812781069</v>
          </cell>
        </row>
        <row r="40">
          <cell r="L40">
            <v>0</v>
          </cell>
          <cell r="M40">
            <v>0</v>
          </cell>
          <cell r="N40">
            <v>-10.126889123943704</v>
          </cell>
          <cell r="O40">
            <v>-1.9185061453159975</v>
          </cell>
          <cell r="P40">
            <v>-3.2183341330718132</v>
          </cell>
        </row>
        <row r="52">
          <cell r="L52">
            <v>1.298856560568297E-2</v>
          </cell>
          <cell r="M52">
            <v>2.3331888635534925E-3</v>
          </cell>
          <cell r="N52">
            <v>3.8186752881956953E-3</v>
          </cell>
          <cell r="O52">
            <v>0</v>
          </cell>
          <cell r="P52">
            <v>-1.4128937773125849E-15</v>
          </cell>
        </row>
        <row r="95">
          <cell r="P95">
            <v>1.1368683772161603E-12</v>
          </cell>
        </row>
      </sheetData>
      <sheetData sheetId="11">
        <row r="23">
          <cell r="L23">
            <v>834.36343792145976</v>
          </cell>
          <cell r="M23">
            <v>856.80927478095998</v>
          </cell>
          <cell r="N23">
            <v>885.28957549919301</v>
          </cell>
          <cell r="O23">
            <v>927.33616214178619</v>
          </cell>
          <cell r="P23">
            <v>960.97533185873112</v>
          </cell>
        </row>
        <row r="27">
          <cell r="K27">
            <v>-1.69020558680658</v>
          </cell>
        </row>
        <row r="31">
          <cell r="N31">
            <v>-0.69738674148659119</v>
          </cell>
          <cell r="O31">
            <v>-0.75052156979613527</v>
          </cell>
          <cell r="P31">
            <v>-0.80364630572438511</v>
          </cell>
        </row>
        <row r="40">
          <cell r="L40">
            <v>0</v>
          </cell>
          <cell r="M40">
            <v>0</v>
          </cell>
          <cell r="N40">
            <v>0.16120991811490851</v>
          </cell>
          <cell r="O40">
            <v>-2.3057289846830371</v>
          </cell>
          <cell r="P40">
            <v>2.2666487858234934</v>
          </cell>
        </row>
        <row r="52">
          <cell r="L52">
            <v>-1.7432293642569101E-4</v>
          </cell>
          <cell r="M52">
            <v>2.3618345647252246E-3</v>
          </cell>
          <cell r="N52">
            <v>-2.2231600325079465E-3</v>
          </cell>
          <cell r="O52">
            <v>9.8400353655962551E-16</v>
          </cell>
          <cell r="P52">
            <v>0</v>
          </cell>
        </row>
        <row r="95">
          <cell r="P95">
            <v>-9.7387215314045319E-13</v>
          </cell>
        </row>
      </sheetData>
      <sheetData sheetId="12">
        <row r="23"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</row>
      </sheetData>
      <sheetData sheetId="13"/>
      <sheetData sheetId="14"/>
      <sheetData sheetId="15"/>
      <sheetData sheetId="16">
        <row r="3">
          <cell r="I3" t="str">
            <v>2012-13</v>
          </cell>
          <cell r="J3" t="str">
            <v>2013-14</v>
          </cell>
          <cell r="K3" t="str">
            <v>2014-15</v>
          </cell>
          <cell r="L3" t="str">
            <v>2015-16</v>
          </cell>
          <cell r="M3" t="str">
            <v>2016-17</v>
          </cell>
          <cell r="N3" t="str">
            <v>2017-18</v>
          </cell>
          <cell r="O3" t="str">
            <v>2018-19</v>
          </cell>
          <cell r="P3" t="str">
            <v>2019-20</v>
          </cell>
          <cell r="Q3" t="str">
            <v>2020-21</v>
          </cell>
          <cell r="R3" t="str">
            <v>2021-22</v>
          </cell>
          <cell r="S3" t="str">
            <v>2022-23</v>
          </cell>
          <cell r="T3" t="str">
            <v>2023-24</v>
          </cell>
          <cell r="U3" t="str">
            <v>2024-25</v>
          </cell>
        </row>
        <row r="5">
          <cell r="I5">
            <v>2012</v>
          </cell>
          <cell r="J5">
            <v>2013</v>
          </cell>
          <cell r="K5">
            <v>2014</v>
          </cell>
          <cell r="L5">
            <v>2015</v>
          </cell>
          <cell r="M5">
            <v>2016</v>
          </cell>
          <cell r="N5">
            <v>2017</v>
          </cell>
          <cell r="O5">
            <v>2018</v>
          </cell>
          <cell r="P5">
            <v>2019</v>
          </cell>
          <cell r="Q5">
            <v>2020</v>
          </cell>
          <cell r="R5">
            <v>2021</v>
          </cell>
          <cell r="S5">
            <v>2022</v>
          </cell>
          <cell r="T5">
            <v>2023</v>
          </cell>
          <cell r="U5">
            <v>2024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XFC16"/>
  <sheetViews>
    <sheetView showGridLines="0" tabSelected="1" zoomScale="80" zoomScaleNormal="80" workbookViewId="0">
      <pane xSplit="1" ySplit="3" topLeftCell="B4" activePane="bottomRight" state="frozen"/>
      <selection pane="topRight" activeCell="B1" sqref="B1"/>
      <selection pane="bottomLeft" activeCell="A4" sqref="A4"/>
      <selection pane="bottomRight"/>
    </sheetView>
  </sheetViews>
  <sheetFormatPr defaultColWidth="0" defaultRowHeight="13.15" x14ac:dyDescent="0.4"/>
  <cols>
    <col min="1" max="2" width="8" style="33" customWidth="1"/>
    <col min="3" max="4" width="44.375" style="35" customWidth="1"/>
    <col min="5" max="5" width="13.875" style="35" customWidth="1"/>
    <col min="6" max="6" width="12.875" style="35" customWidth="1"/>
    <col min="7" max="7" width="0" style="33" hidden="1" customWidth="1"/>
    <col min="8" max="16383" width="8" style="33" hidden="1"/>
    <col min="16384" max="16384" width="7.875" style="33" hidden="1" customWidth="1"/>
  </cols>
  <sheetData>
    <row r="1" spans="1:6" s="30" customFormat="1" ht="32.25" x14ac:dyDescent="0.35">
      <c r="A1" s="30" t="s">
        <v>107</v>
      </c>
    </row>
    <row r="2" spans="1:6" x14ac:dyDescent="0.4">
      <c r="A2" s="31"/>
      <c r="B2" s="31"/>
      <c r="C2" s="32"/>
      <c r="D2" s="32"/>
      <c r="E2" s="32"/>
      <c r="F2" s="32"/>
    </row>
    <row r="3" spans="1:6" ht="15" x14ac:dyDescent="0.4">
      <c r="A3" s="31"/>
      <c r="B3" s="34" t="s">
        <v>108</v>
      </c>
      <c r="C3" s="34" t="s">
        <v>109</v>
      </c>
      <c r="D3" s="34" t="s">
        <v>110</v>
      </c>
      <c r="E3" s="34" t="s">
        <v>111</v>
      </c>
      <c r="F3" s="34" t="s">
        <v>112</v>
      </c>
    </row>
    <row r="4" spans="1:6" x14ac:dyDescent="0.4">
      <c r="A4" s="31"/>
      <c r="B4" s="31"/>
      <c r="C4" s="32"/>
      <c r="D4" s="32"/>
      <c r="E4" s="32"/>
      <c r="F4" s="32"/>
    </row>
    <row r="5" spans="1:6" s="40" customFormat="1" ht="57.75" customHeight="1" x14ac:dyDescent="0.35">
      <c r="A5" s="36">
        <v>43497</v>
      </c>
      <c r="B5" s="37">
        <v>1</v>
      </c>
      <c r="C5" s="38" t="s">
        <v>115</v>
      </c>
      <c r="D5" s="38" t="s">
        <v>116</v>
      </c>
      <c r="E5" s="38" t="s">
        <v>113</v>
      </c>
      <c r="F5" s="39" t="s">
        <v>114</v>
      </c>
    </row>
    <row r="6" spans="1:6" x14ac:dyDescent="0.4">
      <c r="A6" s="31"/>
      <c r="B6" s="31"/>
      <c r="C6" s="32"/>
      <c r="D6" s="32"/>
      <c r="E6" s="32"/>
      <c r="F6" s="32"/>
    </row>
    <row r="7" spans="1:6" x14ac:dyDescent="0.4">
      <c r="A7" s="31"/>
      <c r="B7" s="31"/>
      <c r="C7" s="32"/>
      <c r="D7" s="32"/>
      <c r="E7" s="32"/>
      <c r="F7" s="32"/>
    </row>
    <row r="8" spans="1:6" x14ac:dyDescent="0.4">
      <c r="A8" s="31"/>
      <c r="B8" s="31"/>
      <c r="C8" s="32"/>
      <c r="D8" s="32"/>
      <c r="E8" s="32"/>
      <c r="F8" s="32"/>
    </row>
    <row r="9" spans="1:6" x14ac:dyDescent="0.4">
      <c r="A9" s="31"/>
      <c r="B9" s="31"/>
      <c r="C9" s="32"/>
      <c r="D9" s="32"/>
      <c r="E9" s="32"/>
      <c r="F9" s="32"/>
    </row>
    <row r="10" spans="1:6" x14ac:dyDescent="0.4">
      <c r="A10" s="31"/>
      <c r="B10" s="31"/>
      <c r="C10" s="32"/>
      <c r="D10" s="32"/>
      <c r="E10" s="32"/>
      <c r="F10" s="32"/>
    </row>
    <row r="11" spans="1:6" x14ac:dyDescent="0.4">
      <c r="A11" s="31"/>
      <c r="B11" s="31"/>
      <c r="C11" s="32"/>
      <c r="D11" s="32"/>
      <c r="E11" s="32"/>
      <c r="F11" s="32"/>
    </row>
    <row r="12" spans="1:6" x14ac:dyDescent="0.4">
      <c r="A12" s="31"/>
      <c r="B12" s="31"/>
      <c r="C12" s="32"/>
      <c r="D12" s="32"/>
      <c r="E12" s="32"/>
      <c r="F12" s="32"/>
    </row>
    <row r="13" spans="1:6" x14ac:dyDescent="0.4">
      <c r="A13" s="31"/>
      <c r="B13" s="31"/>
      <c r="C13" s="32"/>
      <c r="D13" s="32"/>
      <c r="E13" s="32"/>
      <c r="F13" s="32"/>
    </row>
    <row r="14" spans="1:6" x14ac:dyDescent="0.4">
      <c r="A14" s="31"/>
      <c r="B14" s="31"/>
      <c r="C14" s="32"/>
      <c r="D14" s="32"/>
      <c r="E14" s="32"/>
      <c r="F14" s="32"/>
    </row>
    <row r="15" spans="1:6" x14ac:dyDescent="0.4">
      <c r="A15" s="31"/>
      <c r="B15" s="31"/>
      <c r="C15" s="32"/>
      <c r="D15" s="32"/>
      <c r="E15" s="32"/>
      <c r="F15" s="32"/>
    </row>
    <row r="16" spans="1:6" x14ac:dyDescent="0.4">
      <c r="A16" s="31"/>
      <c r="B16" s="31"/>
      <c r="C16" s="32"/>
      <c r="D16" s="32"/>
      <c r="E16" s="32"/>
      <c r="F16" s="32"/>
    </row>
  </sheetData>
  <pageMargins left="0.70866141732283472" right="0.70866141732283472" top="0.74803149606299213" bottom="0.74803149606299213" header="0.31496062992125984" footer="0.31496062992125984"/>
  <pageSetup paperSize="9" scale="55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zoomScaleNormal="100" workbookViewId="0"/>
  </sheetViews>
  <sheetFormatPr defaultRowHeight="13.5" x14ac:dyDescent="0.35"/>
  <cols>
    <col min="1" max="1" width="4.375" customWidth="1"/>
    <col min="2" max="2" width="7.75" customWidth="1"/>
    <col min="3" max="3" width="61.125" customWidth="1"/>
    <col min="4" max="4" width="3.25" customWidth="1"/>
    <col min="5" max="5" width="15.8125" customWidth="1"/>
    <col min="6" max="11" width="5.625" customWidth="1"/>
  </cols>
  <sheetData>
    <row r="1" spans="1:11" x14ac:dyDescent="0.35">
      <c r="C1" t="s">
        <v>118</v>
      </c>
    </row>
    <row r="2" spans="1:11" x14ac:dyDescent="0.35">
      <c r="A2" t="s">
        <v>52</v>
      </c>
      <c r="B2" t="s">
        <v>53</v>
      </c>
      <c r="C2" t="s">
        <v>54</v>
      </c>
      <c r="D2" t="s">
        <v>55</v>
      </c>
      <c r="E2" t="s">
        <v>56</v>
      </c>
      <c r="F2" t="s">
        <v>0</v>
      </c>
      <c r="G2" t="s">
        <v>1</v>
      </c>
      <c r="H2" t="s">
        <v>2</v>
      </c>
      <c r="I2" t="s">
        <v>3</v>
      </c>
      <c r="J2" t="s">
        <v>4</v>
      </c>
      <c r="K2" t="s">
        <v>5</v>
      </c>
    </row>
    <row r="4" spans="1:11" x14ac:dyDescent="0.35">
      <c r="F4" t="s">
        <v>74</v>
      </c>
      <c r="G4" t="s">
        <v>74</v>
      </c>
      <c r="H4" t="s">
        <v>74</v>
      </c>
      <c r="I4" t="s">
        <v>74</v>
      </c>
      <c r="J4" t="s">
        <v>74</v>
      </c>
      <c r="K4" t="s">
        <v>74</v>
      </c>
    </row>
    <row r="5" spans="1:11" x14ac:dyDescent="0.35">
      <c r="F5" t="s">
        <v>119</v>
      </c>
      <c r="G5" t="s">
        <v>119</v>
      </c>
      <c r="H5" t="s">
        <v>119</v>
      </c>
      <c r="I5" t="s">
        <v>119</v>
      </c>
      <c r="J5" t="s">
        <v>119</v>
      </c>
      <c r="K5" t="s">
        <v>119</v>
      </c>
    </row>
    <row r="6" spans="1:11" x14ac:dyDescent="0.35">
      <c r="F6" t="s">
        <v>86</v>
      </c>
      <c r="G6" t="s">
        <v>86</v>
      </c>
      <c r="H6" t="s">
        <v>86</v>
      </c>
      <c r="I6" t="s">
        <v>86</v>
      </c>
      <c r="J6" t="s">
        <v>86</v>
      </c>
      <c r="K6" t="s">
        <v>86</v>
      </c>
    </row>
    <row r="7" spans="1:11" x14ac:dyDescent="0.35">
      <c r="A7" t="s">
        <v>120</v>
      </c>
      <c r="B7" t="s">
        <v>9</v>
      </c>
      <c r="C7" t="s">
        <v>87</v>
      </c>
      <c r="D7" t="s">
        <v>10</v>
      </c>
      <c r="E7" t="s">
        <v>74</v>
      </c>
      <c r="F7" s="20">
        <v>0</v>
      </c>
      <c r="G7" s="20"/>
      <c r="H7" s="20"/>
      <c r="I7" s="20"/>
      <c r="J7" s="20"/>
      <c r="K7" s="20"/>
    </row>
    <row r="8" spans="1:11" x14ac:dyDescent="0.35">
      <c r="A8" t="s">
        <v>120</v>
      </c>
      <c r="B8" t="s">
        <v>12</v>
      </c>
      <c r="C8" t="s">
        <v>88</v>
      </c>
      <c r="D8" t="s">
        <v>13</v>
      </c>
      <c r="E8" t="s">
        <v>74</v>
      </c>
      <c r="F8" s="21">
        <v>0</v>
      </c>
      <c r="G8" s="21">
        <v>0</v>
      </c>
      <c r="H8" s="21">
        <v>0</v>
      </c>
      <c r="I8" s="21">
        <v>0</v>
      </c>
      <c r="J8" s="21">
        <v>0</v>
      </c>
      <c r="K8" s="21">
        <v>0</v>
      </c>
    </row>
    <row r="9" spans="1:11" x14ac:dyDescent="0.35">
      <c r="A9" t="s">
        <v>120</v>
      </c>
      <c r="B9" t="s">
        <v>17</v>
      </c>
      <c r="C9" t="s">
        <v>89</v>
      </c>
      <c r="D9" t="s">
        <v>18</v>
      </c>
      <c r="E9" t="s">
        <v>74</v>
      </c>
      <c r="F9" s="22">
        <v>3.7600000000000001E-2</v>
      </c>
      <c r="G9" s="22">
        <v>3.7600000000000001E-2</v>
      </c>
      <c r="H9" s="22">
        <v>3.7600000000000001E-2</v>
      </c>
      <c r="I9" s="22">
        <v>3.7600000000000001E-2</v>
      </c>
      <c r="J9" s="22">
        <v>3.7600000000000001E-2</v>
      </c>
      <c r="K9" s="22">
        <v>0</v>
      </c>
    </row>
    <row r="10" spans="1:11" x14ac:dyDescent="0.35">
      <c r="A10" t="s">
        <v>120</v>
      </c>
      <c r="B10" t="s">
        <v>20</v>
      </c>
      <c r="C10" t="s">
        <v>90</v>
      </c>
      <c r="D10" t="s">
        <v>18</v>
      </c>
      <c r="E10" t="s">
        <v>74</v>
      </c>
      <c r="F10" s="22">
        <v>2.60364642839611E-2</v>
      </c>
      <c r="G10" s="22">
        <v>2.60364642839611E-2</v>
      </c>
      <c r="H10" s="22">
        <v>2.60364642839611E-2</v>
      </c>
      <c r="I10" s="22">
        <v>2.60364642839611E-2</v>
      </c>
      <c r="J10" s="22">
        <v>2.60364642839611E-2</v>
      </c>
      <c r="K10" s="22">
        <v>2.5213391659906E-2</v>
      </c>
    </row>
    <row r="11" spans="1:11" x14ac:dyDescent="0.35">
      <c r="A11" t="s">
        <v>120</v>
      </c>
      <c r="B11" t="s">
        <v>22</v>
      </c>
      <c r="C11" t="s">
        <v>91</v>
      </c>
      <c r="D11" t="s">
        <v>18</v>
      </c>
      <c r="E11" t="s">
        <v>74</v>
      </c>
      <c r="F11" s="22">
        <v>6.3636464283961094E-2</v>
      </c>
      <c r="G11" s="22">
        <v>6.3636464283961094E-2</v>
      </c>
      <c r="H11" s="22">
        <v>6.3636464283961094E-2</v>
      </c>
      <c r="I11" s="22">
        <v>6.3636464283961094E-2</v>
      </c>
      <c r="J11" s="22">
        <v>6.3636464283961094E-2</v>
      </c>
      <c r="K11" s="22">
        <v>2.5213391659906E-2</v>
      </c>
    </row>
    <row r="12" spans="1:11" x14ac:dyDescent="0.35">
      <c r="A12" t="s">
        <v>120</v>
      </c>
      <c r="B12" t="s">
        <v>35</v>
      </c>
      <c r="C12" t="s">
        <v>92</v>
      </c>
      <c r="D12" t="s">
        <v>10</v>
      </c>
      <c r="E12" t="s">
        <v>74</v>
      </c>
      <c r="F12" s="20">
        <v>0</v>
      </c>
      <c r="G12" s="20"/>
      <c r="H12" s="20"/>
      <c r="I12" s="20"/>
      <c r="J12" s="20"/>
      <c r="K12" s="20"/>
    </row>
    <row r="13" spans="1:11" x14ac:dyDescent="0.35">
      <c r="A13" t="s">
        <v>120</v>
      </c>
      <c r="B13" t="s">
        <v>37</v>
      </c>
      <c r="C13" t="s">
        <v>93</v>
      </c>
      <c r="D13" t="s">
        <v>13</v>
      </c>
      <c r="E13" t="s">
        <v>74</v>
      </c>
      <c r="F13" s="21">
        <v>0</v>
      </c>
      <c r="G13" s="21">
        <v>0</v>
      </c>
      <c r="H13" s="21">
        <v>0</v>
      </c>
      <c r="I13" s="21">
        <v>0</v>
      </c>
      <c r="J13" s="21"/>
      <c r="K13" s="21">
        <v>0</v>
      </c>
    </row>
    <row r="14" spans="1:11" x14ac:dyDescent="0.35">
      <c r="A14" t="s">
        <v>120</v>
      </c>
      <c r="B14" t="s">
        <v>41</v>
      </c>
      <c r="C14" t="s">
        <v>94</v>
      </c>
      <c r="D14" t="s">
        <v>18</v>
      </c>
      <c r="E14" t="s">
        <v>74</v>
      </c>
      <c r="F14" s="22">
        <v>3.7600000000000001E-2</v>
      </c>
      <c r="G14" s="22">
        <v>3.7600000000000001E-2</v>
      </c>
      <c r="H14" s="22">
        <v>3.7600000000000001E-2</v>
      </c>
      <c r="I14" s="22">
        <v>3.7600000000000001E-2</v>
      </c>
      <c r="J14" s="22">
        <v>3.7600000000000001E-2</v>
      </c>
      <c r="K14" s="22">
        <v>0</v>
      </c>
    </row>
    <row r="15" spans="1:11" x14ac:dyDescent="0.35">
      <c r="A15" t="s">
        <v>120</v>
      </c>
      <c r="B15" t="s">
        <v>42</v>
      </c>
      <c r="C15" t="s">
        <v>95</v>
      </c>
      <c r="D15" t="s">
        <v>18</v>
      </c>
      <c r="E15" t="s">
        <v>74</v>
      </c>
      <c r="F15" s="22">
        <v>2.60364642839611E-2</v>
      </c>
      <c r="G15" s="22">
        <v>2.60364642839611E-2</v>
      </c>
      <c r="H15" s="22">
        <v>2.60364642839611E-2</v>
      </c>
      <c r="I15" s="22">
        <v>2.60364642839611E-2</v>
      </c>
      <c r="J15" s="22">
        <v>2.60364642839611E-2</v>
      </c>
      <c r="K15" s="22">
        <v>2.5213391659906E-2</v>
      </c>
    </row>
    <row r="16" spans="1:11" x14ac:dyDescent="0.35">
      <c r="A16" t="s">
        <v>120</v>
      </c>
      <c r="B16" t="s">
        <v>44</v>
      </c>
      <c r="C16" t="s">
        <v>96</v>
      </c>
      <c r="D16" t="s">
        <v>18</v>
      </c>
      <c r="E16" t="s">
        <v>74</v>
      </c>
      <c r="F16" s="22">
        <v>6.3636464283961094E-2</v>
      </c>
      <c r="G16" s="22">
        <v>6.3636464283961094E-2</v>
      </c>
      <c r="H16" s="22">
        <v>6.3636464283961094E-2</v>
      </c>
      <c r="I16" s="22">
        <v>6.3636464283961094E-2</v>
      </c>
      <c r="J16" s="22">
        <v>6.3636464283961094E-2</v>
      </c>
      <c r="K16" s="22">
        <v>2.5213391659906E-2</v>
      </c>
    </row>
    <row r="17" spans="1:11" x14ac:dyDescent="0.35">
      <c r="A17" t="s">
        <v>120</v>
      </c>
      <c r="B17" t="s">
        <v>97</v>
      </c>
      <c r="C17" t="s">
        <v>92</v>
      </c>
      <c r="D17" t="s">
        <v>10</v>
      </c>
      <c r="E17" t="s">
        <v>74</v>
      </c>
      <c r="F17" s="20">
        <v>0</v>
      </c>
      <c r="G17" s="20"/>
      <c r="H17" s="20"/>
      <c r="I17" s="20"/>
      <c r="J17" s="20"/>
      <c r="K17" s="20"/>
    </row>
    <row r="18" spans="1:11" x14ac:dyDescent="0.35">
      <c r="A18" t="s">
        <v>120</v>
      </c>
      <c r="B18" t="s">
        <v>98</v>
      </c>
      <c r="C18" t="s">
        <v>99</v>
      </c>
      <c r="D18" t="s">
        <v>13</v>
      </c>
      <c r="E18" t="s">
        <v>74</v>
      </c>
      <c r="F18" s="20">
        <v>0</v>
      </c>
      <c r="G18" s="20">
        <v>0</v>
      </c>
      <c r="H18" s="20">
        <v>0</v>
      </c>
      <c r="I18" s="20">
        <v>0</v>
      </c>
      <c r="J18" s="20"/>
      <c r="K18" s="20">
        <v>0</v>
      </c>
    </row>
    <row r="19" spans="1:11" x14ac:dyDescent="0.35">
      <c r="A19" t="s">
        <v>120</v>
      </c>
      <c r="B19" t="s">
        <v>100</v>
      </c>
      <c r="C19" t="s">
        <v>94</v>
      </c>
      <c r="D19" t="s">
        <v>18</v>
      </c>
      <c r="E19" t="s">
        <v>74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</row>
    <row r="20" spans="1:11" x14ac:dyDescent="0.35">
      <c r="A20" t="s">
        <v>120</v>
      </c>
      <c r="B20" t="s">
        <v>101</v>
      </c>
      <c r="C20" t="s">
        <v>95</v>
      </c>
      <c r="D20" t="s">
        <v>18</v>
      </c>
      <c r="E20" t="s">
        <v>74</v>
      </c>
      <c r="F20" s="22">
        <v>2.5925336332219499E-2</v>
      </c>
      <c r="G20" s="22">
        <v>2.5925336332219499E-2</v>
      </c>
      <c r="H20" s="22">
        <v>2.5925336332219499E-2</v>
      </c>
      <c r="I20" s="22">
        <v>2.5925336332219499E-2</v>
      </c>
      <c r="J20" s="22">
        <v>2.5925336332219499E-2</v>
      </c>
      <c r="K20" s="22">
        <v>2.5925336332219499E-2</v>
      </c>
    </row>
    <row r="21" spans="1:11" x14ac:dyDescent="0.35">
      <c r="A21" t="s">
        <v>120</v>
      </c>
      <c r="B21" t="s">
        <v>102</v>
      </c>
      <c r="C21" t="s">
        <v>96</v>
      </c>
      <c r="D21" t="s">
        <v>18</v>
      </c>
      <c r="E21" t="s">
        <v>74</v>
      </c>
      <c r="F21" s="22">
        <v>2.5925336332219499E-2</v>
      </c>
      <c r="G21" s="22">
        <v>2.5925336332219499E-2</v>
      </c>
      <c r="H21" s="22">
        <v>2.5925336332219499E-2</v>
      </c>
      <c r="I21" s="22">
        <v>2.5925336332219499E-2</v>
      </c>
      <c r="J21" s="22">
        <v>2.5925336332219499E-2</v>
      </c>
      <c r="K21" s="22">
        <v>2.5925336332219499E-2</v>
      </c>
    </row>
  </sheetData>
  <pageMargins left="0.70866141732283472" right="0.70866141732283472" top="0.74803149606299213" bottom="0.74803149606299213" header="0.31496062992125984" footer="0.31496062992125984"/>
  <pageSetup paperSize="9" scale="55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1"/>
  <sheetViews>
    <sheetView zoomScaleNormal="100" workbookViewId="0">
      <pane xSplit="5" ySplit="6" topLeftCell="F7" activePane="bottomRight" state="frozen"/>
      <selection pane="topRight"/>
      <selection pane="bottomLeft"/>
      <selection pane="bottomRight"/>
    </sheetView>
  </sheetViews>
  <sheetFormatPr defaultRowHeight="13.5" x14ac:dyDescent="0.35"/>
  <cols>
    <col min="1" max="1" width="8.125" bestFit="1" customWidth="1"/>
    <col min="2" max="2" width="13" bestFit="1" customWidth="1"/>
    <col min="3" max="3" width="80.5" bestFit="1" customWidth="1"/>
    <col min="4" max="4" width="4.875" bestFit="1" customWidth="1"/>
    <col min="5" max="5" width="16.25" bestFit="1" customWidth="1"/>
    <col min="6" max="11" width="9.625" customWidth="1"/>
    <col min="12" max="12" width="12.625" customWidth="1"/>
  </cols>
  <sheetData>
    <row r="2" spans="1:12" x14ac:dyDescent="0.35">
      <c r="A2" t="s">
        <v>52</v>
      </c>
      <c r="B2" t="s">
        <v>53</v>
      </c>
      <c r="C2" t="s">
        <v>54</v>
      </c>
      <c r="D2" t="s">
        <v>55</v>
      </c>
      <c r="E2" t="s">
        <v>56</v>
      </c>
      <c r="F2" t="s">
        <v>0</v>
      </c>
      <c r="G2" t="s">
        <v>1</v>
      </c>
      <c r="H2" t="s">
        <v>2</v>
      </c>
      <c r="I2" t="s">
        <v>3</v>
      </c>
      <c r="J2" t="s">
        <v>4</v>
      </c>
      <c r="K2" t="s">
        <v>5</v>
      </c>
    </row>
    <row r="4" spans="1:12" x14ac:dyDescent="0.35">
      <c r="F4" t="s">
        <v>74</v>
      </c>
      <c r="G4" t="s">
        <v>74</v>
      </c>
      <c r="H4" t="s">
        <v>74</v>
      </c>
      <c r="I4" t="s">
        <v>74</v>
      </c>
      <c r="J4" t="s">
        <v>74</v>
      </c>
      <c r="K4" t="s">
        <v>74</v>
      </c>
    </row>
    <row r="5" spans="1:12" ht="13.9" thickBot="1" x14ac:dyDescent="0.4">
      <c r="F5" t="s">
        <v>85</v>
      </c>
      <c r="G5" t="s">
        <v>85</v>
      </c>
      <c r="H5" t="s">
        <v>85</v>
      </c>
      <c r="I5" t="s">
        <v>85</v>
      </c>
      <c r="J5" t="s">
        <v>85</v>
      </c>
      <c r="K5" t="s">
        <v>85</v>
      </c>
    </row>
    <row r="6" spans="1:12" ht="40.9" thickBot="1" x14ac:dyDescent="0.4">
      <c r="F6" t="s">
        <v>86</v>
      </c>
      <c r="G6" t="s">
        <v>86</v>
      </c>
      <c r="H6" t="s">
        <v>86</v>
      </c>
      <c r="I6" t="s">
        <v>86</v>
      </c>
      <c r="J6" t="s">
        <v>86</v>
      </c>
      <c r="K6" t="s">
        <v>86</v>
      </c>
      <c r="L6" s="41" t="s">
        <v>117</v>
      </c>
    </row>
    <row r="7" spans="1:12" x14ac:dyDescent="0.35">
      <c r="A7" t="str">
        <f>F_Inputs!A7</f>
        <v>PRT</v>
      </c>
      <c r="B7" t="s">
        <v>9</v>
      </c>
      <c r="C7" t="s">
        <v>87</v>
      </c>
      <c r="D7" t="s">
        <v>10</v>
      </c>
      <c r="E7" t="s">
        <v>74</v>
      </c>
      <c r="F7" s="25"/>
      <c r="G7" s="20"/>
      <c r="H7" s="20"/>
      <c r="I7" s="20"/>
      <c r="J7" s="20"/>
      <c r="K7" s="20"/>
    </row>
    <row r="8" spans="1:12" x14ac:dyDescent="0.35">
      <c r="A8" t="str">
        <f>F_Inputs!A8</f>
        <v>PRT</v>
      </c>
      <c r="B8" t="s">
        <v>12</v>
      </c>
      <c r="C8" t="s">
        <v>88</v>
      </c>
      <c r="D8" t="s">
        <v>13</v>
      </c>
      <c r="E8" t="s">
        <v>74</v>
      </c>
      <c r="F8" s="26"/>
      <c r="G8" s="26"/>
      <c r="H8" s="26"/>
      <c r="I8" s="26"/>
      <c r="J8" s="26"/>
      <c r="K8" s="26"/>
    </row>
    <row r="9" spans="1:12" x14ac:dyDescent="0.35">
      <c r="A9" t="str">
        <f>F_Inputs!A9</f>
        <v>PRT</v>
      </c>
      <c r="B9" t="s">
        <v>17</v>
      </c>
      <c r="C9" t="s">
        <v>89</v>
      </c>
      <c r="D9" t="s">
        <v>18</v>
      </c>
      <c r="E9" t="s">
        <v>74</v>
      </c>
      <c r="F9" s="27"/>
      <c r="G9" s="27"/>
      <c r="H9" s="27"/>
      <c r="I9" s="27"/>
      <c r="J9" s="27"/>
      <c r="K9" s="27"/>
    </row>
    <row r="10" spans="1:12" x14ac:dyDescent="0.35">
      <c r="A10" t="str">
        <f>F_Inputs!A10</f>
        <v>PRT</v>
      </c>
      <c r="B10" t="s">
        <v>20</v>
      </c>
      <c r="C10" t="s">
        <v>90</v>
      </c>
      <c r="D10" t="s">
        <v>18</v>
      </c>
      <c r="E10" t="s">
        <v>74</v>
      </c>
      <c r="F10" s="27"/>
      <c r="G10" s="27"/>
      <c r="H10" s="27"/>
      <c r="I10" s="27"/>
      <c r="J10" s="27"/>
      <c r="K10" s="27"/>
    </row>
    <row r="11" spans="1:12" x14ac:dyDescent="0.35">
      <c r="A11" t="str">
        <f>F_Inputs!A11</f>
        <v>PRT</v>
      </c>
      <c r="B11" t="s">
        <v>22</v>
      </c>
      <c r="C11" t="s">
        <v>91</v>
      </c>
      <c r="D11" t="s">
        <v>18</v>
      </c>
      <c r="E11" t="s">
        <v>74</v>
      </c>
      <c r="F11" s="27"/>
      <c r="G11" s="27"/>
      <c r="H11" s="27"/>
      <c r="I11" s="27"/>
      <c r="J11" s="27"/>
      <c r="K11" s="27"/>
    </row>
    <row r="12" spans="1:12" x14ac:dyDescent="0.35">
      <c r="A12" t="str">
        <f>F_Inputs!A12</f>
        <v>PRT</v>
      </c>
      <c r="B12" t="s">
        <v>35</v>
      </c>
      <c r="C12" t="s">
        <v>92</v>
      </c>
      <c r="D12" t="s">
        <v>10</v>
      </c>
      <c r="E12" t="s">
        <v>74</v>
      </c>
      <c r="F12" s="25"/>
      <c r="G12" s="20"/>
      <c r="H12" s="20"/>
      <c r="I12" s="20"/>
      <c r="J12" s="20"/>
      <c r="K12" s="20"/>
    </row>
    <row r="13" spans="1:12" x14ac:dyDescent="0.35">
      <c r="A13" t="str">
        <f>F_Inputs!A13</f>
        <v>PRT</v>
      </c>
      <c r="B13" t="s">
        <v>37</v>
      </c>
      <c r="C13" t="s">
        <v>93</v>
      </c>
      <c r="D13" t="s">
        <v>13</v>
      </c>
      <c r="E13" t="s">
        <v>74</v>
      </c>
      <c r="F13" s="26"/>
      <c r="G13" s="26"/>
      <c r="H13" s="26"/>
      <c r="I13" s="26"/>
      <c r="J13" s="26"/>
      <c r="K13" s="26"/>
    </row>
    <row r="14" spans="1:12" x14ac:dyDescent="0.35">
      <c r="A14" t="str">
        <f>F_Inputs!A14</f>
        <v>PRT</v>
      </c>
      <c r="B14" t="s">
        <v>41</v>
      </c>
      <c r="C14" t="s">
        <v>94</v>
      </c>
      <c r="D14" t="s">
        <v>18</v>
      </c>
      <c r="E14" t="s">
        <v>74</v>
      </c>
      <c r="F14" s="27"/>
      <c r="G14" s="27"/>
      <c r="H14" s="27"/>
      <c r="I14" s="27"/>
      <c r="J14" s="27"/>
      <c r="K14" s="27"/>
    </row>
    <row r="15" spans="1:12" x14ac:dyDescent="0.35">
      <c r="A15" t="str">
        <f>F_Inputs!A15</f>
        <v>PRT</v>
      </c>
      <c r="B15" t="s">
        <v>42</v>
      </c>
      <c r="C15" t="s">
        <v>95</v>
      </c>
      <c r="D15" t="s">
        <v>18</v>
      </c>
      <c r="E15" t="s">
        <v>74</v>
      </c>
      <c r="F15" s="27"/>
      <c r="G15" s="27"/>
      <c r="H15" s="27"/>
      <c r="I15" s="27"/>
      <c r="J15" s="27"/>
      <c r="K15" s="27"/>
    </row>
    <row r="16" spans="1:12" x14ac:dyDescent="0.35">
      <c r="A16" t="str">
        <f>F_Inputs!A16</f>
        <v>PRT</v>
      </c>
      <c r="B16" t="s">
        <v>44</v>
      </c>
      <c r="C16" t="s">
        <v>96</v>
      </c>
      <c r="D16" t="s">
        <v>18</v>
      </c>
      <c r="E16" t="s">
        <v>74</v>
      </c>
      <c r="F16" s="27"/>
      <c r="G16" s="27"/>
      <c r="H16" s="27"/>
      <c r="I16" s="27"/>
      <c r="J16" s="27"/>
      <c r="K16" s="27"/>
    </row>
    <row r="17" spans="1:11" x14ac:dyDescent="0.35">
      <c r="A17" t="str">
        <f>F_Inputs!A17</f>
        <v>PRT</v>
      </c>
      <c r="B17" t="s">
        <v>97</v>
      </c>
      <c r="C17" t="s">
        <v>92</v>
      </c>
      <c r="D17" t="s">
        <v>10</v>
      </c>
      <c r="E17" t="s">
        <v>74</v>
      </c>
      <c r="F17" s="25"/>
      <c r="G17" s="20"/>
      <c r="H17" s="20"/>
      <c r="I17" s="20"/>
      <c r="J17" s="20"/>
      <c r="K17" s="20"/>
    </row>
    <row r="18" spans="1:11" x14ac:dyDescent="0.35">
      <c r="A18" t="str">
        <f>F_Inputs!A18</f>
        <v>PRT</v>
      </c>
      <c r="B18" t="s">
        <v>98</v>
      </c>
      <c r="C18" t="s">
        <v>99</v>
      </c>
      <c r="D18" t="s">
        <v>13</v>
      </c>
      <c r="E18" t="s">
        <v>74</v>
      </c>
      <c r="F18" s="26"/>
      <c r="G18" s="26"/>
      <c r="H18" s="26"/>
      <c r="I18" s="26"/>
      <c r="J18" s="26"/>
      <c r="K18" s="26"/>
    </row>
    <row r="19" spans="1:11" x14ac:dyDescent="0.35">
      <c r="A19" t="str">
        <f>F_Inputs!A19</f>
        <v>PRT</v>
      </c>
      <c r="B19" t="s">
        <v>100</v>
      </c>
      <c r="C19" t="s">
        <v>94</v>
      </c>
      <c r="D19" t="s">
        <v>18</v>
      </c>
      <c r="E19" t="s">
        <v>74</v>
      </c>
      <c r="F19" s="27"/>
      <c r="G19" s="27"/>
      <c r="H19" s="27"/>
      <c r="I19" s="27"/>
      <c r="J19" s="27"/>
      <c r="K19" s="27"/>
    </row>
    <row r="20" spans="1:11" x14ac:dyDescent="0.35">
      <c r="A20" t="str">
        <f>F_Inputs!A20</f>
        <v>PRT</v>
      </c>
      <c r="B20" t="s">
        <v>101</v>
      </c>
      <c r="C20" t="s">
        <v>95</v>
      </c>
      <c r="D20" t="s">
        <v>18</v>
      </c>
      <c r="E20" t="s">
        <v>74</v>
      </c>
      <c r="F20" s="27"/>
      <c r="G20" s="27"/>
      <c r="H20" s="27"/>
      <c r="I20" s="27"/>
      <c r="J20" s="27"/>
      <c r="K20" s="27"/>
    </row>
    <row r="21" spans="1:11" x14ac:dyDescent="0.35">
      <c r="A21" t="str">
        <f>F_Inputs!A21</f>
        <v>PRT</v>
      </c>
      <c r="B21" t="s">
        <v>102</v>
      </c>
      <c r="C21" t="s">
        <v>96</v>
      </c>
      <c r="D21" t="s">
        <v>18</v>
      </c>
      <c r="E21" t="s">
        <v>74</v>
      </c>
      <c r="F21" s="27"/>
      <c r="G21" s="27"/>
      <c r="H21" s="27"/>
      <c r="I21" s="27"/>
      <c r="J21" s="27"/>
      <c r="K21" s="27"/>
    </row>
  </sheetData>
  <pageMargins left="0.70866141732283472" right="0.70866141732283472" top="0.74803149606299213" bottom="0.74803149606299213" header="0.31496062992125984" footer="0.31496062992125984"/>
  <pageSetup paperSize="9" scale="55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1"/>
  <sheetViews>
    <sheetView zoomScaleNormal="100" workbookViewId="0"/>
  </sheetViews>
  <sheetFormatPr defaultRowHeight="13.5" x14ac:dyDescent="0.35"/>
  <cols>
    <col min="1" max="1" width="8.125" bestFit="1" customWidth="1"/>
    <col min="2" max="2" width="13" bestFit="1" customWidth="1"/>
    <col min="3" max="3" width="80.5" bestFit="1" customWidth="1"/>
    <col min="4" max="4" width="4.875" bestFit="1" customWidth="1"/>
    <col min="5" max="5" width="16.25" bestFit="1" customWidth="1"/>
    <col min="6" max="11" width="9.625" customWidth="1"/>
  </cols>
  <sheetData>
    <row r="2" spans="1:11" x14ac:dyDescent="0.35">
      <c r="A2" t="s">
        <v>52</v>
      </c>
      <c r="B2" t="s">
        <v>53</v>
      </c>
      <c r="C2" t="s">
        <v>54</v>
      </c>
      <c r="D2" t="s">
        <v>55</v>
      </c>
      <c r="E2" t="s">
        <v>56</v>
      </c>
      <c r="F2" t="s">
        <v>0</v>
      </c>
      <c r="G2" t="s">
        <v>1</v>
      </c>
      <c r="H2" t="s">
        <v>2</v>
      </c>
      <c r="I2" t="s">
        <v>3</v>
      </c>
      <c r="J2" t="s">
        <v>4</v>
      </c>
      <c r="K2" t="s">
        <v>5</v>
      </c>
    </row>
    <row r="4" spans="1:11" x14ac:dyDescent="0.35">
      <c r="F4" t="s">
        <v>74</v>
      </c>
      <c r="G4" t="s">
        <v>74</v>
      </c>
      <c r="H4" t="s">
        <v>74</v>
      </c>
      <c r="I4" t="s">
        <v>74</v>
      </c>
      <c r="J4" t="s">
        <v>74</v>
      </c>
      <c r="K4" t="s">
        <v>74</v>
      </c>
    </row>
    <row r="5" spans="1:11" x14ac:dyDescent="0.35">
      <c r="F5" t="s">
        <v>85</v>
      </c>
      <c r="G5" t="s">
        <v>85</v>
      </c>
      <c r="H5" t="s">
        <v>85</v>
      </c>
      <c r="I5" t="s">
        <v>85</v>
      </c>
      <c r="J5" t="s">
        <v>85</v>
      </c>
      <c r="K5" t="s">
        <v>85</v>
      </c>
    </row>
    <row r="6" spans="1:11" x14ac:dyDescent="0.35">
      <c r="F6" t="s">
        <v>86</v>
      </c>
      <c r="G6" t="s">
        <v>86</v>
      </c>
      <c r="H6" t="s">
        <v>86</v>
      </c>
      <c r="I6" t="s">
        <v>86</v>
      </c>
      <c r="J6" t="s">
        <v>86</v>
      </c>
      <c r="K6" t="s">
        <v>86</v>
      </c>
    </row>
    <row r="7" spans="1:11" x14ac:dyDescent="0.35">
      <c r="A7" t="str">
        <f>F_Inputs!A7</f>
        <v>PRT</v>
      </c>
      <c r="B7" t="s">
        <v>9</v>
      </c>
      <c r="C7" t="s">
        <v>87</v>
      </c>
      <c r="D7" t="s">
        <v>10</v>
      </c>
      <c r="E7" t="s">
        <v>74</v>
      </c>
      <c r="F7" s="25">
        <f>IF(InpOverride!F7="",F_Inputs!F7,InpOverride!F7)</f>
        <v>0</v>
      </c>
      <c r="G7" s="20"/>
      <c r="H7" s="20"/>
      <c r="I7" s="20"/>
      <c r="J7" s="20"/>
      <c r="K7" s="20"/>
    </row>
    <row r="8" spans="1:11" x14ac:dyDescent="0.35">
      <c r="A8" t="str">
        <f>F_Inputs!A8</f>
        <v>PRT</v>
      </c>
      <c r="B8" t="s">
        <v>12</v>
      </c>
      <c r="C8" t="s">
        <v>88</v>
      </c>
      <c r="D8" t="s">
        <v>13</v>
      </c>
      <c r="E8" t="s">
        <v>74</v>
      </c>
      <c r="F8" s="26">
        <f>IF(InpOverride!F8="",F_Inputs!F8,InpOverride!F8)</f>
        <v>0</v>
      </c>
      <c r="G8" s="26">
        <f>IF(InpOverride!G8="",F_Inputs!G8,InpOverride!G8)</f>
        <v>0</v>
      </c>
      <c r="H8" s="26">
        <f>IF(InpOverride!H8="",F_Inputs!H8,InpOverride!H8)</f>
        <v>0</v>
      </c>
      <c r="I8" s="26">
        <f>IF(InpOverride!I8="",F_Inputs!I8,InpOverride!I8)</f>
        <v>0</v>
      </c>
      <c r="J8" s="26">
        <f>IF(InpOverride!J8="",F_Inputs!J8,InpOverride!J8)</f>
        <v>0</v>
      </c>
      <c r="K8" s="26">
        <f>IF(InpOverride!K8="",F_Inputs!K8,InpOverride!K8)</f>
        <v>0</v>
      </c>
    </row>
    <row r="9" spans="1:11" x14ac:dyDescent="0.35">
      <c r="A9" t="str">
        <f>F_Inputs!A9</f>
        <v>PRT</v>
      </c>
      <c r="B9" t="s">
        <v>17</v>
      </c>
      <c r="C9" t="s">
        <v>89</v>
      </c>
      <c r="D9" t="s">
        <v>18</v>
      </c>
      <c r="E9" t="s">
        <v>74</v>
      </c>
      <c r="F9" s="27">
        <f>IF(InpOverride!F9="",F_Inputs!F9,InpOverride!F9)</f>
        <v>3.7600000000000001E-2</v>
      </c>
      <c r="G9" s="27">
        <f>IF(InpOverride!G9="",F_Inputs!G9,InpOverride!G9)</f>
        <v>3.7600000000000001E-2</v>
      </c>
      <c r="H9" s="27">
        <f>IF(InpOverride!H9="",F_Inputs!H9,InpOverride!H9)</f>
        <v>3.7600000000000001E-2</v>
      </c>
      <c r="I9" s="27">
        <f>IF(InpOverride!I9="",F_Inputs!I9,InpOverride!I9)</f>
        <v>3.7600000000000001E-2</v>
      </c>
      <c r="J9" s="27">
        <f>IF(InpOverride!J9="",F_Inputs!J9,InpOverride!J9)</f>
        <v>3.7600000000000001E-2</v>
      </c>
      <c r="K9" s="27">
        <f>IF(InpOverride!K9="",F_Inputs!K9,InpOverride!K9)</f>
        <v>0</v>
      </c>
    </row>
    <row r="10" spans="1:11" x14ac:dyDescent="0.35">
      <c r="A10" t="str">
        <f>F_Inputs!A10</f>
        <v>PRT</v>
      </c>
      <c r="B10" t="s">
        <v>20</v>
      </c>
      <c r="C10" t="s">
        <v>90</v>
      </c>
      <c r="D10" t="s">
        <v>18</v>
      </c>
      <c r="E10" t="s">
        <v>74</v>
      </c>
      <c r="F10" s="27">
        <f>IF(InpOverride!F10="",F_Inputs!F10,InpOverride!F10)</f>
        <v>2.60364642839611E-2</v>
      </c>
      <c r="G10" s="27">
        <f>IF(InpOverride!G10="",F_Inputs!G10,InpOverride!G10)</f>
        <v>2.60364642839611E-2</v>
      </c>
      <c r="H10" s="27">
        <f>IF(InpOverride!H10="",F_Inputs!H10,InpOverride!H10)</f>
        <v>2.60364642839611E-2</v>
      </c>
      <c r="I10" s="27">
        <f>IF(InpOverride!I10="",F_Inputs!I10,InpOverride!I10)</f>
        <v>2.60364642839611E-2</v>
      </c>
      <c r="J10" s="27">
        <f>IF(InpOverride!J10="",F_Inputs!J10,InpOverride!J10)</f>
        <v>2.60364642839611E-2</v>
      </c>
      <c r="K10" s="27">
        <f>IF(InpOverride!K10="",F_Inputs!K10,InpOverride!K10)</f>
        <v>2.5213391659906E-2</v>
      </c>
    </row>
    <row r="11" spans="1:11" x14ac:dyDescent="0.35">
      <c r="A11" t="str">
        <f>F_Inputs!A11</f>
        <v>PRT</v>
      </c>
      <c r="B11" t="s">
        <v>22</v>
      </c>
      <c r="C11" t="s">
        <v>91</v>
      </c>
      <c r="D11" t="s">
        <v>18</v>
      </c>
      <c r="E11" t="s">
        <v>74</v>
      </c>
      <c r="F11" s="27">
        <f>IF(InpOverride!F11="",F_Inputs!F11,InpOverride!F11)</f>
        <v>6.3636464283961094E-2</v>
      </c>
      <c r="G11" s="27">
        <f>IF(InpOverride!G11="",F_Inputs!G11,InpOverride!G11)</f>
        <v>6.3636464283961094E-2</v>
      </c>
      <c r="H11" s="27">
        <f>IF(InpOverride!H11="",F_Inputs!H11,InpOverride!H11)</f>
        <v>6.3636464283961094E-2</v>
      </c>
      <c r="I11" s="27">
        <f>IF(InpOverride!I11="",F_Inputs!I11,InpOverride!I11)</f>
        <v>6.3636464283961094E-2</v>
      </c>
      <c r="J11" s="27">
        <f>IF(InpOverride!J11="",F_Inputs!J11,InpOverride!J11)</f>
        <v>6.3636464283961094E-2</v>
      </c>
      <c r="K11" s="27">
        <f>IF(InpOverride!K11="",F_Inputs!K11,InpOverride!K11)</f>
        <v>2.5213391659906E-2</v>
      </c>
    </row>
    <row r="12" spans="1:11" x14ac:dyDescent="0.35">
      <c r="A12" t="str">
        <f>F_Inputs!A12</f>
        <v>PRT</v>
      </c>
      <c r="B12" t="s">
        <v>35</v>
      </c>
      <c r="C12" t="s">
        <v>92</v>
      </c>
      <c r="D12" t="s">
        <v>10</v>
      </c>
      <c r="E12" t="s">
        <v>74</v>
      </c>
      <c r="F12" s="25">
        <f>IF(InpOverride!F12="",F_Inputs!F12,InpOverride!F12)</f>
        <v>0</v>
      </c>
      <c r="G12" s="20"/>
      <c r="H12" s="20"/>
      <c r="I12" s="20"/>
      <c r="J12" s="20"/>
      <c r="K12" s="20"/>
    </row>
    <row r="13" spans="1:11" x14ac:dyDescent="0.35">
      <c r="A13" t="str">
        <f>F_Inputs!A13</f>
        <v>PRT</v>
      </c>
      <c r="B13" t="s">
        <v>37</v>
      </c>
      <c r="C13" t="s">
        <v>93</v>
      </c>
      <c r="D13" t="s">
        <v>13</v>
      </c>
      <c r="E13" t="s">
        <v>74</v>
      </c>
      <c r="F13" s="26">
        <f>IF(InpOverride!F13="",F_Inputs!F13,InpOverride!F13)</f>
        <v>0</v>
      </c>
      <c r="G13" s="26">
        <f>IF(InpOverride!G13="",F_Inputs!G13,InpOverride!G13)</f>
        <v>0</v>
      </c>
      <c r="H13" s="26">
        <f>IF(InpOverride!H13="",F_Inputs!H13,InpOverride!H13)</f>
        <v>0</v>
      </c>
      <c r="I13" s="26">
        <f>IF(InpOverride!I13="",F_Inputs!I13,InpOverride!I13)</f>
        <v>0</v>
      </c>
      <c r="J13" s="26">
        <f>IF(InpOverride!J13="",F_Inputs!J13,InpOverride!J13)</f>
        <v>0</v>
      </c>
      <c r="K13" s="26">
        <f>IF(InpOverride!K13="",F_Inputs!K13,InpOverride!K13)</f>
        <v>0</v>
      </c>
    </row>
    <row r="14" spans="1:11" x14ac:dyDescent="0.35">
      <c r="A14" t="str">
        <f>F_Inputs!A14</f>
        <v>PRT</v>
      </c>
      <c r="B14" t="s">
        <v>41</v>
      </c>
      <c r="C14" t="s">
        <v>94</v>
      </c>
      <c r="D14" t="s">
        <v>18</v>
      </c>
      <c r="E14" t="s">
        <v>74</v>
      </c>
      <c r="F14" s="27">
        <f>IF(InpOverride!F14="",F_Inputs!F14,InpOverride!F14)</f>
        <v>3.7600000000000001E-2</v>
      </c>
      <c r="G14" s="27">
        <f>IF(InpOverride!G14="",F_Inputs!G14,InpOverride!G14)</f>
        <v>3.7600000000000001E-2</v>
      </c>
      <c r="H14" s="27">
        <f>IF(InpOverride!H14="",F_Inputs!H14,InpOverride!H14)</f>
        <v>3.7600000000000001E-2</v>
      </c>
      <c r="I14" s="27">
        <f>IF(InpOverride!I14="",F_Inputs!I14,InpOverride!I14)</f>
        <v>3.7600000000000001E-2</v>
      </c>
      <c r="J14" s="27">
        <f>IF(InpOverride!J14="",F_Inputs!J14,InpOverride!J14)</f>
        <v>3.7600000000000001E-2</v>
      </c>
      <c r="K14" s="27">
        <f>IF(InpOverride!K14="",F_Inputs!K14,InpOverride!K14)</f>
        <v>0</v>
      </c>
    </row>
    <row r="15" spans="1:11" x14ac:dyDescent="0.35">
      <c r="A15" t="str">
        <f>F_Inputs!A15</f>
        <v>PRT</v>
      </c>
      <c r="B15" t="s">
        <v>42</v>
      </c>
      <c r="C15" t="s">
        <v>95</v>
      </c>
      <c r="D15" t="s">
        <v>18</v>
      </c>
      <c r="E15" t="s">
        <v>74</v>
      </c>
      <c r="F15" s="27">
        <f>IF(InpOverride!F15="",F_Inputs!F15,InpOverride!F15)</f>
        <v>2.60364642839611E-2</v>
      </c>
      <c r="G15" s="27">
        <f>IF(InpOverride!G15="",F_Inputs!G15,InpOverride!G15)</f>
        <v>2.60364642839611E-2</v>
      </c>
      <c r="H15" s="27">
        <f>IF(InpOverride!H15="",F_Inputs!H15,InpOverride!H15)</f>
        <v>2.60364642839611E-2</v>
      </c>
      <c r="I15" s="27">
        <f>IF(InpOverride!I15="",F_Inputs!I15,InpOverride!I15)</f>
        <v>2.60364642839611E-2</v>
      </c>
      <c r="J15" s="27">
        <f>IF(InpOverride!J15="",F_Inputs!J15,InpOverride!J15)</f>
        <v>2.60364642839611E-2</v>
      </c>
      <c r="K15" s="27">
        <f>IF(InpOverride!K15="",F_Inputs!K15,InpOverride!K15)</f>
        <v>2.5213391659906E-2</v>
      </c>
    </row>
    <row r="16" spans="1:11" x14ac:dyDescent="0.35">
      <c r="A16" t="str">
        <f>F_Inputs!A16</f>
        <v>PRT</v>
      </c>
      <c r="B16" t="s">
        <v>44</v>
      </c>
      <c r="C16" t="s">
        <v>96</v>
      </c>
      <c r="D16" t="s">
        <v>18</v>
      </c>
      <c r="E16" t="s">
        <v>74</v>
      </c>
      <c r="F16" s="27">
        <f>IF(InpOverride!F16="",F_Inputs!F16,InpOverride!F16)</f>
        <v>6.3636464283961094E-2</v>
      </c>
      <c r="G16" s="27">
        <f>IF(InpOverride!G16="",F_Inputs!G16,InpOverride!G16)</f>
        <v>6.3636464283961094E-2</v>
      </c>
      <c r="H16" s="27">
        <f>IF(InpOverride!H16="",F_Inputs!H16,InpOverride!H16)</f>
        <v>6.3636464283961094E-2</v>
      </c>
      <c r="I16" s="27">
        <f>IF(InpOverride!I16="",F_Inputs!I16,InpOverride!I16)</f>
        <v>6.3636464283961094E-2</v>
      </c>
      <c r="J16" s="27">
        <f>IF(InpOverride!J16="",F_Inputs!J16,InpOverride!J16)</f>
        <v>6.3636464283961094E-2</v>
      </c>
      <c r="K16" s="27">
        <f>IF(InpOverride!K16="",F_Inputs!K16,InpOverride!K16)</f>
        <v>2.5213391659906E-2</v>
      </c>
    </row>
    <row r="17" spans="1:11" x14ac:dyDescent="0.35">
      <c r="A17" t="str">
        <f>F_Inputs!A17</f>
        <v>PRT</v>
      </c>
      <c r="B17" t="s">
        <v>97</v>
      </c>
      <c r="C17" t="s">
        <v>92</v>
      </c>
      <c r="D17" t="s">
        <v>10</v>
      </c>
      <c r="E17" t="s">
        <v>74</v>
      </c>
      <c r="F17" s="25">
        <f>IF(InpOverride!F17="",F_Inputs!F17,InpOverride!F17)</f>
        <v>0</v>
      </c>
      <c r="G17" s="20"/>
      <c r="H17" s="20"/>
      <c r="I17" s="20"/>
      <c r="J17" s="20"/>
      <c r="K17" s="20"/>
    </row>
    <row r="18" spans="1:11" x14ac:dyDescent="0.35">
      <c r="A18" t="str">
        <f>F_Inputs!A18</f>
        <v>PRT</v>
      </c>
      <c r="B18" t="s">
        <v>98</v>
      </c>
      <c r="C18" t="s">
        <v>99</v>
      </c>
      <c r="D18" t="s">
        <v>13</v>
      </c>
      <c r="E18" t="s">
        <v>74</v>
      </c>
      <c r="F18" s="26">
        <f>IF(InpOverride!F18="",F_Inputs!F18,InpOverride!F18)</f>
        <v>0</v>
      </c>
      <c r="G18" s="26">
        <f>IF(InpOverride!G18="",F_Inputs!G18,InpOverride!G18)</f>
        <v>0</v>
      </c>
      <c r="H18" s="26">
        <f>IF(InpOverride!H18="",F_Inputs!H18,InpOverride!H18)</f>
        <v>0</v>
      </c>
      <c r="I18" s="26">
        <f>IF(InpOverride!I18="",F_Inputs!I18,InpOverride!I18)</f>
        <v>0</v>
      </c>
      <c r="J18" s="26">
        <f>IF(InpOverride!J18="",F_Inputs!J18,InpOverride!J18)</f>
        <v>0</v>
      </c>
      <c r="K18" s="26">
        <f>IF(InpOverride!K18="",F_Inputs!K18,InpOverride!K18)</f>
        <v>0</v>
      </c>
    </row>
    <row r="19" spans="1:11" x14ac:dyDescent="0.35">
      <c r="A19" t="str">
        <f>F_Inputs!A19</f>
        <v>PRT</v>
      </c>
      <c r="B19" t="s">
        <v>100</v>
      </c>
      <c r="C19" t="s">
        <v>94</v>
      </c>
      <c r="D19" t="s">
        <v>18</v>
      </c>
      <c r="E19" t="s">
        <v>74</v>
      </c>
      <c r="F19" s="27">
        <f>IF(InpOverride!F19="",F_Inputs!F19,InpOverride!F19)</f>
        <v>0</v>
      </c>
      <c r="G19" s="27">
        <f>IF(InpOverride!G19="",F_Inputs!G19,InpOverride!G19)</f>
        <v>0</v>
      </c>
      <c r="H19" s="27">
        <f>IF(InpOverride!H19="",F_Inputs!H19,InpOverride!H19)</f>
        <v>0</v>
      </c>
      <c r="I19" s="27">
        <f>IF(InpOverride!I19="",F_Inputs!I19,InpOverride!I19)</f>
        <v>0</v>
      </c>
      <c r="J19" s="27">
        <f>IF(InpOverride!J19="",F_Inputs!J19,InpOverride!J19)</f>
        <v>0</v>
      </c>
      <c r="K19" s="27">
        <f>IF(InpOverride!K19="",F_Inputs!K19,InpOverride!K19)</f>
        <v>0</v>
      </c>
    </row>
    <row r="20" spans="1:11" x14ac:dyDescent="0.35">
      <c r="A20" t="str">
        <f>F_Inputs!A20</f>
        <v>PRT</v>
      </c>
      <c r="B20" t="s">
        <v>101</v>
      </c>
      <c r="C20" t="s">
        <v>95</v>
      </c>
      <c r="D20" t="s">
        <v>18</v>
      </c>
      <c r="E20" t="s">
        <v>74</v>
      </c>
      <c r="F20" s="27">
        <f>IF(InpOverride!F20="",F_Inputs!F20,InpOverride!F20)</f>
        <v>2.5925336332219499E-2</v>
      </c>
      <c r="G20" s="27">
        <f>IF(InpOverride!G20="",F_Inputs!G20,InpOverride!G20)</f>
        <v>2.5925336332219499E-2</v>
      </c>
      <c r="H20" s="27">
        <f>IF(InpOverride!H20="",F_Inputs!H20,InpOverride!H20)</f>
        <v>2.5925336332219499E-2</v>
      </c>
      <c r="I20" s="27">
        <f>IF(InpOverride!I20="",F_Inputs!I20,InpOverride!I20)</f>
        <v>2.5925336332219499E-2</v>
      </c>
      <c r="J20" s="27">
        <f>IF(InpOverride!J20="",F_Inputs!J20,InpOverride!J20)</f>
        <v>2.5925336332219499E-2</v>
      </c>
      <c r="K20" s="27">
        <f>IF(InpOverride!K20="",F_Inputs!K20,InpOverride!K20)</f>
        <v>2.5925336332219499E-2</v>
      </c>
    </row>
    <row r="21" spans="1:11" x14ac:dyDescent="0.35">
      <c r="A21" t="str">
        <f>F_Inputs!A21</f>
        <v>PRT</v>
      </c>
      <c r="B21" t="s">
        <v>102</v>
      </c>
      <c r="C21" t="s">
        <v>96</v>
      </c>
      <c r="D21" t="s">
        <v>18</v>
      </c>
      <c r="E21" t="s">
        <v>74</v>
      </c>
      <c r="F21" s="27">
        <f>IF(InpOverride!F21="",F_Inputs!F21,InpOverride!F21)</f>
        <v>2.5925336332219499E-2</v>
      </c>
      <c r="G21" s="27">
        <f>IF(InpOverride!G21="",F_Inputs!G21,InpOverride!G21)</f>
        <v>2.5925336332219499E-2</v>
      </c>
      <c r="H21" s="27">
        <f>IF(InpOverride!H21="",F_Inputs!H21,InpOverride!H21)</f>
        <v>2.5925336332219499E-2</v>
      </c>
      <c r="I21" s="27">
        <f>IF(InpOverride!I21="",F_Inputs!I21,InpOverride!I21)</f>
        <v>2.5925336332219499E-2</v>
      </c>
      <c r="J21" s="27">
        <f>IF(InpOverride!J21="",F_Inputs!J21,InpOverride!J21)</f>
        <v>2.5925336332219499E-2</v>
      </c>
      <c r="K21" s="27">
        <f>IF(InpOverride!K21="",F_Inputs!K21,InpOverride!K21)</f>
        <v>2.5925336332219499E-2</v>
      </c>
    </row>
  </sheetData>
  <pageMargins left="0.70866141732283472" right="0.70866141732283472" top="0.74803149606299213" bottom="0.74803149606299213" header="0.31496062992125984" footer="0.31496062992125984"/>
  <pageSetup paperSize="9" scale="55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zoomScaleNormal="100" workbookViewId="0"/>
  </sheetViews>
  <sheetFormatPr defaultColWidth="9" defaultRowHeight="12.75" x14ac:dyDescent="0.35"/>
  <cols>
    <col min="1" max="1" width="60.375" style="2" bestFit="1" customWidth="1"/>
    <col min="2" max="2" width="11.375" style="2" bestFit="1" customWidth="1"/>
    <col min="3" max="3" width="4.875" style="2" bestFit="1" customWidth="1"/>
    <col min="4" max="16384" width="9" style="2"/>
  </cols>
  <sheetData>
    <row r="1" spans="1:10" x14ac:dyDescent="0.35">
      <c r="D1" s="3" t="s">
        <v>0</v>
      </c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3" t="s">
        <v>6</v>
      </c>
    </row>
    <row r="2" spans="1:10" ht="13.15" x14ac:dyDescent="0.4">
      <c r="A2" s="19" t="s">
        <v>7</v>
      </c>
    </row>
    <row r="3" spans="1:10" x14ac:dyDescent="0.35">
      <c r="A3" s="2" t="s">
        <v>8</v>
      </c>
      <c r="B3" s="2" t="s">
        <v>9</v>
      </c>
      <c r="C3" s="2" t="s">
        <v>10</v>
      </c>
      <c r="D3" s="4">
        <f>InpActive!F7</f>
        <v>0</v>
      </c>
      <c r="E3" s="5"/>
      <c r="F3" s="5"/>
      <c r="G3" s="5"/>
      <c r="H3" s="5"/>
      <c r="I3" s="5"/>
      <c r="J3" s="5"/>
    </row>
    <row r="4" spans="1:10" x14ac:dyDescent="0.35">
      <c r="A4" s="2" t="s">
        <v>11</v>
      </c>
      <c r="B4" s="2" t="s">
        <v>12</v>
      </c>
      <c r="C4" s="2" t="s">
        <v>13</v>
      </c>
      <c r="D4" s="4">
        <f>InpActive!F8</f>
        <v>0</v>
      </c>
      <c r="E4" s="4">
        <f>InpActive!G8</f>
        <v>0</v>
      </c>
      <c r="F4" s="4">
        <f>InpActive!H8</f>
        <v>0</v>
      </c>
      <c r="G4" s="4">
        <f>InpActive!I8</f>
        <v>0</v>
      </c>
      <c r="H4" s="4">
        <f>InpActive!J8</f>
        <v>0</v>
      </c>
      <c r="I4" s="4">
        <f>InpActive!K8</f>
        <v>0</v>
      </c>
      <c r="J4" s="5"/>
    </row>
    <row r="5" spans="1:10" x14ac:dyDescent="0.35">
      <c r="A5" s="2" t="s">
        <v>14</v>
      </c>
      <c r="B5" s="2" t="s">
        <v>15</v>
      </c>
      <c r="C5" s="2" t="s">
        <v>10</v>
      </c>
      <c r="D5" s="6">
        <f xml:space="preserve"> (D4/1000 - D3) / 2</f>
        <v>0</v>
      </c>
      <c r="E5" s="6">
        <f t="shared" ref="E5:I5" si="0" xml:space="preserve"> (E4/1000 - E3) / 2</f>
        <v>0</v>
      </c>
      <c r="F5" s="6">
        <f t="shared" si="0"/>
        <v>0</v>
      </c>
      <c r="G5" s="6">
        <f t="shared" si="0"/>
        <v>0</v>
      </c>
      <c r="H5" s="6">
        <f t="shared" si="0"/>
        <v>0</v>
      </c>
      <c r="I5" s="6">
        <f t="shared" si="0"/>
        <v>0</v>
      </c>
      <c r="J5" s="5"/>
    </row>
    <row r="6" spans="1:10" x14ac:dyDescent="0.35">
      <c r="A6" s="2" t="s">
        <v>16</v>
      </c>
      <c r="B6" s="2" t="s">
        <v>17</v>
      </c>
      <c r="C6" s="2" t="s">
        <v>18</v>
      </c>
      <c r="D6" s="7">
        <f>InpActive!F9</f>
        <v>3.7600000000000001E-2</v>
      </c>
      <c r="E6" s="7">
        <f>InpActive!G9</f>
        <v>3.7600000000000001E-2</v>
      </c>
      <c r="F6" s="7">
        <f>InpActive!H9</f>
        <v>3.7600000000000001E-2</v>
      </c>
      <c r="G6" s="7">
        <f>InpActive!I9</f>
        <v>3.7600000000000001E-2</v>
      </c>
      <c r="H6" s="7">
        <f>InpActive!J9</f>
        <v>3.7600000000000001E-2</v>
      </c>
      <c r="I6" s="7">
        <f>InpActive!K9</f>
        <v>0</v>
      </c>
      <c r="J6" s="5"/>
    </row>
    <row r="7" spans="1:10" x14ac:dyDescent="0.35">
      <c r="A7" s="2" t="s">
        <v>19</v>
      </c>
      <c r="B7" s="2" t="s">
        <v>20</v>
      </c>
      <c r="C7" s="2" t="s">
        <v>18</v>
      </c>
      <c r="D7" s="7">
        <f>InpActive!F10</f>
        <v>2.60364642839611E-2</v>
      </c>
      <c r="E7" s="7">
        <f>InpActive!G10</f>
        <v>2.60364642839611E-2</v>
      </c>
      <c r="F7" s="7">
        <f>InpActive!H10</f>
        <v>2.60364642839611E-2</v>
      </c>
      <c r="G7" s="7">
        <f>InpActive!I10</f>
        <v>2.60364642839611E-2</v>
      </c>
      <c r="H7" s="7">
        <f>InpActive!J10</f>
        <v>2.60364642839611E-2</v>
      </c>
      <c r="I7" s="7">
        <f>InpActive!K10</f>
        <v>2.5213391659906E-2</v>
      </c>
      <c r="J7" s="5"/>
    </row>
    <row r="8" spans="1:10" x14ac:dyDescent="0.35">
      <c r="A8" s="2" t="s">
        <v>21</v>
      </c>
      <c r="B8" s="2" t="s">
        <v>22</v>
      </c>
      <c r="C8" s="2" t="s">
        <v>18</v>
      </c>
      <c r="D8" s="7">
        <f>InpActive!F11</f>
        <v>6.3636464283961094E-2</v>
      </c>
      <c r="E8" s="7">
        <f>InpActive!G11</f>
        <v>6.3636464283961094E-2</v>
      </c>
      <c r="F8" s="7">
        <f>InpActive!H11</f>
        <v>6.3636464283961094E-2</v>
      </c>
      <c r="G8" s="7">
        <f>InpActive!I11</f>
        <v>6.3636464283961094E-2</v>
      </c>
      <c r="H8" s="7">
        <f>InpActive!J11</f>
        <v>6.3636464283961094E-2</v>
      </c>
      <c r="I8" s="7">
        <f>InpActive!K11</f>
        <v>2.5213391659906E-2</v>
      </c>
      <c r="J8" s="5"/>
    </row>
    <row r="9" spans="1:10" x14ac:dyDescent="0.35">
      <c r="A9" s="2" t="s">
        <v>23</v>
      </c>
      <c r="B9" s="2" t="s">
        <v>24</v>
      </c>
      <c r="C9" s="2" t="s">
        <v>25</v>
      </c>
      <c r="D9" s="1">
        <v>-3</v>
      </c>
      <c r="E9" s="1">
        <v>-2</v>
      </c>
      <c r="F9" s="1">
        <v>-1</v>
      </c>
      <c r="G9" s="1">
        <v>0</v>
      </c>
      <c r="H9" s="1">
        <v>1</v>
      </c>
      <c r="I9" s="1">
        <v>2</v>
      </c>
      <c r="J9" s="5"/>
    </row>
    <row r="10" spans="1:10" x14ac:dyDescent="0.35">
      <c r="A10" s="2" t="s">
        <v>26</v>
      </c>
      <c r="B10" s="2" t="s">
        <v>27</v>
      </c>
      <c r="C10" s="2" t="s">
        <v>28</v>
      </c>
      <c r="D10" s="8">
        <f xml:space="preserve"> (1 + D8) ^ (D9)</f>
        <v>0.83103697469904891</v>
      </c>
      <c r="E10" s="8">
        <f t="shared" ref="E10:I10" si="1" xml:space="preserve"> (1 + E8) ^ (E9)</f>
        <v>0.883921229458136</v>
      </c>
      <c r="F10" s="8">
        <f t="shared" si="1"/>
        <v>0.94017085120638366</v>
      </c>
      <c r="G10" s="8">
        <f t="shared" si="1"/>
        <v>1</v>
      </c>
      <c r="H10" s="8">
        <f t="shared" si="1"/>
        <v>1.0636364642839611</v>
      </c>
      <c r="I10" s="8">
        <f t="shared" si="1"/>
        <v>1.0510624984388077</v>
      </c>
      <c r="J10" s="5"/>
    </row>
    <row r="11" spans="1:10" x14ac:dyDescent="0.35">
      <c r="A11" s="2" t="s">
        <v>29</v>
      </c>
      <c r="B11" s="2" t="s">
        <v>30</v>
      </c>
      <c r="C11" s="2" t="s">
        <v>10</v>
      </c>
      <c r="D11" s="8">
        <f>D5 / D10</f>
        <v>0</v>
      </c>
      <c r="E11" s="8">
        <f t="shared" ref="E11:I11" si="2">E5 / E10</f>
        <v>0</v>
      </c>
      <c r="F11" s="8">
        <f t="shared" si="2"/>
        <v>0</v>
      </c>
      <c r="G11" s="8">
        <f t="shared" si="2"/>
        <v>0</v>
      </c>
      <c r="H11" s="8">
        <f t="shared" si="2"/>
        <v>0</v>
      </c>
      <c r="I11" s="8">
        <f t="shared" si="2"/>
        <v>0</v>
      </c>
      <c r="J11" s="5"/>
    </row>
    <row r="12" spans="1:10" x14ac:dyDescent="0.35">
      <c r="A12" s="2" t="s">
        <v>31</v>
      </c>
      <c r="B12" s="2" t="s">
        <v>32</v>
      </c>
      <c r="C12" s="2" t="s">
        <v>10</v>
      </c>
      <c r="D12" s="5"/>
      <c r="E12" s="5"/>
      <c r="F12" s="5"/>
      <c r="G12" s="5"/>
      <c r="H12" s="5"/>
      <c r="I12" s="5"/>
      <c r="J12" s="6">
        <f>-1 * SUM(D11:I11)</f>
        <v>0</v>
      </c>
    </row>
    <row r="13" spans="1:10" ht="13.15" x14ac:dyDescent="0.4">
      <c r="A13" s="19" t="s">
        <v>33</v>
      </c>
      <c r="D13" s="5"/>
      <c r="E13" s="5"/>
      <c r="F13" s="5"/>
      <c r="G13" s="5"/>
      <c r="H13" s="5"/>
      <c r="I13" s="5"/>
      <c r="J13" s="5"/>
    </row>
    <row r="14" spans="1:10" x14ac:dyDescent="0.35">
      <c r="A14" s="2" t="s">
        <v>34</v>
      </c>
      <c r="B14" s="2" t="s">
        <v>35</v>
      </c>
      <c r="C14" s="2" t="s">
        <v>10</v>
      </c>
      <c r="D14" s="4">
        <f>InpActive!F12</f>
        <v>0</v>
      </c>
      <c r="E14" s="5"/>
      <c r="F14" s="5"/>
      <c r="G14" s="5"/>
      <c r="H14" s="5"/>
      <c r="I14" s="5"/>
      <c r="J14" s="5"/>
    </row>
    <row r="15" spans="1:10" x14ac:dyDescent="0.35">
      <c r="A15" s="2" t="s">
        <v>36</v>
      </c>
      <c r="B15" s="2" t="s">
        <v>37</v>
      </c>
      <c r="C15" s="2" t="s">
        <v>13</v>
      </c>
      <c r="D15" s="4">
        <f>InpActive!F13</f>
        <v>0</v>
      </c>
      <c r="E15" s="4">
        <f>InpActive!G13</f>
        <v>0</v>
      </c>
      <c r="F15" s="4">
        <f>InpActive!H13</f>
        <v>0</v>
      </c>
      <c r="G15" s="4">
        <f>InpActive!I13</f>
        <v>0</v>
      </c>
      <c r="H15" s="4">
        <f>InpActive!J13</f>
        <v>0</v>
      </c>
      <c r="I15" s="4">
        <f>InpActive!K13</f>
        <v>0</v>
      </c>
      <c r="J15" s="5"/>
    </row>
    <row r="16" spans="1:10" x14ac:dyDescent="0.35">
      <c r="A16" s="2" t="s">
        <v>38</v>
      </c>
      <c r="B16" s="2" t="s">
        <v>39</v>
      </c>
      <c r="C16" s="2" t="s">
        <v>10</v>
      </c>
      <c r="D16" s="6">
        <f xml:space="preserve"> (D15/1000 - D14) / 2</f>
        <v>0</v>
      </c>
      <c r="E16" s="6">
        <f t="shared" ref="E16" si="3" xml:space="preserve"> (E15/1000 - E14) / 2</f>
        <v>0</v>
      </c>
      <c r="F16" s="6">
        <f t="shared" ref="F16" si="4" xml:space="preserve"> (F15/1000 - F14) / 2</f>
        <v>0</v>
      </c>
      <c r="G16" s="6">
        <f t="shared" ref="G16" si="5" xml:space="preserve"> (G15/1000 - G14) / 2</f>
        <v>0</v>
      </c>
      <c r="H16" s="6">
        <f t="shared" ref="H16" si="6" xml:space="preserve"> (H15/1000 - H14) / 2</f>
        <v>0</v>
      </c>
      <c r="I16" s="6">
        <f t="shared" ref="I16" si="7" xml:space="preserve"> (I15/1000 - I14) / 2</f>
        <v>0</v>
      </c>
      <c r="J16" s="5"/>
    </row>
    <row r="17" spans="1:10" x14ac:dyDescent="0.35">
      <c r="A17" s="2" t="s">
        <v>40</v>
      </c>
      <c r="B17" s="2" t="s">
        <v>41</v>
      </c>
      <c r="C17" s="2" t="s">
        <v>18</v>
      </c>
      <c r="D17" s="7">
        <f>InpActive!F14</f>
        <v>3.7600000000000001E-2</v>
      </c>
      <c r="E17" s="7">
        <f>InpActive!G14</f>
        <v>3.7600000000000001E-2</v>
      </c>
      <c r="F17" s="7">
        <f>InpActive!H14</f>
        <v>3.7600000000000001E-2</v>
      </c>
      <c r="G17" s="7">
        <f>InpActive!I14</f>
        <v>3.7600000000000001E-2</v>
      </c>
      <c r="H17" s="7">
        <f>InpActive!J14</f>
        <v>3.7600000000000001E-2</v>
      </c>
      <c r="I17" s="7">
        <f>InpActive!K14</f>
        <v>0</v>
      </c>
      <c r="J17" s="5"/>
    </row>
    <row r="18" spans="1:10" x14ac:dyDescent="0.35">
      <c r="A18" s="2" t="s">
        <v>19</v>
      </c>
      <c r="B18" s="2" t="s">
        <v>42</v>
      </c>
      <c r="C18" s="2" t="s">
        <v>18</v>
      </c>
      <c r="D18" s="7">
        <f>InpActive!F15</f>
        <v>2.60364642839611E-2</v>
      </c>
      <c r="E18" s="7">
        <f>InpActive!G15</f>
        <v>2.60364642839611E-2</v>
      </c>
      <c r="F18" s="7">
        <f>InpActive!H15</f>
        <v>2.60364642839611E-2</v>
      </c>
      <c r="G18" s="7">
        <f>InpActive!I15</f>
        <v>2.60364642839611E-2</v>
      </c>
      <c r="H18" s="7">
        <f>InpActive!J15</f>
        <v>2.60364642839611E-2</v>
      </c>
      <c r="I18" s="7">
        <f>InpActive!K15</f>
        <v>2.5213391659906E-2</v>
      </c>
      <c r="J18" s="5"/>
    </row>
    <row r="19" spans="1:10" x14ac:dyDescent="0.35">
      <c r="A19" s="2" t="s">
        <v>43</v>
      </c>
      <c r="B19" s="2" t="s">
        <v>44</v>
      </c>
      <c r="C19" s="2" t="s">
        <v>18</v>
      </c>
      <c r="D19" s="7">
        <f>InpActive!F16</f>
        <v>6.3636464283961094E-2</v>
      </c>
      <c r="E19" s="7">
        <f>InpActive!G16</f>
        <v>6.3636464283961094E-2</v>
      </c>
      <c r="F19" s="7">
        <f>InpActive!H16</f>
        <v>6.3636464283961094E-2</v>
      </c>
      <c r="G19" s="7">
        <f>InpActive!I16</f>
        <v>6.3636464283961094E-2</v>
      </c>
      <c r="H19" s="7">
        <f>InpActive!J16</f>
        <v>6.3636464283961094E-2</v>
      </c>
      <c r="I19" s="7">
        <f>InpActive!K16</f>
        <v>2.5213391659906E-2</v>
      </c>
      <c r="J19" s="5"/>
    </row>
    <row r="20" spans="1:10" x14ac:dyDescent="0.35">
      <c r="A20" s="2" t="s">
        <v>45</v>
      </c>
      <c r="B20" s="2" t="s">
        <v>24</v>
      </c>
      <c r="C20" s="2" t="s">
        <v>25</v>
      </c>
      <c r="D20" s="1">
        <v>-3</v>
      </c>
      <c r="E20" s="1">
        <v>-2</v>
      </c>
      <c r="F20" s="1">
        <v>-1</v>
      </c>
      <c r="G20" s="1">
        <v>0</v>
      </c>
      <c r="H20" s="1">
        <v>1</v>
      </c>
      <c r="I20" s="1">
        <v>2</v>
      </c>
      <c r="J20" s="5"/>
    </row>
    <row r="21" spans="1:10" x14ac:dyDescent="0.35">
      <c r="A21" s="2" t="s">
        <v>46</v>
      </c>
      <c r="B21" s="2" t="s">
        <v>47</v>
      </c>
      <c r="C21" s="2" t="s">
        <v>28</v>
      </c>
      <c r="D21" s="8">
        <f xml:space="preserve"> (1 + D19) ^ (D20)</f>
        <v>0.83103697469904891</v>
      </c>
      <c r="E21" s="8">
        <f t="shared" ref="E21:I21" si="8" xml:space="preserve"> (1 + E19) ^ (E20)</f>
        <v>0.883921229458136</v>
      </c>
      <c r="F21" s="8">
        <f t="shared" si="8"/>
        <v>0.94017085120638366</v>
      </c>
      <c r="G21" s="8">
        <f t="shared" si="8"/>
        <v>1</v>
      </c>
      <c r="H21" s="8">
        <f t="shared" si="8"/>
        <v>1.0636364642839611</v>
      </c>
      <c r="I21" s="8">
        <f t="shared" si="8"/>
        <v>1.0510624984388077</v>
      </c>
      <c r="J21" s="5"/>
    </row>
    <row r="22" spans="1:10" x14ac:dyDescent="0.35">
      <c r="A22" s="2" t="s">
        <v>48</v>
      </c>
      <c r="B22" s="2" t="s">
        <v>49</v>
      </c>
      <c r="C22" s="2" t="s">
        <v>10</v>
      </c>
      <c r="D22" s="8">
        <f>D16 / D21</f>
        <v>0</v>
      </c>
      <c r="E22" s="8">
        <f t="shared" ref="E22:I22" si="9">E16 / E21</f>
        <v>0</v>
      </c>
      <c r="F22" s="8">
        <f t="shared" si="9"/>
        <v>0</v>
      </c>
      <c r="G22" s="8">
        <f t="shared" si="9"/>
        <v>0</v>
      </c>
      <c r="H22" s="8">
        <f t="shared" si="9"/>
        <v>0</v>
      </c>
      <c r="I22" s="8">
        <f t="shared" si="9"/>
        <v>0</v>
      </c>
      <c r="J22" s="5"/>
    </row>
    <row r="23" spans="1:10" x14ac:dyDescent="0.35">
      <c r="A23" s="2" t="s">
        <v>50</v>
      </c>
      <c r="B23" s="2" t="s">
        <v>51</v>
      </c>
      <c r="C23" s="2" t="s">
        <v>10</v>
      </c>
      <c r="D23" s="5"/>
      <c r="E23" s="5"/>
      <c r="F23" s="5"/>
      <c r="G23" s="5"/>
      <c r="H23" s="5"/>
      <c r="I23" s="5"/>
      <c r="J23" s="18">
        <f>-1 * SUM(D22:I22)</f>
        <v>0</v>
      </c>
    </row>
    <row r="24" spans="1:10" ht="13.15" x14ac:dyDescent="0.4">
      <c r="A24" s="19" t="s">
        <v>75</v>
      </c>
      <c r="D24" s="5"/>
      <c r="E24" s="5"/>
      <c r="F24" s="5"/>
      <c r="G24" s="5"/>
      <c r="H24" s="5"/>
      <c r="I24" s="5"/>
      <c r="J24" s="5"/>
    </row>
    <row r="25" spans="1:10" x14ac:dyDescent="0.35">
      <c r="A25" s="2" t="s">
        <v>76</v>
      </c>
      <c r="B25" s="23" t="s">
        <v>97</v>
      </c>
      <c r="C25" s="2" t="s">
        <v>10</v>
      </c>
      <c r="D25" s="4">
        <f>InpActive!F17</f>
        <v>0</v>
      </c>
      <c r="E25" s="5"/>
      <c r="F25" s="5"/>
      <c r="G25" s="5"/>
      <c r="H25" s="5"/>
      <c r="I25" s="5"/>
      <c r="J25" s="5"/>
    </row>
    <row r="26" spans="1:10" x14ac:dyDescent="0.35">
      <c r="A26" s="2" t="s">
        <v>77</v>
      </c>
      <c r="B26" s="23" t="s">
        <v>98</v>
      </c>
      <c r="C26" s="2" t="s">
        <v>13</v>
      </c>
      <c r="D26" s="4">
        <f>InpActive!F18</f>
        <v>0</v>
      </c>
      <c r="E26" s="4">
        <f>InpActive!G18</f>
        <v>0</v>
      </c>
      <c r="F26" s="4">
        <f>InpActive!H18</f>
        <v>0</v>
      </c>
      <c r="G26" s="4">
        <f>InpActive!I18</f>
        <v>0</v>
      </c>
      <c r="H26" s="4">
        <f>InpActive!J18</f>
        <v>0</v>
      </c>
      <c r="I26" s="4">
        <f>InpActive!K18</f>
        <v>0</v>
      </c>
      <c r="J26" s="5"/>
    </row>
    <row r="27" spans="1:10" x14ac:dyDescent="0.35">
      <c r="A27" s="2" t="s">
        <v>78</v>
      </c>
      <c r="B27" s="23" t="s">
        <v>103</v>
      </c>
      <c r="C27" s="2" t="s">
        <v>10</v>
      </c>
      <c r="D27" s="6">
        <f xml:space="preserve"> (D26/1000 - D25) / 2</f>
        <v>0</v>
      </c>
      <c r="E27" s="6">
        <f t="shared" ref="E27" si="10" xml:space="preserve"> (E26/1000 - E25) / 2</f>
        <v>0</v>
      </c>
      <c r="F27" s="6">
        <f t="shared" ref="F27" si="11" xml:space="preserve"> (F26/1000 - F25) / 2</f>
        <v>0</v>
      </c>
      <c r="G27" s="6">
        <f t="shared" ref="G27" si="12" xml:space="preserve"> (G26/1000 - G25) / 2</f>
        <v>0</v>
      </c>
      <c r="H27" s="6">
        <f t="shared" ref="H27" si="13" xml:space="preserve"> (H26/1000 - H25) / 2</f>
        <v>0</v>
      </c>
      <c r="I27" s="6">
        <f t="shared" ref="I27" si="14" xml:space="preserve"> (I26/1000 - I25) / 2</f>
        <v>0</v>
      </c>
      <c r="J27" s="5"/>
    </row>
    <row r="28" spans="1:10" x14ac:dyDescent="0.35">
      <c r="A28" s="2" t="s">
        <v>79</v>
      </c>
      <c r="B28" s="2" t="s">
        <v>100</v>
      </c>
      <c r="C28" s="2" t="s">
        <v>18</v>
      </c>
      <c r="D28" s="7">
        <f>InpActive!F19</f>
        <v>0</v>
      </c>
      <c r="E28" s="7">
        <f>InpActive!G19</f>
        <v>0</v>
      </c>
      <c r="F28" s="7">
        <f>InpActive!H19</f>
        <v>0</v>
      </c>
      <c r="G28" s="7">
        <f>InpActive!I19</f>
        <v>0</v>
      </c>
      <c r="H28" s="7">
        <f>InpActive!J19</f>
        <v>0</v>
      </c>
      <c r="I28" s="7">
        <f>InpActive!K19</f>
        <v>0</v>
      </c>
      <c r="J28" s="5"/>
    </row>
    <row r="29" spans="1:10" x14ac:dyDescent="0.35">
      <c r="A29" s="2" t="s">
        <v>19</v>
      </c>
      <c r="B29" s="2" t="s">
        <v>101</v>
      </c>
      <c r="C29" s="2" t="s">
        <v>18</v>
      </c>
      <c r="D29" s="7">
        <f>InpActive!F20</f>
        <v>2.5925336332219499E-2</v>
      </c>
      <c r="E29" s="7">
        <f>InpActive!G20</f>
        <v>2.5925336332219499E-2</v>
      </c>
      <c r="F29" s="7">
        <f>InpActive!H20</f>
        <v>2.5925336332219499E-2</v>
      </c>
      <c r="G29" s="7">
        <f>InpActive!I20</f>
        <v>2.5925336332219499E-2</v>
      </c>
      <c r="H29" s="7">
        <f>InpActive!J20</f>
        <v>2.5925336332219499E-2</v>
      </c>
      <c r="I29" s="7">
        <f>InpActive!K20</f>
        <v>2.5925336332219499E-2</v>
      </c>
      <c r="J29" s="5"/>
    </row>
    <row r="30" spans="1:10" x14ac:dyDescent="0.35">
      <c r="A30" s="2" t="s">
        <v>80</v>
      </c>
      <c r="B30" s="2" t="s">
        <v>102</v>
      </c>
      <c r="C30" s="2" t="s">
        <v>18</v>
      </c>
      <c r="D30" s="7">
        <f>InpActive!F21</f>
        <v>2.5925336332219499E-2</v>
      </c>
      <c r="E30" s="7">
        <f>InpActive!G21</f>
        <v>2.5925336332219499E-2</v>
      </c>
      <c r="F30" s="7">
        <f>InpActive!H21</f>
        <v>2.5925336332219499E-2</v>
      </c>
      <c r="G30" s="7">
        <f>InpActive!I21</f>
        <v>2.5925336332219499E-2</v>
      </c>
      <c r="H30" s="7">
        <f>InpActive!J21</f>
        <v>2.5925336332219499E-2</v>
      </c>
      <c r="I30" s="7">
        <f>InpActive!K21</f>
        <v>2.5925336332219499E-2</v>
      </c>
      <c r="J30" s="5"/>
    </row>
    <row r="31" spans="1:10" x14ac:dyDescent="0.35">
      <c r="A31" s="2" t="s">
        <v>81</v>
      </c>
      <c r="B31" s="2" t="s">
        <v>24</v>
      </c>
      <c r="C31" s="2" t="s">
        <v>25</v>
      </c>
      <c r="D31" s="1">
        <v>-3</v>
      </c>
      <c r="E31" s="1">
        <v>-2</v>
      </c>
      <c r="F31" s="1">
        <v>-1</v>
      </c>
      <c r="G31" s="1">
        <v>0</v>
      </c>
      <c r="H31" s="1">
        <v>1</v>
      </c>
      <c r="I31" s="1">
        <v>2</v>
      </c>
      <c r="J31" s="5"/>
    </row>
    <row r="32" spans="1:10" x14ac:dyDescent="0.35">
      <c r="A32" s="2" t="s">
        <v>82</v>
      </c>
      <c r="B32" s="23" t="s">
        <v>104</v>
      </c>
      <c r="C32" s="2" t="s">
        <v>28</v>
      </c>
      <c r="D32" s="8">
        <f xml:space="preserve"> (1 + D30) ^ (D31)</f>
        <v>0.92608901774360441</v>
      </c>
      <c r="E32" s="8">
        <f t="shared" ref="E32" si="15" xml:space="preserve"> (1 + E30) ^ (E31)</f>
        <v>0.95009818700218229</v>
      </c>
      <c r="F32" s="8">
        <f t="shared" ref="F32" si="16" xml:space="preserve"> (1 + F30) ^ (F31)</f>
        <v>0.97472980204884585</v>
      </c>
      <c r="G32" s="8">
        <f t="shared" ref="G32" si="17" xml:space="preserve"> (1 + G30) ^ (G31)</f>
        <v>1</v>
      </c>
      <c r="H32" s="8">
        <f t="shared" ref="H32" si="18" xml:space="preserve"> (1 + H30) ^ (H31)</f>
        <v>1.0259253363322196</v>
      </c>
      <c r="I32" s="8">
        <f t="shared" ref="I32" si="19" xml:space="preserve"> (1 + I30) ^ (I31)</f>
        <v>1.0525227957283778</v>
      </c>
      <c r="J32" s="5"/>
    </row>
    <row r="33" spans="1:10" x14ac:dyDescent="0.35">
      <c r="A33" s="2" t="s">
        <v>83</v>
      </c>
      <c r="B33" s="23" t="s">
        <v>105</v>
      </c>
      <c r="C33" s="2" t="s">
        <v>10</v>
      </c>
      <c r="D33" s="8">
        <f>D27 / D32</f>
        <v>0</v>
      </c>
      <c r="E33" s="8">
        <f t="shared" ref="E33:I33" si="20">E27 / E32</f>
        <v>0</v>
      </c>
      <c r="F33" s="8">
        <f t="shared" si="20"/>
        <v>0</v>
      </c>
      <c r="G33" s="8">
        <f t="shared" si="20"/>
        <v>0</v>
      </c>
      <c r="H33" s="8">
        <f t="shared" si="20"/>
        <v>0</v>
      </c>
      <c r="I33" s="8">
        <f t="shared" si="20"/>
        <v>0</v>
      </c>
      <c r="J33" s="5"/>
    </row>
    <row r="34" spans="1:10" x14ac:dyDescent="0.35">
      <c r="A34" s="2" t="s">
        <v>84</v>
      </c>
      <c r="B34" s="23" t="s">
        <v>106</v>
      </c>
      <c r="C34" s="2" t="s">
        <v>10</v>
      </c>
      <c r="D34" s="5"/>
      <c r="E34" s="5"/>
      <c r="F34" s="5"/>
      <c r="G34" s="5"/>
      <c r="H34" s="5"/>
      <c r="I34" s="5"/>
      <c r="J34" s="18">
        <f>-1 * SUM(D33:I33)</f>
        <v>0</v>
      </c>
    </row>
  </sheetData>
  <pageMargins left="0.70866141732283472" right="0.70866141732283472" top="0.74803149606299213" bottom="0.74803149606299213" header="0.31496062992125984" footer="0.31496062992125984"/>
  <pageSetup paperSize="9" scale="55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zoomScaleNormal="100" workbookViewId="0"/>
  </sheetViews>
  <sheetFormatPr defaultColWidth="9" defaultRowHeight="12.75" x14ac:dyDescent="0.35"/>
  <cols>
    <col min="1" max="1" width="9" style="2"/>
    <col min="2" max="2" width="19.875" style="2" customWidth="1"/>
    <col min="3" max="3" width="27.4375" style="2" customWidth="1"/>
    <col min="4" max="4" width="3" style="2" customWidth="1"/>
    <col min="5" max="5" width="14.8125" style="2" bestFit="1" customWidth="1"/>
    <col min="6" max="11" width="10.625" style="2" customWidth="1"/>
    <col min="12" max="16384" width="9" style="2"/>
  </cols>
  <sheetData>
    <row r="1" spans="1:11" s="9" customFormat="1" x14ac:dyDescent="0.35">
      <c r="C1" s="9" t="s">
        <v>121</v>
      </c>
    </row>
    <row r="2" spans="1:11" s="9" customFormat="1" x14ac:dyDescent="0.35">
      <c r="A2" s="9" t="s">
        <v>52</v>
      </c>
      <c r="B2" s="9" t="s">
        <v>53</v>
      </c>
      <c r="C2" s="9" t="s">
        <v>54</v>
      </c>
      <c r="D2" s="9" t="s">
        <v>55</v>
      </c>
      <c r="E2" s="9" t="s">
        <v>56</v>
      </c>
      <c r="F2" s="9" t="s">
        <v>0</v>
      </c>
      <c r="G2" s="9" t="s">
        <v>1</v>
      </c>
      <c r="H2" s="9" t="s">
        <v>2</v>
      </c>
      <c r="I2" s="9" t="s">
        <v>3</v>
      </c>
      <c r="J2" s="9" t="s">
        <v>4</v>
      </c>
      <c r="K2" s="9" t="s">
        <v>5</v>
      </c>
    </row>
    <row r="4" spans="1:11" x14ac:dyDescent="0.35">
      <c r="B4" s="10" t="s">
        <v>57</v>
      </c>
      <c r="C4" s="11" t="s">
        <v>58</v>
      </c>
      <c r="D4" s="15" t="s">
        <v>10</v>
      </c>
      <c r="E4" s="13" t="s">
        <v>74</v>
      </c>
      <c r="F4" s="28">
        <f>Calc!D3</f>
        <v>0</v>
      </c>
      <c r="G4" s="28"/>
      <c r="H4" s="28"/>
      <c r="I4" s="28"/>
      <c r="J4" s="28"/>
      <c r="K4" s="28"/>
    </row>
    <row r="5" spans="1:11" x14ac:dyDescent="0.35">
      <c r="B5" s="10" t="s">
        <v>59</v>
      </c>
      <c r="C5" s="11" t="s">
        <v>60</v>
      </c>
      <c r="D5" s="16" t="s">
        <v>13</v>
      </c>
      <c r="E5" s="13" t="s">
        <v>74</v>
      </c>
      <c r="F5" s="28">
        <f>Calc!D4</f>
        <v>0</v>
      </c>
      <c r="G5" s="28">
        <f>Calc!E4</f>
        <v>0</v>
      </c>
      <c r="H5" s="28">
        <f>Calc!F4</f>
        <v>0</v>
      </c>
      <c r="I5" s="28">
        <f>Calc!G4</f>
        <v>0</v>
      </c>
      <c r="J5" s="28">
        <f>Calc!H4</f>
        <v>0</v>
      </c>
      <c r="K5" s="28">
        <f>Calc!I4</f>
        <v>0</v>
      </c>
    </row>
    <row r="6" spans="1:11" x14ac:dyDescent="0.35">
      <c r="B6" s="10" t="s">
        <v>61</v>
      </c>
      <c r="C6" s="11" t="s">
        <v>62</v>
      </c>
      <c r="D6" s="15" t="s">
        <v>10</v>
      </c>
      <c r="E6" s="13" t="s">
        <v>74</v>
      </c>
      <c r="F6" s="28">
        <f>Calc!D14</f>
        <v>0</v>
      </c>
      <c r="G6" s="28"/>
      <c r="H6" s="28"/>
      <c r="I6" s="28"/>
      <c r="J6" s="28"/>
      <c r="K6" s="28"/>
    </row>
    <row r="7" spans="1:11" x14ac:dyDescent="0.35">
      <c r="B7" s="10" t="s">
        <v>63</v>
      </c>
      <c r="C7" s="11" t="s">
        <v>64</v>
      </c>
      <c r="D7" s="16" t="s">
        <v>13</v>
      </c>
      <c r="E7" s="13" t="s">
        <v>74</v>
      </c>
      <c r="F7" s="28">
        <f>Calc!D15</f>
        <v>0</v>
      </c>
      <c r="G7" s="28">
        <f>Calc!E15</f>
        <v>0</v>
      </c>
      <c r="H7" s="28">
        <f>Calc!F15</f>
        <v>0</v>
      </c>
      <c r="I7" s="28">
        <f>Calc!G15</f>
        <v>0</v>
      </c>
      <c r="J7" s="28">
        <f>Calc!H15</f>
        <v>0</v>
      </c>
      <c r="K7" s="28">
        <f>Calc!I15</f>
        <v>0</v>
      </c>
    </row>
    <row r="8" spans="1:11" x14ac:dyDescent="0.35">
      <c r="B8" s="10" t="s">
        <v>65</v>
      </c>
      <c r="C8" s="11" t="s">
        <v>66</v>
      </c>
      <c r="D8" s="15" t="s">
        <v>10</v>
      </c>
      <c r="E8" s="13" t="s">
        <v>74</v>
      </c>
      <c r="F8" s="28"/>
      <c r="G8" s="28"/>
      <c r="H8" s="28"/>
      <c r="I8" s="28"/>
      <c r="J8" s="28"/>
      <c r="K8" s="28">
        <f>Calc!J12</f>
        <v>0</v>
      </c>
    </row>
    <row r="9" spans="1:11" x14ac:dyDescent="0.35">
      <c r="B9" s="10" t="s">
        <v>67</v>
      </c>
      <c r="C9" s="11" t="s">
        <v>68</v>
      </c>
      <c r="D9" s="15" t="s">
        <v>10</v>
      </c>
      <c r="E9" s="13" t="s">
        <v>74</v>
      </c>
      <c r="F9" s="29"/>
      <c r="G9" s="28"/>
      <c r="H9" s="28"/>
      <c r="I9" s="28"/>
      <c r="J9" s="28"/>
      <c r="K9" s="28">
        <f>Calc!J23</f>
        <v>0</v>
      </c>
    </row>
    <row r="10" spans="1:11" s="9" customFormat="1" ht="14.25" x14ac:dyDescent="0.35">
      <c r="B10" s="12" t="s">
        <v>69</v>
      </c>
      <c r="C10" s="13" t="s">
        <v>70</v>
      </c>
      <c r="D10" s="17" t="s">
        <v>73</v>
      </c>
      <c r="E10" s="13" t="s">
        <v>74</v>
      </c>
      <c r="F10" s="24" t="str">
        <f t="shared" ref="F10:K10" ca="1" si="0">CONCATENATE("[…]", TEXT(NOW(),"dd/mm/yyy hh:mm:ss"))</f>
        <v>[…]04/11/2020 15:51:49</v>
      </c>
      <c r="G10" s="24" t="str">
        <f t="shared" ca="1" si="0"/>
        <v>[…]04/11/2020 15:51:49</v>
      </c>
      <c r="H10" s="24" t="str">
        <f t="shared" ca="1" si="0"/>
        <v>[…]04/11/2020 15:51:49</v>
      </c>
      <c r="I10" s="24" t="str">
        <f t="shared" ca="1" si="0"/>
        <v>[…]04/11/2020 15:51:49</v>
      </c>
      <c r="J10" s="24" t="str">
        <f t="shared" ca="1" si="0"/>
        <v>[…]04/11/2020 15:51:49</v>
      </c>
      <c r="K10" s="24" t="str">
        <f t="shared" ca="1" si="0"/>
        <v>[…]04/11/2020 15:51:49</v>
      </c>
    </row>
    <row r="11" spans="1:11" s="9" customFormat="1" x14ac:dyDescent="0.35">
      <c r="B11" s="12" t="s">
        <v>71</v>
      </c>
      <c r="C11" s="13" t="s">
        <v>72</v>
      </c>
      <c r="D11" s="17" t="s">
        <v>73</v>
      </c>
      <c r="E11" s="13" t="s">
        <v>74</v>
      </c>
      <c r="F11" s="14" t="str">
        <f t="shared" ref="F11:K11" ca="1" si="1">MID(CELL("filename",A1),SEARCH("[",CELL("filename",A1))+1,SEARCH(".",CELL("filename",A1))-1-SEARCH("[",CELL("filename",A1)))</f>
        <v>Land disposals_PRT_BYRun2</v>
      </c>
      <c r="G11" s="14" t="str">
        <f t="shared" ca="1" si="1"/>
        <v>Land disposals_PRT_BYRun2</v>
      </c>
      <c r="H11" s="14" t="str">
        <f t="shared" ca="1" si="1"/>
        <v>Land disposals_PRT_BYRun2</v>
      </c>
      <c r="I11" s="14" t="str">
        <f t="shared" ca="1" si="1"/>
        <v>Land disposals_PRT_BYRun2</v>
      </c>
      <c r="J11" s="14" t="str">
        <f t="shared" ca="1" si="1"/>
        <v>Land disposals_PRT_BYRun2</v>
      </c>
      <c r="K11" s="14" t="str">
        <f t="shared" ca="1" si="1"/>
        <v>Land disposals_PRT_BYRun2</v>
      </c>
    </row>
  </sheetData>
  <sheetProtection sort="0"/>
  <pageMargins left="0.70866141732283472" right="0.70866141732283472" top="0.74803149606299213" bottom="0.74803149606299213" header="0.31496062992125984" footer="0.31496062992125984"/>
  <pageSetup paperSize="9" scale="55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Change Log</vt:lpstr>
      <vt:lpstr>F_Inputs</vt:lpstr>
      <vt:lpstr>InpOverride</vt:lpstr>
      <vt:lpstr>InpActive</vt:lpstr>
      <vt:lpstr>Calc</vt:lpstr>
      <vt:lpstr>F_Outputs</vt:lpstr>
      <vt:lpstr>InpActive!Print_Area</vt:lpstr>
      <vt:lpstr>InpOverride!Print_Area</vt:lpstr>
    </vt:vector>
  </TitlesOfParts>
  <Company>Ofwat - Water Services Regulation Authority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Dawn Harrison</dc:creator>
  <cp:lastModifiedBy>Chona Labor</cp:lastModifiedBy>
  <cp:lastPrinted>2019-07-11T08:19:37Z</cp:lastPrinted>
  <dcterms:created xsi:type="dcterms:W3CDTF">2018-09-19T10:15:01Z</dcterms:created>
  <dcterms:modified xsi:type="dcterms:W3CDTF">2020-11-04T15:51:55Z</dcterms:modified>
</cp:coreProperties>
</file>