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C461BEC6-D314-445A-A2D7-FFC48FE6E8C1}" xr6:coauthVersionLast="44" xr6:coauthVersionMax="44" xr10:uidLastSave="{00000000-0000-0000-0000-000000000000}"/>
  <bookViews>
    <workbookView xWindow="1972" yWindow="0" windowWidth="18406" windowHeight="13080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O40" i="6" s="1"/>
  <c r="O56" i="6" s="1"/>
  <c r="O53" i="5" s="1"/>
  <c r="H29" i="7"/>
  <c r="N40" i="6" s="1"/>
  <c r="G29" i="7"/>
  <c r="M40" i="6" s="1"/>
  <c r="J28" i="7"/>
  <c r="P39" i="6" s="1"/>
  <c r="I28" i="7"/>
  <c r="O39" i="6" s="1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O31" i="6" s="1"/>
  <c r="H22" i="7"/>
  <c r="N31" i="6" s="1"/>
  <c r="G22" i="7"/>
  <c r="J21" i="7"/>
  <c r="P30" i="6" s="1"/>
  <c r="I21" i="7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L46" i="6"/>
  <c r="L47" i="6"/>
  <c r="O36" i="6"/>
  <c r="M36" i="6"/>
  <c r="M52" i="6" s="1"/>
  <c r="M49" i="5" s="1"/>
  <c r="L37" i="6"/>
  <c r="L40" i="6"/>
  <c r="L41" i="6"/>
  <c r="O32" i="6"/>
  <c r="M31" i="6"/>
  <c r="O30" i="6"/>
  <c r="O13" i="5" s="1"/>
  <c r="O29" i="6"/>
  <c r="O23" i="6"/>
  <c r="O21" i="6"/>
  <c r="M21" i="6"/>
  <c r="L24" i="6"/>
  <c r="O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25" i="5" l="1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P45" i="5"/>
  <c r="P63" i="5" s="1"/>
  <c r="L41" i="5"/>
  <c r="N40" i="5"/>
  <c r="O45" i="5"/>
  <c r="M20" i="5"/>
  <c r="M40" i="5"/>
  <c r="P32" i="5" l="1"/>
  <c r="O30" i="5"/>
  <c r="P34" i="5"/>
  <c r="P74" i="5" s="1"/>
  <c r="N58" i="5"/>
  <c r="L63" i="5"/>
  <c r="P62" i="5"/>
  <c r="N59" i="5"/>
  <c r="P61" i="5"/>
  <c r="P72" i="5" s="1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L70" i="5" l="1"/>
  <c r="N69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<sst xmlns="http://schemas.openxmlformats.org/spreadsheetml/2006/main" count="975" uniqueCount="201">
  <si>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</si>
  <si>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</si>
  <si>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</si>
  <si>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</si>
  <si>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</si>
  <si>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</si>
  <si>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</si>
  <si>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</si>
  <si>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</si>
  <si>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</si>
  <si>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</si>
  <si>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</si>
  <si>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</si>
  <si>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</si>
  <si>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</si>
  <si>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</si>
  <si>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</si>
  <si>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</si>
  <si>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</si>
  <si>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</si>
  <si>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</si>
  <si>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</si>
  <si>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</si>
  <si>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</si>
  <si>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</si>
  <si>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</si>
  <si>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</si>
  <si>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</si>
  <si>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</si>
  <si>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</si>
  <si>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</si>
  <si>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</si>
  <si>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</si>
  <si>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</si>
  <si>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</si>
  <si>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</si>
  <si>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</si>
  <si>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</si>
  <si>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</si>
  <si>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</si>
  <si>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</si>
  <si>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</si>
  <si>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</si>
  <si>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</si>
  <si>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</si>
  <si>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</si>
  <si>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</si>
  <si>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</si>
  <si>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</si>
  <si>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</si>
  <si>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</si>
  <si>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</si>
  <si>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</si>
  <si>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</si>
  <si>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</si>
  <si>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</si>
  <si>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</si>
  <si>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</si>
  <si>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</si>
  <si>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</si>
  <si>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</si>
  <si>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</si>
  <si>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</si>
  <si>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</si>
  <si>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</si>
  <si>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</si>
  <si>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</si>
  <si>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</si>
  <si>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</si>
  <si>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</si>
  <si>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</si>
  <si>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</si>
  <si>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</si>
  <si>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</si>
  <si>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</si>
  <si>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</si>
  <si>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</si>
  <si>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</si>
  <si>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</si>
  <si>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</si>
  <si>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</si>
  <si>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</si>
  <si>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</si>
  <si>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</si>
  <si>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</si>
  <si>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</si>
  <si>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</si>
  <si>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</si>
  <si>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</si>
  <si>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</si>
  <si>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</si>
  <si>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</si>
  <si>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</si>
  <si>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</si>
  <si>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</si>
  <si>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</si>
  <si>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</si>
  <si>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</si>
  <si>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</si>
  <si>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</si>
  <si>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</si>
  <si>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</si>
  <si>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</si>
  <si>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</si>
  <si>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</si>
  <si>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</si>
  <si>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</si>
  <si>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</si>
  <si>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</si>
  <si>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</si>
  <si>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</si>
  <si>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</si>
  <si>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</si>
  <si>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</si>
  <si>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</si>
  <si>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</si>
  <si>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</si>
  <si>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</si>
  <si>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</si>
  <si>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</si>
  <si>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</si>
  <si>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</si>
  <si>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</si>
  <si>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</si>
  <si>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</si>
  <si>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</si>
  <si>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</si>
  <si>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</si>
  <si>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</si>
  <si>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</si>
  <si>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</si>
  <si>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</si>
  <si>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</si>
  <si>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</si>
  <si>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</si>
  <si>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</si>
  <si>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</si>
  <si>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</si>
  <si>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</si>
  <si>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</si>
  <si>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</si>
  <si>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</si>
  <si>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</si>
  <si>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</si>
  <si>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</si>
  <si>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</si>
  <si>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</si>
  <si>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</si>
  <si>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</si>
  <si>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</si>
  <si>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</si>
  <si>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</si>
  <si>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</si>
  <si>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</si>
  <si>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</si>
  <si>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</si>
  <si>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</si>
  <si>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</si>
  <si>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</si>
  <si>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</si>
  <si>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</si>
  <si>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</si>
  <si>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</si>
  <si>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</si>
  <si>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</si>
  <si>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</si>
  <si>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</si>
  <si>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</si>
  <si>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</si>
  <si>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</si>
  <si>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</si>
  <si>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</si>
  <si>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</si>
  <si>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</si>
  <si>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</si>
  <si>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</si>
  <si>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</si>
  <si>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</si>
  <si>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</si>
  <si>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</si>
  <si>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</si>
  <si>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</si>
  <si>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</si>
  <si>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</si>
  <si>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</si>
  <si>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</si>
  <si>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</si>
  <si>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</si>
  <si>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</si>
  <si>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</si>
  <si>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</si>
  <si>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</si>
  <si>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</si>
  <si>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</si>
  <si>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</si>
  <si>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</si>
  <si>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</si>
  <si>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SES.PD.C008.01</t>
  </si>
  <si>
    <t>SES.PD.C008.02</t>
  </si>
  <si>
    <t>SES</t>
  </si>
  <si>
    <t>PR19PD008SESBYRFD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</si>
</sst>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/>
  </sheetViews>
  <sheetFormatPr defaultColWidth="10" defaultRowHeight="13.15"/>
  <cols>
    <col min="1" max="1" width="3.4257812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199</v>
      </c>
      <c r="B7" t="s">
        <v>15</v>
      </c>
      <c r="C7" t="s">
        <v>16</v>
      </c>
      <c r="D7" t="s">
        <v>17</v>
      </c>
      <c r="E7" t="s">
        <v>12</v>
      </c>
      <c r="F7" s="49">
        <v>135468.9375</v>
      </c>
      <c r="G7" s="49">
        <v>129014.248125</v>
      </c>
      <c r="H7" s="49">
        <v>122624.10564374999</v>
      </c>
      <c r="I7" s="49">
        <v>116297.864587312</v>
      </c>
      <c r="J7" s="49">
        <v>110034.885941439</v>
      </c>
      <c r="K7" s="49"/>
    </row>
    <row r="8" spans="1:11">
      <c r="A8" t="s">
        <v>199</v>
      </c>
      <c r="B8" t="s">
        <v>18</v>
      </c>
      <c r="C8" t="s">
        <v>19</v>
      </c>
      <c r="D8" t="s">
        <v>17</v>
      </c>
      <c r="E8" t="s">
        <v>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199</v>
      </c>
      <c r="B9" t="s">
        <v>20</v>
      </c>
      <c r="C9" t="s">
        <v>21</v>
      </c>
      <c r="D9" t="s">
        <v>17</v>
      </c>
      <c r="E9" t="s">
        <v>12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199</v>
      </c>
      <c r="B10" t="s">
        <v>22</v>
      </c>
      <c r="C10" t="s">
        <v>23</v>
      </c>
      <c r="D10" t="s">
        <v>17</v>
      </c>
      <c r="E10" t="s">
        <v>12</v>
      </c>
      <c r="F10" s="49">
        <v>130513.142224729</v>
      </c>
      <c r="G10" s="49">
        <v>139371.95098761399</v>
      </c>
      <c r="H10" s="49">
        <v>148142.07378726901</v>
      </c>
      <c r="I10" s="49">
        <v>156925.68147398499</v>
      </c>
      <c r="J10" s="49">
        <v>165650.494362845</v>
      </c>
      <c r="K10" s="49"/>
    </row>
    <row r="11" spans="1:11">
      <c r="A11" t="s">
        <v>199</v>
      </c>
      <c r="B11" t="s">
        <v>24</v>
      </c>
      <c r="C11" t="s">
        <v>25</v>
      </c>
      <c r="D11" t="s">
        <v>17</v>
      </c>
      <c r="E11" t="s">
        <v>12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199</v>
      </c>
      <c r="B12" t="s">
        <v>26</v>
      </c>
      <c r="C12" t="s">
        <v>27</v>
      </c>
      <c r="D12" t="s">
        <v>17</v>
      </c>
      <c r="E12" t="s">
        <v>12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199</v>
      </c>
      <c r="B13" t="s">
        <v>28</v>
      </c>
      <c r="C13" t="s">
        <v>29</v>
      </c>
      <c r="D13" t="s">
        <v>17</v>
      </c>
      <c r="E13" t="s">
        <v>12</v>
      </c>
      <c r="F13" s="49">
        <v>137179</v>
      </c>
      <c r="G13" s="49">
        <v>128844</v>
      </c>
      <c r="H13" s="49">
        <v>123576</v>
      </c>
      <c r="I13" s="49">
        <v>116958</v>
      </c>
      <c r="J13" s="49">
        <v>110212</v>
      </c>
      <c r="K13" s="49"/>
    </row>
    <row r="14" spans="1:11">
      <c r="A14" t="s">
        <v>199</v>
      </c>
      <c r="B14" t="s">
        <v>30</v>
      </c>
      <c r="C14" t="s">
        <v>31</v>
      </c>
      <c r="D14" t="s">
        <v>17</v>
      </c>
      <c r="E14" t="s">
        <v>12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199</v>
      </c>
      <c r="B15" t="s">
        <v>32</v>
      </c>
      <c r="C15" t="s">
        <v>33</v>
      </c>
      <c r="D15" t="s">
        <v>17</v>
      </c>
      <c r="E15" t="s">
        <v>12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199</v>
      </c>
      <c r="B16" t="s">
        <v>34</v>
      </c>
      <c r="C16" t="s">
        <v>35</v>
      </c>
      <c r="D16" t="s">
        <v>17</v>
      </c>
      <c r="E16" t="s">
        <v>12</v>
      </c>
      <c r="F16" s="49">
        <v>127285</v>
      </c>
      <c r="G16" s="49">
        <v>136864</v>
      </c>
      <c r="H16" s="49">
        <v>143741</v>
      </c>
      <c r="I16" s="49">
        <v>154530</v>
      </c>
      <c r="J16" s="49">
        <v>159053</v>
      </c>
      <c r="K16" s="49"/>
    </row>
    <row r="17" spans="1:11">
      <c r="A17" t="s">
        <v>199</v>
      </c>
      <c r="B17" t="s">
        <v>36</v>
      </c>
      <c r="C17" t="s">
        <v>37</v>
      </c>
      <c r="D17" t="s">
        <v>17</v>
      </c>
      <c r="E17" t="s">
        <v>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199</v>
      </c>
      <c r="B18" t="s">
        <v>38</v>
      </c>
      <c r="C18" t="s">
        <v>39</v>
      </c>
      <c r="D18" t="s">
        <v>17</v>
      </c>
      <c r="E18" t="s">
        <v>12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199</v>
      </c>
      <c r="B19" t="s">
        <v>40</v>
      </c>
      <c r="C19" t="s">
        <v>41</v>
      </c>
      <c r="D19" t="s">
        <v>17</v>
      </c>
      <c r="E19" t="s">
        <v>12</v>
      </c>
      <c r="F19" s="49">
        <v>135374</v>
      </c>
      <c r="G19" s="49">
        <v>128630</v>
      </c>
      <c r="H19" s="49">
        <v>122804</v>
      </c>
      <c r="I19" s="49">
        <v>117109</v>
      </c>
      <c r="J19" s="49">
        <v>108685</v>
      </c>
      <c r="K19" s="49"/>
    </row>
    <row r="20" spans="1:11">
      <c r="A20" t="s">
        <v>199</v>
      </c>
      <c r="B20" t="s">
        <v>42</v>
      </c>
      <c r="C20" t="s">
        <v>43</v>
      </c>
      <c r="D20" t="s">
        <v>17</v>
      </c>
      <c r="E20" t="s">
        <v>12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199</v>
      </c>
      <c r="B21" t="s">
        <v>44</v>
      </c>
      <c r="C21" t="s">
        <v>45</v>
      </c>
      <c r="D21" t="s">
        <v>17</v>
      </c>
      <c r="E21" t="s">
        <v>12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199</v>
      </c>
      <c r="B22" t="s">
        <v>46</v>
      </c>
      <c r="C22" t="s">
        <v>47</v>
      </c>
      <c r="D22" t="s">
        <v>17</v>
      </c>
      <c r="E22" t="s">
        <v>12</v>
      </c>
      <c r="F22" s="49">
        <v>127768</v>
      </c>
      <c r="G22" s="49">
        <v>134985</v>
      </c>
      <c r="H22" s="49">
        <v>143048</v>
      </c>
      <c r="I22" s="49">
        <v>151341</v>
      </c>
      <c r="J22" s="49">
        <v>162355</v>
      </c>
      <c r="K22" s="49"/>
    </row>
    <row r="23" spans="1:11">
      <c r="A23" t="s">
        <v>199</v>
      </c>
      <c r="B23" t="s">
        <v>48</v>
      </c>
      <c r="C23" t="s">
        <v>49</v>
      </c>
      <c r="D23" t="s">
        <v>17</v>
      </c>
      <c r="E23" t="s">
        <v>12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199</v>
      </c>
      <c r="B24" t="s">
        <v>50</v>
      </c>
      <c r="C24" t="s">
        <v>51</v>
      </c>
      <c r="D24" t="s">
        <v>17</v>
      </c>
      <c r="E24" t="s">
        <v>12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199</v>
      </c>
      <c r="B25" t="s">
        <v>52</v>
      </c>
      <c r="C25" t="s">
        <v>53</v>
      </c>
      <c r="D25" t="s">
        <v>54</v>
      </c>
      <c r="E25" t="s">
        <v>12</v>
      </c>
      <c r="F25" s="50">
        <v>2.4710000000000001</v>
      </c>
      <c r="G25" s="50">
        <v>2.2759999999999998</v>
      </c>
      <c r="H25" s="50">
        <v>2.194</v>
      </c>
      <c r="I25" s="50">
        <v>1.778</v>
      </c>
      <c r="J25" s="50">
        <v>1.42536172515411</v>
      </c>
      <c r="K25" s="50"/>
    </row>
    <row r="26" spans="1:11">
      <c r="A26" t="s">
        <v>199</v>
      </c>
      <c r="B26" t="s">
        <v>55</v>
      </c>
      <c r="C26" t="s">
        <v>56</v>
      </c>
      <c r="D26" t="s">
        <v>54</v>
      </c>
      <c r="E26" t="s">
        <v>12</v>
      </c>
      <c r="F26" s="50">
        <v>0</v>
      </c>
      <c r="G26" s="50">
        <v>0</v>
      </c>
      <c r="H26" s="50">
        <v>0</v>
      </c>
      <c r="I26" s="50"/>
      <c r="J26" s="50">
        <v>0</v>
      </c>
      <c r="K26" s="50"/>
    </row>
    <row r="27" spans="1:11">
      <c r="A27" t="s">
        <v>199</v>
      </c>
      <c r="B27" t="s">
        <v>57</v>
      </c>
      <c r="C27" t="s">
        <v>58</v>
      </c>
      <c r="D27" t="s">
        <v>54</v>
      </c>
      <c r="E27" t="s">
        <v>12</v>
      </c>
      <c r="F27" s="50">
        <v>0</v>
      </c>
      <c r="G27" s="50">
        <v>0</v>
      </c>
      <c r="H27" s="50">
        <v>0</v>
      </c>
      <c r="I27" s="50"/>
      <c r="J27" s="50">
        <v>0</v>
      </c>
      <c r="K27" s="50"/>
    </row>
    <row r="28" spans="1:11">
      <c r="A28" t="s">
        <v>199</v>
      </c>
      <c r="B28" t="s">
        <v>59</v>
      </c>
      <c r="C28" t="s">
        <v>60</v>
      </c>
      <c r="D28" t="s">
        <v>54</v>
      </c>
      <c r="E28" t="s">
        <v>12</v>
      </c>
      <c r="F28" s="50">
        <v>3.2280000000000002</v>
      </c>
      <c r="G28" s="50">
        <v>3.4350000000000001</v>
      </c>
      <c r="H28" s="50">
        <v>3.8849999999999998</v>
      </c>
      <c r="I28" s="50">
        <v>3.883</v>
      </c>
      <c r="J28" s="50">
        <v>4.06892932772395</v>
      </c>
      <c r="K28" s="50"/>
    </row>
    <row r="29" spans="1:11">
      <c r="A29" t="s">
        <v>199</v>
      </c>
      <c r="B29" t="s">
        <v>61</v>
      </c>
      <c r="C29" t="s">
        <v>62</v>
      </c>
      <c r="D29" t="s">
        <v>54</v>
      </c>
      <c r="E29" t="s">
        <v>12</v>
      </c>
      <c r="F29" s="50">
        <v>0</v>
      </c>
      <c r="G29" s="50">
        <v>0</v>
      </c>
      <c r="H29" s="50">
        <v>0</v>
      </c>
      <c r="I29" s="50"/>
      <c r="J29" s="50">
        <v>0</v>
      </c>
      <c r="K29" s="50"/>
    </row>
    <row r="30" spans="1:11">
      <c r="A30" t="s">
        <v>199</v>
      </c>
      <c r="B30" t="s">
        <v>63</v>
      </c>
      <c r="C30" t="s">
        <v>64</v>
      </c>
      <c r="D30" t="s">
        <v>54</v>
      </c>
      <c r="E30" t="s">
        <v>12</v>
      </c>
      <c r="F30" s="50">
        <v>0</v>
      </c>
      <c r="G30" s="50">
        <v>0</v>
      </c>
      <c r="H30" s="50">
        <v>0</v>
      </c>
      <c r="I30" s="50"/>
      <c r="J30" s="50">
        <v>0</v>
      </c>
      <c r="K30" s="50"/>
    </row>
    <row r="31" spans="1:11">
      <c r="A31" t="s">
        <v>199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0.11799999999999999</v>
      </c>
      <c r="J31" s="50">
        <v>1.11959933</v>
      </c>
      <c r="K31" s="50"/>
    </row>
    <row r="32" spans="1:11">
      <c r="A32" t="s">
        <v>199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199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199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0.25700000000000001</v>
      </c>
      <c r="J34" s="50">
        <v>0.51359242000000405</v>
      </c>
      <c r="K34" s="50"/>
    </row>
    <row r="35" spans="1:11">
      <c r="A35" t="s">
        <v>199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199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199</v>
      </c>
      <c r="B37" t="s">
        <v>77</v>
      </c>
      <c r="C37" t="s">
        <v>78</v>
      </c>
      <c r="D37" t="s">
        <v>54</v>
      </c>
      <c r="E37" t="s">
        <v>12</v>
      </c>
      <c r="F37" s="50">
        <v>2.4710000000000001</v>
      </c>
      <c r="G37" s="50">
        <v>2.2759999999999998</v>
      </c>
      <c r="H37" s="50">
        <v>2.194</v>
      </c>
      <c r="I37" s="50">
        <v>1.8959999999999999</v>
      </c>
      <c r="J37" s="50">
        <v>2.54496105515411</v>
      </c>
      <c r="K37" s="50"/>
    </row>
    <row r="38" spans="1:11">
      <c r="A38" t="s">
        <v>199</v>
      </c>
      <c r="B38" t="s">
        <v>79</v>
      </c>
      <c r="C38" t="s">
        <v>80</v>
      </c>
      <c r="D38" t="s">
        <v>54</v>
      </c>
      <c r="E38" t="s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199</v>
      </c>
      <c r="B39" t="s">
        <v>81</v>
      </c>
      <c r="C39" t="s">
        <v>82</v>
      </c>
      <c r="D39" t="s">
        <v>54</v>
      </c>
      <c r="E39" t="s">
        <v>12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199</v>
      </c>
      <c r="B40" t="s">
        <v>83</v>
      </c>
      <c r="C40" t="s">
        <v>84</v>
      </c>
      <c r="D40" t="s">
        <v>54</v>
      </c>
      <c r="E40" t="s">
        <v>12</v>
      </c>
      <c r="F40" s="50">
        <v>3.2280000000000002</v>
      </c>
      <c r="G40" s="50">
        <v>3.4350000000000001</v>
      </c>
      <c r="H40" s="50">
        <v>3.8849999999999998</v>
      </c>
      <c r="I40" s="50">
        <v>4.1399999999999997</v>
      </c>
      <c r="J40" s="50">
        <v>4.5825217477239502</v>
      </c>
      <c r="K40" s="50"/>
    </row>
    <row r="41" spans="1:11">
      <c r="A41" t="s">
        <v>199</v>
      </c>
      <c r="B41" t="s">
        <v>85</v>
      </c>
      <c r="C41" t="s">
        <v>86</v>
      </c>
      <c r="D41" t="s">
        <v>54</v>
      </c>
      <c r="E41" t="s">
        <v>12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199</v>
      </c>
      <c r="B42" t="s">
        <v>87</v>
      </c>
      <c r="C42" t="s">
        <v>88</v>
      </c>
      <c r="D42" t="s">
        <v>54</v>
      </c>
      <c r="E42" t="s">
        <v>12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199</v>
      </c>
      <c r="B43" t="s">
        <v>89</v>
      </c>
      <c r="C43" t="s">
        <v>90</v>
      </c>
      <c r="D43" t="s">
        <v>91</v>
      </c>
      <c r="E43" t="s">
        <v>12</v>
      </c>
      <c r="F43" s="51">
        <v>18.237127740577101</v>
      </c>
      <c r="G43" s="51">
        <v>18.2171583250135</v>
      </c>
      <c r="H43" s="51">
        <v>18.947977050716499</v>
      </c>
      <c r="I43" s="51">
        <v>18.8563361690039</v>
      </c>
      <c r="J43" s="51">
        <v>18.502676794723801</v>
      </c>
      <c r="K43" s="51"/>
    </row>
    <row r="44" spans="1:11">
      <c r="A44" t="s">
        <v>199</v>
      </c>
      <c r="B44" t="s">
        <v>92</v>
      </c>
      <c r="C44" t="s">
        <v>93</v>
      </c>
      <c r="D44" t="s">
        <v>91</v>
      </c>
      <c r="E44" t="s">
        <v>12</v>
      </c>
      <c r="F44" s="51">
        <v>18.237127740577101</v>
      </c>
      <c r="G44" s="51">
        <v>18.2171583250135</v>
      </c>
      <c r="H44" s="51">
        <v>18.947977050716499</v>
      </c>
      <c r="I44" s="51">
        <v>18.8563361690039</v>
      </c>
      <c r="J44" s="51">
        <v>18.502676794723801</v>
      </c>
      <c r="K44" s="51"/>
    </row>
    <row r="45" spans="1:11">
      <c r="A45" t="s">
        <v>199</v>
      </c>
      <c r="B45" t="s">
        <v>94</v>
      </c>
      <c r="C45" t="s">
        <v>95</v>
      </c>
      <c r="D45" t="s">
        <v>91</v>
      </c>
      <c r="E45" t="s">
        <v>12</v>
      </c>
      <c r="F45" s="51">
        <v>23.708266062750301</v>
      </c>
      <c r="G45" s="51">
        <v>23.682305822517499</v>
      </c>
      <c r="H45" s="51">
        <v>24.632370165931398</v>
      </c>
      <c r="I45" s="51">
        <v>24.513237019705102</v>
      </c>
      <c r="J45" s="51">
        <v>24.053479833140901</v>
      </c>
      <c r="K45" s="51"/>
    </row>
    <row r="46" spans="1:11">
      <c r="A46" t="s">
        <v>199</v>
      </c>
      <c r="B46" t="s">
        <v>96</v>
      </c>
      <c r="C46" t="s">
        <v>97</v>
      </c>
      <c r="D46" t="s">
        <v>91</v>
      </c>
      <c r="E46" t="s">
        <v>12</v>
      </c>
      <c r="F46" s="51">
        <v>25.953407276813898</v>
      </c>
      <c r="G46" s="51">
        <v>25.699475230067101</v>
      </c>
      <c r="H46" s="51">
        <v>25.871533568396</v>
      </c>
      <c r="I46" s="51">
        <v>25.215918692869099</v>
      </c>
      <c r="J46" s="51">
        <v>24.8854029216938</v>
      </c>
      <c r="K46" s="51"/>
    </row>
    <row r="47" spans="1:11">
      <c r="A47" t="s">
        <v>199</v>
      </c>
      <c r="B47" t="s">
        <v>98</v>
      </c>
      <c r="C47" t="s">
        <v>99</v>
      </c>
      <c r="D47" t="s">
        <v>91</v>
      </c>
      <c r="E47" t="s">
        <v>12</v>
      </c>
      <c r="F47" s="51">
        <v>18.237127740577101</v>
      </c>
      <c r="G47" s="51">
        <v>18.2171583250135</v>
      </c>
      <c r="H47" s="51">
        <v>18.947977050716499</v>
      </c>
      <c r="I47" s="51">
        <v>18.8563361690039</v>
      </c>
      <c r="J47" s="51">
        <v>18.502676794723801</v>
      </c>
      <c r="K47" s="51"/>
    </row>
    <row r="48" spans="1:11">
      <c r="A48" t="s">
        <v>199</v>
      </c>
      <c r="B48" t="s">
        <v>100</v>
      </c>
      <c r="C48" t="s">
        <v>101</v>
      </c>
      <c r="D48" t="s">
        <v>91</v>
      </c>
      <c r="E48" t="s">
        <v>12</v>
      </c>
      <c r="F48" s="51">
        <v>23.708266062750301</v>
      </c>
      <c r="G48" s="51">
        <v>23.682305822517499</v>
      </c>
      <c r="H48" s="51">
        <v>24.632370165931398</v>
      </c>
      <c r="I48" s="51">
        <v>24.513237019705102</v>
      </c>
      <c r="J48" s="51">
        <v>24.053479833140901</v>
      </c>
      <c r="K48" s="51"/>
    </row>
    <row r="49" spans="1:11">
      <c r="A49" t="s">
        <v>199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199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199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-0.92963690177563896</v>
      </c>
      <c r="K51" s="50"/>
    </row>
    <row r="52" spans="1:11">
      <c r="A52" t="s">
        <v>199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-0.89211472480096299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SES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SES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SES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SES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SES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SES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SES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SES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SES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SES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SES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SES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SES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SES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SES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SES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SES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SES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SES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SES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SES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SES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SES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SES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SES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SES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SES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SES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SES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SES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SES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SES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SES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SES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SES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SES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SES</v>
      </c>
      <c r="B43" t="s">
        <v>89</v>
      </c>
      <c r="C43" t="s">
        <v>90</v>
      </c>
      <c r="D43" t="s">
        <v>91</v>
      </c>
      <c r="E43" t="s">
        <v>12</v>
      </c>
      <c r="F43" s="63">
        <v>18.239999999999998</v>
      </c>
      <c r="G43" s="63">
        <v>18.22</v>
      </c>
      <c r="H43" s="63">
        <v>18.95</v>
      </c>
      <c r="I43" s="63">
        <v>18.86</v>
      </c>
      <c r="J43" s="63"/>
      <c r="K43" s="51"/>
      <c r="L43" t="s">
        <v>197</v>
      </c>
    </row>
    <row r="44" spans="1:12">
      <c r="A44" t="str">
        <f>F_Inputs!A44</f>
        <v>SES</v>
      </c>
      <c r="B44" t="s">
        <v>92</v>
      </c>
      <c r="C44" t="s">
        <v>93</v>
      </c>
      <c r="D44" t="s">
        <v>91</v>
      </c>
      <c r="E44" t="s">
        <v>12</v>
      </c>
      <c r="F44" s="63">
        <v>18.239999999999998</v>
      </c>
      <c r="G44" s="63">
        <v>18.22</v>
      </c>
      <c r="H44" s="63">
        <v>18.95</v>
      </c>
      <c r="I44" s="63">
        <v>18.86</v>
      </c>
      <c r="J44" s="63"/>
      <c r="K44" s="51"/>
      <c r="L44" t="s">
        <v>197</v>
      </c>
    </row>
    <row r="45" spans="1:12">
      <c r="A45" t="str">
        <f>F_Inputs!A45</f>
        <v>SES</v>
      </c>
      <c r="B45" t="s">
        <v>94</v>
      </c>
      <c r="C45" t="s">
        <v>95</v>
      </c>
      <c r="D45" t="s">
        <v>91</v>
      </c>
      <c r="E45" t="s">
        <v>12</v>
      </c>
      <c r="F45" s="63">
        <v>23.71</v>
      </c>
      <c r="G45" s="63">
        <v>23.68</v>
      </c>
      <c r="H45" s="63">
        <v>24.63</v>
      </c>
      <c r="I45" s="63">
        <v>24.51</v>
      </c>
      <c r="J45" s="63"/>
      <c r="K45" s="51"/>
      <c r="L45" t="s">
        <v>197</v>
      </c>
    </row>
    <row r="46" spans="1:12">
      <c r="A46" t="str">
        <f>F_Inputs!A46</f>
        <v>SES</v>
      </c>
      <c r="B46" t="s">
        <v>96</v>
      </c>
      <c r="C46" t="s">
        <v>97</v>
      </c>
      <c r="D46" t="s">
        <v>91</v>
      </c>
      <c r="E46" t="s">
        <v>12</v>
      </c>
      <c r="F46" s="63">
        <v>25.95</v>
      </c>
      <c r="G46" s="63">
        <v>25.7</v>
      </c>
      <c r="H46" s="63">
        <v>25.87</v>
      </c>
      <c r="I46" s="63">
        <v>25.22</v>
      </c>
      <c r="J46" s="63"/>
      <c r="K46" s="51"/>
      <c r="L46" t="s">
        <v>197</v>
      </c>
    </row>
    <row r="47" spans="1:12">
      <c r="A47" t="str">
        <f>F_Inputs!A47</f>
        <v>SES</v>
      </c>
      <c r="B47" t="s">
        <v>98</v>
      </c>
      <c r="C47" t="s">
        <v>99</v>
      </c>
      <c r="D47" t="s">
        <v>91</v>
      </c>
      <c r="E47" t="s">
        <v>12</v>
      </c>
      <c r="F47" s="63">
        <v>18.239999999999998</v>
      </c>
      <c r="G47" s="63">
        <v>18.22</v>
      </c>
      <c r="H47" s="63">
        <v>18.95</v>
      </c>
      <c r="I47" s="63">
        <v>18.86</v>
      </c>
      <c r="J47" s="63"/>
      <c r="K47" s="51"/>
      <c r="L47" t="s">
        <v>197</v>
      </c>
    </row>
    <row r="48" spans="1:12">
      <c r="A48" t="str">
        <f>F_Inputs!A48</f>
        <v>SES</v>
      </c>
      <c r="B48" t="s">
        <v>100</v>
      </c>
      <c r="C48" t="s">
        <v>101</v>
      </c>
      <c r="D48" t="s">
        <v>91</v>
      </c>
      <c r="E48" t="s">
        <v>12</v>
      </c>
      <c r="F48" s="63">
        <v>23.71</v>
      </c>
      <c r="G48" s="63">
        <v>23.68</v>
      </c>
      <c r="H48" s="63">
        <v>24.63</v>
      </c>
      <c r="I48" s="63">
        <v>24.51</v>
      </c>
      <c r="J48" s="63"/>
      <c r="K48" s="51"/>
      <c r="L48" t="s">
        <v>197</v>
      </c>
    </row>
    <row r="49" spans="1:12">
      <c r="A49" t="str">
        <f>F_Inputs!A49</f>
        <v>SES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SES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>
        <v>3.7400000000000003E-2</v>
      </c>
      <c r="L50" t="s">
        <v>198</v>
      </c>
    </row>
    <row r="51" spans="1:12">
      <c r="A51" t="str">
        <f>F_Inputs!A51</f>
        <v>SES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SES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SES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135468.9375</v>
      </c>
      <c r="G7" s="61">
        <f>IF(InpOverride!G7="",F_Inputs!G7,InpOverride!G7)</f>
        <v>129014.248125</v>
      </c>
      <c r="H7" s="61">
        <f>IF(InpOverride!H7="",F_Inputs!H7,InpOverride!H7)</f>
        <v>122624.10564374999</v>
      </c>
      <c r="I7" s="61">
        <f>IF(InpOverride!I7="",F_Inputs!I7,InpOverride!I7)</f>
        <v>116297.864587312</v>
      </c>
      <c r="J7" s="61">
        <f>IF(InpOverride!J7="",F_Inputs!J7,InpOverride!J7)</f>
        <v>110034.885941439</v>
      </c>
      <c r="K7" s="49"/>
    </row>
    <row r="8" spans="1:11">
      <c r="A8" t="str">
        <f>F_Inputs!A8</f>
        <v>SES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SES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SES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130513.142224729</v>
      </c>
      <c r="G10" s="61">
        <f>IF(InpOverride!G10="",F_Inputs!G10,InpOverride!G10)</f>
        <v>139371.95098761399</v>
      </c>
      <c r="H10" s="61">
        <f>IF(InpOverride!H10="",F_Inputs!H10,InpOverride!H10)</f>
        <v>148142.07378726901</v>
      </c>
      <c r="I10" s="61">
        <f>IF(InpOverride!I10="",F_Inputs!I10,InpOverride!I10)</f>
        <v>156925.68147398499</v>
      </c>
      <c r="J10" s="61">
        <f>IF(InpOverride!J10="",F_Inputs!J10,InpOverride!J10)</f>
        <v>165650.494362845</v>
      </c>
      <c r="K10" s="49"/>
    </row>
    <row r="11" spans="1:11">
      <c r="A11" t="str">
        <f>F_Inputs!A11</f>
        <v>SES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SES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SES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137179</v>
      </c>
      <c r="G13" s="61">
        <f>IF(InpOverride!G13="",F_Inputs!G13,InpOverride!G13)</f>
        <v>128844</v>
      </c>
      <c r="H13" s="61">
        <f>IF(InpOverride!H13="",F_Inputs!H13,InpOverride!H13)</f>
        <v>123576</v>
      </c>
      <c r="I13" s="61">
        <f>IF(InpOverride!I13="",F_Inputs!I13,InpOverride!I13)</f>
        <v>116958</v>
      </c>
      <c r="J13" s="61">
        <f>IF(InpOverride!J13="",F_Inputs!J13,InpOverride!J13)</f>
        <v>110212</v>
      </c>
      <c r="K13" s="49"/>
    </row>
    <row r="14" spans="1:11">
      <c r="A14" t="str">
        <f>F_Inputs!A14</f>
        <v>SES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SES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SES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127285</v>
      </c>
      <c r="G16" s="61">
        <f>IF(InpOverride!G16="",F_Inputs!G16,InpOverride!G16)</f>
        <v>136864</v>
      </c>
      <c r="H16" s="61">
        <f>IF(InpOverride!H16="",F_Inputs!H16,InpOverride!H16)</f>
        <v>143741</v>
      </c>
      <c r="I16" s="61">
        <f>IF(InpOverride!I16="",F_Inputs!I16,InpOverride!I16)</f>
        <v>154530</v>
      </c>
      <c r="J16" s="61">
        <f>IF(InpOverride!J16="",F_Inputs!J16,InpOverride!J16)</f>
        <v>159053</v>
      </c>
      <c r="K16" s="49"/>
    </row>
    <row r="17" spans="1:11">
      <c r="A17" t="str">
        <f>F_Inputs!A17</f>
        <v>SES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SES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SES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135374</v>
      </c>
      <c r="G19" s="61">
        <f>IF(InpOverride!G19="",F_Inputs!G19,InpOverride!G19)</f>
        <v>128630</v>
      </c>
      <c r="H19" s="61">
        <f>IF(InpOverride!H19="",F_Inputs!H19,InpOverride!H19)</f>
        <v>122804</v>
      </c>
      <c r="I19" s="61">
        <f>IF(InpOverride!I19="",F_Inputs!I19,InpOverride!I19)</f>
        <v>117109</v>
      </c>
      <c r="J19" s="61">
        <f>IF(InpOverride!J19="",F_Inputs!J19,InpOverride!J19)</f>
        <v>108685</v>
      </c>
      <c r="K19" s="49"/>
    </row>
    <row r="20" spans="1:11">
      <c r="A20" t="str">
        <f>F_Inputs!A20</f>
        <v>SES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SES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SES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127768</v>
      </c>
      <c r="G22" s="61">
        <f>IF(InpOverride!G22="",F_Inputs!G22,InpOverride!G22)</f>
        <v>134985</v>
      </c>
      <c r="H22" s="61">
        <f>IF(InpOverride!H22="",F_Inputs!H22,InpOverride!H22)</f>
        <v>143048</v>
      </c>
      <c r="I22" s="61">
        <f>IF(InpOverride!I22="",F_Inputs!I22,InpOverride!I22)</f>
        <v>151341</v>
      </c>
      <c r="J22" s="61">
        <f>IF(InpOverride!J22="",F_Inputs!J22,InpOverride!J22)</f>
        <v>162355</v>
      </c>
      <c r="K22" s="49"/>
    </row>
    <row r="23" spans="1:11">
      <c r="A23" t="str">
        <f>F_Inputs!A23</f>
        <v>SES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SES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SES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2.4710000000000001</v>
      </c>
      <c r="G25" s="62">
        <f>IF(InpOverride!G25="",F_Inputs!G25,InpOverride!G25)</f>
        <v>2.2759999999999998</v>
      </c>
      <c r="H25" s="62">
        <f>IF(InpOverride!H25="",F_Inputs!H25,InpOverride!H25)</f>
        <v>2.194</v>
      </c>
      <c r="I25" s="62">
        <f>IF(InpOverride!I25="",F_Inputs!I25,InpOverride!I25)</f>
        <v>1.778</v>
      </c>
      <c r="J25" s="62">
        <f>IF(InpOverride!J25="",F_Inputs!J25,InpOverride!J25)</f>
        <v>1.42536172515411</v>
      </c>
      <c r="K25" s="50"/>
    </row>
    <row r="26" spans="1:11">
      <c r="A26" t="str">
        <f>F_Inputs!A26</f>
        <v>SES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SES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SES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3.2280000000000002</v>
      </c>
      <c r="G28" s="62">
        <f>IF(InpOverride!G28="",F_Inputs!G28,InpOverride!G28)</f>
        <v>3.4350000000000001</v>
      </c>
      <c r="H28" s="62">
        <f>IF(InpOverride!H28="",F_Inputs!H28,InpOverride!H28)</f>
        <v>3.8849999999999998</v>
      </c>
      <c r="I28" s="62">
        <f>IF(InpOverride!I28="",F_Inputs!I28,InpOverride!I28)</f>
        <v>3.883</v>
      </c>
      <c r="J28" s="62">
        <f>IF(InpOverride!J28="",F_Inputs!J28,InpOverride!J28)</f>
        <v>4.06892932772395</v>
      </c>
      <c r="K28" s="50"/>
    </row>
    <row r="29" spans="1:11">
      <c r="A29" t="str">
        <f>F_Inputs!A29</f>
        <v>SES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SES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SES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0.11799999999999999</v>
      </c>
      <c r="J31" s="62">
        <f>IF(InpOverride!J31="",F_Inputs!J31,InpOverride!J31)</f>
        <v>1.11959933</v>
      </c>
      <c r="K31" s="50"/>
    </row>
    <row r="32" spans="1:11">
      <c r="A32" t="str">
        <f>F_Inputs!A32</f>
        <v>SES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SES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SES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0.25700000000000001</v>
      </c>
      <c r="J34" s="62">
        <f>IF(InpOverride!J34="",F_Inputs!J34,InpOverride!J34)</f>
        <v>0.51359242000000405</v>
      </c>
      <c r="K34" s="50"/>
    </row>
    <row r="35" spans="1:11">
      <c r="A35" t="str">
        <f>F_Inputs!A35</f>
        <v>SES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SES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SES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2.4710000000000001</v>
      </c>
      <c r="G37" s="62">
        <f>IF(InpOverride!G37="",F_Inputs!G37,InpOverride!G37)</f>
        <v>2.2759999999999998</v>
      </c>
      <c r="H37" s="62">
        <f>IF(InpOverride!H37="",F_Inputs!H37,InpOverride!H37)</f>
        <v>2.194</v>
      </c>
      <c r="I37" s="62">
        <f>IF(InpOverride!I37="",F_Inputs!I37,InpOverride!I37)</f>
        <v>1.8959999999999999</v>
      </c>
      <c r="J37" s="62">
        <f>IF(InpOverride!J37="",F_Inputs!J37,InpOverride!J37)</f>
        <v>2.54496105515411</v>
      </c>
      <c r="K37" s="50"/>
    </row>
    <row r="38" spans="1:11">
      <c r="A38" t="str">
        <f>F_Inputs!A38</f>
        <v>SES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SES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SES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3.2280000000000002</v>
      </c>
      <c r="G40" s="62">
        <f>IF(InpOverride!G40="",F_Inputs!G40,InpOverride!G40)</f>
        <v>3.4350000000000001</v>
      </c>
      <c r="H40" s="62">
        <f>IF(InpOverride!H40="",F_Inputs!H40,InpOverride!H40)</f>
        <v>3.8849999999999998</v>
      </c>
      <c r="I40" s="62">
        <f>IF(InpOverride!I40="",F_Inputs!I40,InpOverride!I40)</f>
        <v>4.1399999999999997</v>
      </c>
      <c r="J40" s="62">
        <f>IF(InpOverride!J40="",F_Inputs!J40,InpOverride!J40)</f>
        <v>4.5825217477239502</v>
      </c>
      <c r="K40" s="50"/>
    </row>
    <row r="41" spans="1:11">
      <c r="A41" t="str">
        <f>F_Inputs!A41</f>
        <v>SES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SES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SES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18.239999999999998</v>
      </c>
      <c r="G43" s="63">
        <f>IF(InpOverride!G43="",F_Inputs!G43,InpOverride!G43)</f>
        <v>18.22</v>
      </c>
      <c r="H43" s="63">
        <f>IF(InpOverride!H43="",F_Inputs!H43,InpOverride!H43)</f>
        <v>18.95</v>
      </c>
      <c r="I43" s="63">
        <f>IF(InpOverride!I43="",F_Inputs!I43,InpOverride!I43)</f>
        <v>18.86</v>
      </c>
      <c r="J43" s="63">
        <f>IF(InpOverride!J43="",F_Inputs!J43,InpOverride!J43)</f>
        <v>18.502676794723801</v>
      </c>
      <c r="K43" s="51"/>
    </row>
    <row r="44" spans="1:11">
      <c r="A44" t="str">
        <f>F_Inputs!A44</f>
        <v>SES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18.239999999999998</v>
      </c>
      <c r="G44" s="63">
        <f>IF(InpOverride!G44="",F_Inputs!G44,InpOverride!G44)</f>
        <v>18.22</v>
      </c>
      <c r="H44" s="63">
        <f>IF(InpOverride!H44="",F_Inputs!H44,InpOverride!H44)</f>
        <v>18.95</v>
      </c>
      <c r="I44" s="63">
        <f>IF(InpOverride!I44="",F_Inputs!I44,InpOverride!I44)</f>
        <v>18.86</v>
      </c>
      <c r="J44" s="63">
        <f>IF(InpOverride!J44="",F_Inputs!J44,InpOverride!J44)</f>
        <v>18.502676794723801</v>
      </c>
      <c r="K44" s="51"/>
    </row>
    <row r="45" spans="1:11">
      <c r="A45" t="str">
        <f>F_Inputs!A45</f>
        <v>SES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23.71</v>
      </c>
      <c r="G45" s="63">
        <f>IF(InpOverride!G45="",F_Inputs!G45,InpOverride!G45)</f>
        <v>23.68</v>
      </c>
      <c r="H45" s="63">
        <f>IF(InpOverride!H45="",F_Inputs!H45,InpOverride!H45)</f>
        <v>24.63</v>
      </c>
      <c r="I45" s="63">
        <f>IF(InpOverride!I45="",F_Inputs!I45,InpOverride!I45)</f>
        <v>24.51</v>
      </c>
      <c r="J45" s="63">
        <f>IF(InpOverride!J45="",F_Inputs!J45,InpOverride!J45)</f>
        <v>24.053479833140901</v>
      </c>
      <c r="K45" s="51"/>
    </row>
    <row r="46" spans="1:11">
      <c r="A46" t="str">
        <f>F_Inputs!A46</f>
        <v>SES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25.95</v>
      </c>
      <c r="G46" s="63">
        <f>IF(InpOverride!G46="",F_Inputs!G46,InpOverride!G46)</f>
        <v>25.7</v>
      </c>
      <c r="H46" s="63">
        <f>IF(InpOverride!H46="",F_Inputs!H46,InpOverride!H46)</f>
        <v>25.87</v>
      </c>
      <c r="I46" s="63">
        <f>IF(InpOverride!I46="",F_Inputs!I46,InpOverride!I46)</f>
        <v>25.22</v>
      </c>
      <c r="J46" s="63">
        <f>IF(InpOverride!J46="",F_Inputs!J46,InpOverride!J46)</f>
        <v>24.8854029216938</v>
      </c>
      <c r="K46" s="51"/>
    </row>
    <row r="47" spans="1:11">
      <c r="A47" t="str">
        <f>F_Inputs!A47</f>
        <v>SES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18.239999999999998</v>
      </c>
      <c r="G47" s="63">
        <f>IF(InpOverride!G47="",F_Inputs!G47,InpOverride!G47)</f>
        <v>18.22</v>
      </c>
      <c r="H47" s="63">
        <f>IF(InpOverride!H47="",F_Inputs!H47,InpOverride!H47)</f>
        <v>18.95</v>
      </c>
      <c r="I47" s="63">
        <f>IF(InpOverride!I47="",F_Inputs!I47,InpOverride!I47)</f>
        <v>18.86</v>
      </c>
      <c r="J47" s="63">
        <f>IF(InpOverride!J47="",F_Inputs!J47,InpOverride!J47)</f>
        <v>18.502676794723801</v>
      </c>
      <c r="K47" s="51"/>
    </row>
    <row r="48" spans="1:11">
      <c r="A48" t="str">
        <f>F_Inputs!A48</f>
        <v>SES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23.71</v>
      </c>
      <c r="G48" s="63">
        <f>IF(InpOverride!G48="",F_Inputs!G48,InpOverride!G48)</f>
        <v>23.68</v>
      </c>
      <c r="H48" s="63">
        <f>IF(InpOverride!H48="",F_Inputs!H48,InpOverride!H48)</f>
        <v>24.63</v>
      </c>
      <c r="I48" s="63">
        <f>IF(InpOverride!I48="",F_Inputs!I48,InpOverride!I48)</f>
        <v>24.51</v>
      </c>
      <c r="J48" s="63">
        <f>IF(InpOverride!J48="",F_Inputs!J48,InpOverride!J48)</f>
        <v>24.053479833140901</v>
      </c>
      <c r="K48" s="51"/>
    </row>
    <row r="49" spans="1:11">
      <c r="A49" t="str">
        <f>F_Inputs!A49</f>
        <v>SES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SES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SES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-0.92963690177563896</v>
      </c>
      <c r="K51" s="50"/>
    </row>
    <row r="52" spans="1:11">
      <c r="A52" t="str">
        <f>F_Inputs!A52</f>
        <v>SES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-0.89211472480096299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135468.9375</v>
      </c>
      <c r="M12" s="36">
        <f xml:space="preserve"> InpActive!G7</f>
        <v>129014.248125</v>
      </c>
      <c r="N12" s="36">
        <f xml:space="preserve"> InpActive!H7</f>
        <v>122624.10564374999</v>
      </c>
      <c r="O12" s="36">
        <f xml:space="preserve"> InpActive!I7</f>
        <v>116297.864587312</v>
      </c>
      <c r="P12" s="36">
        <f xml:space="preserve"> InpActive!J7</f>
        <v>110034.885941439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130513.142224729</v>
      </c>
      <c r="M15" s="36">
        <f xml:space="preserve"> InpActive!G10</f>
        <v>139371.95098761399</v>
      </c>
      <c r="N15" s="36">
        <f xml:space="preserve"> InpActive!H10</f>
        <v>148142.07378726901</v>
      </c>
      <c r="O15" s="36">
        <f xml:space="preserve"> InpActive!I10</f>
        <v>156925.68147398499</v>
      </c>
      <c r="P15" s="36">
        <f xml:space="preserve"> InpActive!J10</f>
        <v>165650.494362845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137179</v>
      </c>
      <c r="M20" s="36">
        <f xml:space="preserve"> InpActive!G13</f>
        <v>128844</v>
      </c>
      <c r="N20" s="36">
        <f xml:space="preserve"> InpActive!H13</f>
        <v>123576</v>
      </c>
      <c r="O20" s="36">
        <f xml:space="preserve"> InpActive!I13</f>
        <v>116958</v>
      </c>
      <c r="P20" s="36">
        <f xml:space="preserve"> InpActive!J13</f>
        <v>110212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127285</v>
      </c>
      <c r="M23" s="36">
        <f xml:space="preserve"> InpActive!G16</f>
        <v>136864</v>
      </c>
      <c r="N23" s="36">
        <f xml:space="preserve"> InpActive!H16</f>
        <v>143741</v>
      </c>
      <c r="O23" s="36">
        <f xml:space="preserve"> InpActive!I16</f>
        <v>154530</v>
      </c>
      <c r="P23" s="36">
        <f xml:space="preserve"> InpActive!J16</f>
        <v>159053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135374</v>
      </c>
      <c r="M28" s="36">
        <f xml:space="preserve"> InpActive!G19</f>
        <v>128630</v>
      </c>
      <c r="N28" s="36">
        <f xml:space="preserve"> InpActive!H19</f>
        <v>122804</v>
      </c>
      <c r="O28" s="36">
        <f xml:space="preserve"> InpActive!I19</f>
        <v>117109</v>
      </c>
      <c r="P28" s="36">
        <f xml:space="preserve"> InpActive!J19</f>
        <v>108685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127768</v>
      </c>
      <c r="M31" s="36">
        <f xml:space="preserve"> InpActive!G22</f>
        <v>134985</v>
      </c>
      <c r="N31" s="36">
        <f xml:space="preserve"> InpActive!H22</f>
        <v>143048</v>
      </c>
      <c r="O31" s="36">
        <f xml:space="preserve"> InpActive!I22</f>
        <v>151341</v>
      </c>
      <c r="P31" s="36">
        <f xml:space="preserve"> InpActive!J22</f>
        <v>162355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2.4710000000000001</v>
      </c>
      <c r="M36" s="36">
        <f xml:space="preserve"> InpActive!G25</f>
        <v>2.2759999999999998</v>
      </c>
      <c r="N36" s="36">
        <f xml:space="preserve"> InpActive!H25</f>
        <v>2.194</v>
      </c>
      <c r="O36" s="36">
        <f xml:space="preserve"> InpActive!I25</f>
        <v>1.778</v>
      </c>
      <c r="P36" s="36">
        <f xml:space="preserve"> InpActive!J25</f>
        <v>1.42536172515411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3.2280000000000002</v>
      </c>
      <c r="M39" s="36">
        <f xml:space="preserve"> InpActive!G28</f>
        <v>3.4350000000000001</v>
      </c>
      <c r="N39" s="36">
        <f xml:space="preserve"> InpActive!H28</f>
        <v>3.8849999999999998</v>
      </c>
      <c r="O39" s="36">
        <f xml:space="preserve"> InpActive!I28</f>
        <v>3.883</v>
      </c>
      <c r="P39" s="36">
        <f xml:space="preserve"> InpActive!J28</f>
        <v>4.06892932772395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0.11799999999999999</v>
      </c>
      <c r="P44" s="36">
        <f xml:space="preserve"> InpActive!J31</f>
        <v>1.11959933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0.25700000000000001</v>
      </c>
      <c r="P47" s="36">
        <f xml:space="preserve"> InpActive!J34</f>
        <v>0.51359242000000405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2.4710000000000001</v>
      </c>
      <c r="M52" s="83">
        <f t="shared" ref="M52:P52" si="8">M36+M44</f>
        <v>2.2759999999999998</v>
      </c>
      <c r="N52" s="83">
        <f t="shared" si="8"/>
        <v>2.194</v>
      </c>
      <c r="O52" s="83">
        <f t="shared" si="8"/>
        <v>1.8959999999999999</v>
      </c>
      <c r="P52" s="83">
        <f t="shared" si="8"/>
        <v>2.54496105515411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3.2280000000000002</v>
      </c>
      <c r="M55" s="83">
        <f t="shared" si="9"/>
        <v>3.4350000000000001</v>
      </c>
      <c r="N55" s="83">
        <f t="shared" si="9"/>
        <v>3.8849999999999998</v>
      </c>
      <c r="O55" s="83">
        <f t="shared" si="9"/>
        <v>4.1399999999999997</v>
      </c>
      <c r="P55" s="83">
        <f t="shared" si="9"/>
        <v>4.5825217477239537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18.239999999999998</v>
      </c>
      <c r="M63" s="37">
        <f xml:space="preserve"> InpActive!G43</f>
        <v>18.22</v>
      </c>
      <c r="N63" s="37">
        <f xml:space="preserve"> InpActive!H43</f>
        <v>18.95</v>
      </c>
      <c r="O63" s="37">
        <f xml:space="preserve"> InpActive!I43</f>
        <v>18.86</v>
      </c>
      <c r="P63" s="37">
        <f xml:space="preserve"> InpActive!J43</f>
        <v>18.502676794723801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18.239999999999998</v>
      </c>
      <c r="M64" s="37">
        <f xml:space="preserve"> InpActive!G44</f>
        <v>18.22</v>
      </c>
      <c r="N64" s="37">
        <f xml:space="preserve"> InpActive!H44</f>
        <v>18.95</v>
      </c>
      <c r="O64" s="37">
        <f xml:space="preserve"> InpActive!I44</f>
        <v>18.86</v>
      </c>
      <c r="P64" s="37">
        <f xml:space="preserve"> InpActive!J44</f>
        <v>18.502676794723801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23.71</v>
      </c>
      <c r="M65" s="37">
        <f xml:space="preserve"> InpActive!G45</f>
        <v>23.68</v>
      </c>
      <c r="N65" s="37">
        <f xml:space="preserve"> InpActive!H45</f>
        <v>24.63</v>
      </c>
      <c r="O65" s="37">
        <f xml:space="preserve"> InpActive!I45</f>
        <v>24.51</v>
      </c>
      <c r="P65" s="37">
        <f xml:space="preserve"> InpActive!J45</f>
        <v>24.053479833140901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25.95</v>
      </c>
      <c r="M66" s="37">
        <f xml:space="preserve"> InpActive!G46</f>
        <v>25.7</v>
      </c>
      <c r="N66" s="37">
        <f xml:space="preserve"> InpActive!H46</f>
        <v>25.87</v>
      </c>
      <c r="O66" s="37">
        <f xml:space="preserve"> InpActive!I46</f>
        <v>25.22</v>
      </c>
      <c r="P66" s="37">
        <f xml:space="preserve"> InpActive!J46</f>
        <v>24.8854029216938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18.239999999999998</v>
      </c>
      <c r="M67" s="37">
        <f xml:space="preserve"> InpActive!G47</f>
        <v>18.22</v>
      </c>
      <c r="N67" s="37">
        <f xml:space="preserve"> InpActive!H47</f>
        <v>18.95</v>
      </c>
      <c r="O67" s="37">
        <f xml:space="preserve"> InpActive!I47</f>
        <v>18.86</v>
      </c>
      <c r="P67" s="37">
        <f xml:space="preserve"> InpActive!J47</f>
        <v>18.502676794723801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23.71</v>
      </c>
      <c r="M68" s="37">
        <f xml:space="preserve"> InpActive!G48</f>
        <v>23.68</v>
      </c>
      <c r="N68" s="37">
        <f xml:space="preserve"> InpActive!H48</f>
        <v>24.63</v>
      </c>
      <c r="O68" s="37">
        <f xml:space="preserve"> InpActive!I48</f>
        <v>24.51</v>
      </c>
      <c r="P68" s="37">
        <f xml:space="preserve"> InpActive!J48</f>
        <v>24.053479833140901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-94.9375</v>
      </c>
      <c r="M11" s="86">
        <f t="shared" si="3"/>
        <v>-384.24812499999825</v>
      </c>
      <c r="N11" s="86">
        <f t="shared" si="3"/>
        <v>179.89435625000624</v>
      </c>
      <c r="O11" s="86">
        <f t="shared" si="3"/>
        <v>811.13541268800327</v>
      </c>
      <c r="P11" s="86">
        <f t="shared" si="3"/>
        <v>-1349.8859414390026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-2745.1422247290029</v>
      </c>
      <c r="M14" s="86">
        <f t="shared" si="3"/>
        <v>-4386.9509876139928</v>
      </c>
      <c r="N14" s="86">
        <f t="shared" si="3"/>
        <v>-5094.0737872690079</v>
      </c>
      <c r="O14" s="86">
        <f t="shared" si="3"/>
        <v>-5584.6814739849942</v>
      </c>
      <c r="P14" s="86">
        <f t="shared" si="3"/>
        <v>-3295.4943628449982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-2840.0797247290029</v>
      </c>
      <c r="M17" s="87">
        <f t="shared" ref="M17:P17" si="4">SUM(M11:M16)</f>
        <v>-4771.199112613991</v>
      </c>
      <c r="N17" s="87">
        <f t="shared" si="4"/>
        <v>-4914.1794310190016</v>
      </c>
      <c r="O17" s="87">
        <f t="shared" si="4"/>
        <v>-4773.546061296991</v>
      </c>
      <c r="P17" s="87">
        <f t="shared" si="4"/>
        <v>-4645.3803042840009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1710.0625</v>
      </c>
      <c r="M20" s="86">
        <f t="shared" si="6"/>
        <v>-170.24812499999825</v>
      </c>
      <c r="N20" s="86">
        <f t="shared" si="6"/>
        <v>951.89435625000624</v>
      </c>
      <c r="O20" s="86">
        <f t="shared" si="6"/>
        <v>660.13541268800327</v>
      </c>
      <c r="P20" s="86">
        <f t="shared" si="6"/>
        <v>177.11405856099736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-3228.1422247290029</v>
      </c>
      <c r="M23" s="86">
        <f t="shared" si="6"/>
        <v>-2507.9509876139928</v>
      </c>
      <c r="N23" s="86">
        <f t="shared" si="6"/>
        <v>-4401.0737872690079</v>
      </c>
      <c r="O23" s="86">
        <f t="shared" si="6"/>
        <v>-2395.6814739849942</v>
      </c>
      <c r="P23" s="86">
        <f t="shared" si="6"/>
        <v>-6597.4943628449982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-1518.0797247290029</v>
      </c>
      <c r="M26" s="87">
        <f t="shared" ref="M26:P26" si="7">SUM(M20:M25)</f>
        <v>-2678.199112613991</v>
      </c>
      <c r="N26" s="87">
        <f t="shared" si="7"/>
        <v>-3449.1794310190016</v>
      </c>
      <c r="O26" s="87">
        <f t="shared" si="7"/>
        <v>-1735.546061296991</v>
      </c>
      <c r="P26" s="87">
        <f t="shared" si="7"/>
        <v>-6420.3803042840009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-3.29232E-2</v>
      </c>
      <c r="M29" s="90">
        <f t="shared" si="9"/>
        <v>-3.8990800000000001E-3</v>
      </c>
      <c r="N29" s="90">
        <f t="shared" si="9"/>
        <v>-1.4629399999999999E-2</v>
      </c>
      <c r="O29" s="90">
        <f t="shared" si="9"/>
        <v>2.8478600000000002E-3</v>
      </c>
      <c r="P29" s="90">
        <f t="shared" si="9"/>
        <v>-2.8253587465543246E-2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1.2533850000000001E-2</v>
      </c>
      <c r="M32" s="90">
        <f t="shared" si="9"/>
        <v>-4.8290299999999994E-2</v>
      </c>
      <c r="N32" s="90">
        <f t="shared" si="9"/>
        <v>-1.7927909999999998E-2</v>
      </c>
      <c r="O32" s="90">
        <f t="shared" si="9"/>
        <v>-8.0426579999999998E-2</v>
      </c>
      <c r="P32" s="90">
        <f t="shared" si="9"/>
        <v>8.2171600447432921E-2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-2.0389350000000001E-2</v>
      </c>
      <c r="M35" s="91">
        <f t="shared" ref="M35:P35" si="10">SUM(M29:M34)</f>
        <v>-5.2189379999999994E-2</v>
      </c>
      <c r="N35" s="91">
        <f t="shared" si="10"/>
        <v>-3.2557309999999999E-2</v>
      </c>
      <c r="O35" s="91">
        <f t="shared" si="10"/>
        <v>-7.7578720000000004E-2</v>
      </c>
      <c r="P35" s="91">
        <f t="shared" si="10"/>
        <v>5.3918012981889675E-2</v>
      </c>
      <c r="Q35" s="31"/>
      <c r="R35" s="31"/>
      <c r="S35" s="31"/>
      <c r="T35" s="31"/>
      <c r="U35" s="31"/>
      <c r="V35" s="31"/>
      <c r="W35" s="39">
        <f>SUM(L35:P35)</f>
        <v>-0.12879674701811031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-0.12879674701811031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2.5021449599999999</v>
      </c>
      <c r="M40" s="86">
        <f t="shared" si="12"/>
        <v>2.3475376799999998</v>
      </c>
      <c r="N40" s="86">
        <f t="shared" si="12"/>
        <v>2.3417651999999998</v>
      </c>
      <c r="O40" s="86">
        <f t="shared" si="12"/>
        <v>2.2058278799999997</v>
      </c>
      <c r="P40" s="86">
        <f t="shared" si="12"/>
        <v>2.0392170149000997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3.3030457499999999</v>
      </c>
      <c r="M43" s="86">
        <f t="shared" si="12"/>
        <v>3.5174048</v>
      </c>
      <c r="N43" s="86">
        <f t="shared" si="12"/>
        <v>3.71857967</v>
      </c>
      <c r="O43" s="86">
        <f t="shared" si="12"/>
        <v>3.8972465999999995</v>
      </c>
      <c r="P43" s="86">
        <f t="shared" si="12"/>
        <v>3.958097990904164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5.8051907099999998</v>
      </c>
      <c r="M46" s="87">
        <f t="shared" ref="M46:P46" si="13">SUM(M40:M45)</f>
        <v>5.8649424799999998</v>
      </c>
      <c r="N46" s="87">
        <f t="shared" si="13"/>
        <v>6.0603448699999998</v>
      </c>
      <c r="O46" s="87">
        <f t="shared" si="13"/>
        <v>6.1030744799999992</v>
      </c>
      <c r="P46" s="87">
        <f t="shared" si="13"/>
        <v>5.9973150058042641</v>
      </c>
      <c r="Q46" s="31"/>
      <c r="R46" s="31"/>
      <c r="S46" s="31"/>
      <c r="T46" s="31"/>
      <c r="U46" s="31"/>
      <c r="V46" s="31"/>
      <c r="W46" s="39">
        <f>SUM(L46:P46)</f>
        <v>29.830867545804264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2.4710000000000001</v>
      </c>
      <c r="M49" s="86">
        <f t="shared" si="15"/>
        <v>2.2759999999999998</v>
      </c>
      <c r="N49" s="86">
        <f t="shared" si="15"/>
        <v>2.194</v>
      </c>
      <c r="O49" s="86">
        <f t="shared" si="15"/>
        <v>1.8959999999999999</v>
      </c>
      <c r="P49" s="86">
        <f t="shared" si="15"/>
        <v>2.54496105515411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3.2280000000000002</v>
      </c>
      <c r="M52" s="86">
        <f t="shared" si="15"/>
        <v>3.4350000000000001</v>
      </c>
      <c r="N52" s="86">
        <f t="shared" si="15"/>
        <v>3.8849999999999998</v>
      </c>
      <c r="O52" s="86">
        <f t="shared" si="15"/>
        <v>4.1399999999999997</v>
      </c>
      <c r="P52" s="86">
        <f t="shared" si="15"/>
        <v>4.5825217477239537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5.6989999999999998</v>
      </c>
      <c r="M55" s="87">
        <f t="shared" ref="M55:P55" si="16">SUM(M49:M54)</f>
        <v>5.7110000000000003</v>
      </c>
      <c r="N55" s="87">
        <f t="shared" si="16"/>
        <v>6.0789999999999997</v>
      </c>
      <c r="O55" s="87">
        <f t="shared" si="16"/>
        <v>6.0359999999999996</v>
      </c>
      <c r="P55" s="87">
        <f t="shared" si="16"/>
        <v>7.1274828028780632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3.1144959999999777E-2</v>
      </c>
      <c r="M58" s="86">
        <f t="shared" si="18"/>
        <v>7.1537680000000048E-2</v>
      </c>
      <c r="N58" s="86">
        <f t="shared" si="18"/>
        <v>0.14776519999999982</v>
      </c>
      <c r="O58" s="86">
        <f t="shared" si="18"/>
        <v>0.30982787999999983</v>
      </c>
      <c r="P58" s="86">
        <f t="shared" si="18"/>
        <v>-0.50574404025401032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7.5045749999999689E-2</v>
      </c>
      <c r="M61" s="86">
        <f t="shared" si="18"/>
        <v>8.2404799999999945E-2</v>
      </c>
      <c r="N61" s="86">
        <f t="shared" si="18"/>
        <v>-0.16642032999999978</v>
      </c>
      <c r="O61" s="86">
        <f t="shared" si="18"/>
        <v>-0.24275340000000023</v>
      </c>
      <c r="P61" s="86">
        <f t="shared" si="18"/>
        <v>-0.62442375681978968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0.10619070999999947</v>
      </c>
      <c r="M64" s="87">
        <f t="shared" ref="M64:P64" si="19">SUM(M58:M63)</f>
        <v>0.15394247999999999</v>
      </c>
      <c r="N64" s="87">
        <f t="shared" si="19"/>
        <v>-1.8655129999999964E-2</v>
      </c>
      <c r="O64" s="87">
        <f t="shared" si="19"/>
        <v>6.7074479999999603E-2</v>
      </c>
      <c r="P64" s="87">
        <f t="shared" si="19"/>
        <v>-1.1301677970738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-0.8216152570738009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-1.7782400000002224E-3</v>
      </c>
      <c r="M69" s="86">
        <f t="shared" ref="L69:P74" si="21">SUM(M29,M58)</f>
        <v>6.7638600000000049E-2</v>
      </c>
      <c r="N69" s="86">
        <f t="shared" si="21"/>
        <v>0.13313579999999983</v>
      </c>
      <c r="O69" s="86">
        <f t="shared" si="21"/>
        <v>0.31267573999999981</v>
      </c>
      <c r="P69" s="86">
        <f t="shared" si="21"/>
        <v>-0.53399762771955361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8.7579599999999688E-2</v>
      </c>
      <c r="M72" s="86">
        <f t="shared" si="21"/>
        <v>3.411449999999995E-2</v>
      </c>
      <c r="N72" s="86">
        <f t="shared" si="21"/>
        <v>-0.18434823999999977</v>
      </c>
      <c r="O72" s="86">
        <f t="shared" si="21"/>
        <v>-0.32317998000000026</v>
      </c>
      <c r="P72" s="86">
        <f t="shared" si="21"/>
        <v>-0.5422521563723568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8.5801359999999466E-2</v>
      </c>
      <c r="M75" s="87">
        <f t="shared" ref="M75:P75" si="22">SUM(M69:M74)</f>
        <v>0.1017531</v>
      </c>
      <c r="N75" s="87">
        <f t="shared" si="22"/>
        <v>-5.1212439999999942E-2</v>
      </c>
      <c r="O75" s="87">
        <f t="shared" si="22"/>
        <v>-1.0504240000000442E-2</v>
      </c>
      <c r="P75" s="87">
        <f t="shared" si="22"/>
        <v>-1.0762497840919103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-0.95041200409191118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-0.10619070999999947</v>
      </c>
      <c r="M80" s="39">
        <f t="shared" ref="M80:P80" si="23">0-M64</f>
        <v>-0.15394247999999999</v>
      </c>
      <c r="N80" s="39">
        <f t="shared" si="23"/>
        <v>1.8655129999999964E-2</v>
      </c>
      <c r="O80" s="39">
        <f t="shared" si="23"/>
        <v>-6.7074479999999603E-2</v>
      </c>
      <c r="P80" s="39">
        <f t="shared" si="23"/>
        <v>1.1301677970738</v>
      </c>
      <c r="Q80" s="31"/>
      <c r="R80" s="31"/>
      <c r="S80" s="31"/>
      <c r="T80" s="31"/>
      <c r="U80" s="31"/>
      <c r="V80" s="31"/>
      <c r="W80" s="39">
        <f>SUM(L80:P80)</f>
        <v>0.8216152570738009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2.7661884675979503E-2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1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8.5801359999999466E-2</v>
      </c>
      <c r="M86" s="39">
        <f>L86*(1+Discount.Rate)</f>
        <v>8.9010330863999454E-2</v>
      </c>
      <c r="N86" s="39">
        <f>M86*(1+Discount.Rate)</f>
        <v>9.233931723831304E-2</v>
      </c>
      <c r="O86" s="39">
        <f>N86*(1+Discount.Rate)</f>
        <v>9.5792807703025951E-2</v>
      </c>
      <c r="P86" s="39">
        <f>O86*(1+Discount.Rate)</f>
        <v>9.9375458711119136E-2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0.1017531</v>
      </c>
      <c r="N87" s="39">
        <f>M87*(1+Discount.Rate)</f>
        <v>0.10555866594</v>
      </c>
      <c r="O87" s="39">
        <f>N87*(1+Discount.Rate)</f>
        <v>0.10950656004615601</v>
      </c>
      <c r="P87" s="39">
        <f>O87*(1+Discount.Rate)</f>
        <v>0.11360210539188226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-5.1212439999999942E-2</v>
      </c>
      <c r="O88" s="39">
        <f>N88*(1+Discount.Rate)</f>
        <v>-5.3127785255999947E-2</v>
      </c>
      <c r="P88" s="39">
        <f>O88*(1+Discount.Rate)</f>
        <v>-5.5114764424574351E-2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-1.0504240000000442E-2</v>
      </c>
      <c r="P89" s="39">
        <f>O89*(1+Discount.Rate)</f>
        <v>-1.089709857600046E-2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-1.0762497840919103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-0.92928408298948373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-0.92928408298948373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Normal="100" workbookViewId="0">
      <pane xSplit="3" ySplit="2" topLeftCell="H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-0.92928408298948373</v>
      </c>
      <c r="K4" s="47"/>
      <c r="L4" s="99">
        <f xml:space="preserve"> Calcs!P94</f>
        <v>-0.92928408298948373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16:41:56</v>
      </c>
      <c r="G5" s="57" t="str">
        <f t="shared" ca="1" si="0"/>
        <v>[…]04/11/2020 16:41:56</v>
      </c>
      <c r="H5" s="57" t="str">
        <f t="shared" ca="1" si="0"/>
        <v>[…]04/11/2020 16:41:56</v>
      </c>
      <c r="I5" s="57" t="str">
        <f t="shared" ca="1" si="0"/>
        <v>[…]04/11/2020 16:41:56</v>
      </c>
      <c r="J5" s="57" t="str">
        <f t="shared" ca="1" si="0"/>
        <v>[…]04/11/2020 16:41:56</v>
      </c>
      <c r="K5" s="57" t="str">
        <f t="shared" ca="1" si="0"/>
        <v>[…]04/11/2020 16:41:56</v>
      </c>
      <c r="L5" s="59" t="str">
        <f t="shared" ca="1" si="0"/>
        <v>[…]04/11/2020 16:41:56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PR19PD008_SES_BYRun2</v>
      </c>
      <c r="G6" s="56" t="str">
        <f ca="1">MID(CELL("filename",F1),SEARCH("[",CELL("filename",F1))+1,SEARCH(".",CELL("filename",F1))-1-SEARCH("[",CELL("filename",F1)))</f>
        <v>PR19PD008_SES_BYRun2</v>
      </c>
      <c r="H6" s="56" t="str">
        <f ca="1">MID(CELL("filename",F1),SEARCH("[",CELL("filename",F1))+1,SEARCH(".",CELL("filename",F1))-1-SEARCH("[",CELL("filename",F1)))</f>
        <v>PR19PD008_SES_BYRun2</v>
      </c>
      <c r="I6" s="56" t="str">
        <f ca="1">MID(CELL("filename",F1),SEARCH("[",CELL("filename",F1))+1,SEARCH(".",CELL("filename",F1))-1-SEARCH("[",CELL("filename",F1)))</f>
        <v>PR19PD008_SES_BYRun2</v>
      </c>
      <c r="J6" s="56" t="str">
        <f ca="1">MID(CELL("filename",F1),SEARCH("[",CELL("filename",F1))+1,SEARCH(".",CELL("filename",F1))-1-SEARCH("[",CELL("filename",F1)))</f>
        <v>PR19PD008_SES_BYRun2</v>
      </c>
      <c r="K6" s="56" t="str">
        <f ca="1">MID(CELL("filename",F1),SEARCH("[",CELL("filename",F1))+1,SEARCH(".",CELL("filename",F1))-1-SEARCH("[",CELL("filename",F1)))</f>
        <v>PR19PD008_SES_BYRun2</v>
      </c>
      <c r="L6" s="60" t="str">
        <f ca="1">MID(CELL("filename",F1),SEARCH("[",CELL("filename",F1))+1,SEARCH(".",CELL("filename",F1))-1-SEARCH("[",CELL("filename",F1)))</f>
        <v>PR19PD008_SES_BYRun2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2020-11-04T16:44:48Z</dcterms:created>
  <dcterms:modified xsi:type="dcterms:W3CDTF">2020-11-04T16:47:19Z</dcterms:modified>
  <cp:category/>
  <cp:contentStatus/>
</cp:coreProperties>
</file>