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stanislav.petrov\Desktop\Bulk supply 2021-22\Data\"/>
    </mc:Choice>
  </mc:AlternateContent>
  <xr:revisionPtr revIDLastSave="0" documentId="8_{01ECD8EA-2C9E-4601-A9E8-034C0C637C73}" xr6:coauthVersionLast="45" xr6:coauthVersionMax="45" xr10:uidLastSave="{00000000-0000-0000-0000-000000000000}"/>
  <bookViews>
    <workbookView xWindow="-103" yWindow="-103" windowWidth="23657" windowHeight="15240" xr2:uid="{00000000-000D-0000-FFFF-FFFF00000000}"/>
  </bookViews>
  <sheets>
    <sheet name="Cover" sheetId="17" r:id="rId1"/>
    <sheet name="Bulk supplies water" sheetId="19" r:id="rId2"/>
    <sheet name="Bulk supplies sewerage" sheetId="20" r:id="rId3"/>
  </sheets>
  <definedNames>
    <definedName name="ChK_Tol" localSheetId="2">#REF!</definedName>
    <definedName name="ChK_Tol">#REF!</definedName>
    <definedName name="Pct_Tol" localSheetId="2">#REF!</definedName>
    <definedName name="Pct_Tol">#REF!</definedName>
    <definedName name="Trk_Tol" localSheetId="2">#REF!</definedName>
    <definedName name="Trk_Tol">#REF!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2" i="19" l="1"/>
  <c r="S13" i="19"/>
  <c r="S14" i="19"/>
  <c r="S15" i="19"/>
  <c r="S16" i="19"/>
  <c r="S17" i="19"/>
  <c r="S18" i="19"/>
  <c r="S19" i="19"/>
  <c r="S20" i="19"/>
  <c r="S21" i="19"/>
  <c r="S22" i="19"/>
  <c r="S23" i="19"/>
  <c r="S24" i="19"/>
  <c r="S25" i="19"/>
  <c r="S27" i="19"/>
  <c r="S34" i="19"/>
  <c r="S36" i="19"/>
  <c r="R20" i="20"/>
  <c r="N21" i="20"/>
  <c r="R21" i="20" s="1"/>
  <c r="N19" i="20"/>
  <c r="R19" i="20" s="1"/>
  <c r="N18" i="20"/>
  <c r="R18" i="20" s="1"/>
  <c r="N17" i="20"/>
  <c r="R17" i="20" s="1"/>
  <c r="N16" i="20"/>
  <c r="R16" i="20" s="1"/>
  <c r="N15" i="20"/>
  <c r="R15" i="20" s="1"/>
  <c r="N14" i="20"/>
  <c r="R14" i="20" s="1"/>
  <c r="N13" i="20"/>
  <c r="R13" i="20" s="1"/>
  <c r="N12" i="20"/>
  <c r="R12" i="20" s="1"/>
  <c r="N11" i="20"/>
  <c r="R11" i="20" s="1"/>
  <c r="S11" i="19"/>
  <c r="J48" i="19"/>
  <c r="S48" i="19"/>
  <c r="O48" i="19"/>
  <c r="O46" i="19"/>
  <c r="O45" i="19"/>
  <c r="O44" i="19"/>
  <c r="O43" i="19"/>
  <c r="O42" i="19"/>
  <c r="O41" i="19"/>
  <c r="O40" i="19"/>
  <c r="O39" i="19"/>
  <c r="E48" i="19"/>
  <c r="O36" i="19"/>
  <c r="O34" i="19"/>
  <c r="I12" i="19"/>
  <c r="E12" i="19"/>
  <c r="R45" i="20"/>
  <c r="N45" i="20"/>
  <c r="M45" i="20"/>
  <c r="I45" i="20"/>
  <c r="H45" i="20"/>
  <c r="D45" i="20"/>
  <c r="R30" i="20"/>
  <c r="N30" i="20"/>
  <c r="M30" i="20"/>
  <c r="I30" i="20"/>
  <c r="H30" i="20"/>
  <c r="D30" i="20"/>
  <c r="S63" i="19"/>
  <c r="O63" i="19"/>
  <c r="N63" i="19"/>
  <c r="J63" i="19"/>
  <c r="I63" i="19"/>
  <c r="E63" i="19"/>
  <c r="N48" i="19"/>
  <c r="I48" i="19"/>
</calcChain>
</file>

<file path=xl/sharedStrings.xml><?xml version="1.0" encoding="utf-8"?>
<sst xmlns="http://schemas.openxmlformats.org/spreadsheetml/2006/main" count="536" uniqueCount="136">
  <si>
    <t>Bulk supplies Information</t>
  </si>
  <si>
    <t>Table 1a: Water services received</t>
  </si>
  <si>
    <t>Part A</t>
  </si>
  <si>
    <t>Part B</t>
  </si>
  <si>
    <t>Part C</t>
  </si>
  <si>
    <t>Name of appointee</t>
  </si>
  <si>
    <t>Site supplied</t>
  </si>
  <si>
    <t>Water resource zone supplied</t>
  </si>
  <si>
    <t>Volume received</t>
  </si>
  <si>
    <t>Volumetric charge</t>
  </si>
  <si>
    <t>Standing charge</t>
  </si>
  <si>
    <t>Discount / allowances</t>
  </si>
  <si>
    <t>Charge (actual)</t>
  </si>
  <si>
    <t>Charge (estimate)</t>
  </si>
  <si>
    <t>Charge (forecast)</t>
  </si>
  <si>
    <t>Raw or treated supply</t>
  </si>
  <si>
    <t>Date of agreement</t>
  </si>
  <si>
    <t>Duration of agreement</t>
  </si>
  <si>
    <t>Termination / renewal date</t>
  </si>
  <si>
    <t>Maximum volume received</t>
  </si>
  <si>
    <t>Commentary</t>
  </si>
  <si>
    <t>m³</t>
  </si>
  <si>
    <t>£/m³</t>
  </si>
  <si>
    <t>£</t>
  </si>
  <si>
    <t>dd/mm/yyyy</t>
  </si>
  <si>
    <t>Years</t>
  </si>
  <si>
    <t>2019-20 (actual)</t>
  </si>
  <si>
    <t>2020-21 (estimate)</t>
  </si>
  <si>
    <t>2021-22 (forecast)</t>
  </si>
  <si>
    <t>Independent Water Networks Ltd</t>
  </si>
  <si>
    <t>Bishop Stortford</t>
  </si>
  <si>
    <t>AFW - Stort</t>
  </si>
  <si>
    <t>Treated</t>
  </si>
  <si>
    <t>Ongoing</t>
  </si>
  <si>
    <t>Chilmington Green</t>
  </si>
  <si>
    <t>SEW - Ashford</t>
  </si>
  <si>
    <t>20 - Ongoing</t>
  </si>
  <si>
    <t>2021/22 Tariffs not published yet</t>
  </si>
  <si>
    <t>Priors Hall, Corby</t>
  </si>
  <si>
    <t>AWS - Ruthamford North</t>
  </si>
  <si>
    <t>Standing  charge included in Volumetric charge</t>
  </si>
  <si>
    <t>Berryfields, Aylesbury</t>
  </si>
  <si>
    <t>TWUL - Slough, Wycombe and Aylesbury</t>
  </si>
  <si>
    <t>Oakham</t>
  </si>
  <si>
    <t>STW - Ruthamford North</t>
  </si>
  <si>
    <t>Little Stanion</t>
  </si>
  <si>
    <t>Great Billing</t>
  </si>
  <si>
    <t>AWS - Ruthamford Central</t>
  </si>
  <si>
    <t>Kings Cross</t>
  </si>
  <si>
    <t>TWUL - London</t>
  </si>
  <si>
    <t>NES Crawley</t>
  </si>
  <si>
    <t>SW - Sussex North</t>
  </si>
  <si>
    <t>Brooklands</t>
  </si>
  <si>
    <t>The Bridge/Dartford</t>
  </si>
  <si>
    <t>GMV</t>
  </si>
  <si>
    <t>Martello Lakes</t>
  </si>
  <si>
    <t>AFW - Dour</t>
  </si>
  <si>
    <t>Ebbsfleet Castle Hill</t>
  </si>
  <si>
    <t>Throckley</t>
  </si>
  <si>
    <t>NWL</t>
  </si>
  <si>
    <t>Cockering Road</t>
  </si>
  <si>
    <t>SEW</t>
  </si>
  <si>
    <t>Limebrook Way</t>
  </si>
  <si>
    <t>ESW (NWL)</t>
  </si>
  <si>
    <t>Brough</t>
  </si>
  <si>
    <t>YW</t>
  </si>
  <si>
    <t>Blythe Valley Park, Solihull</t>
  </si>
  <si>
    <t>STW</t>
  </si>
  <si>
    <t>23 - Ongoing</t>
  </si>
  <si>
    <t>No invoices received - complaint issued</t>
  </si>
  <si>
    <t>Parklands</t>
  </si>
  <si>
    <t>BrW</t>
  </si>
  <si>
    <t>Europa Way, Warwick</t>
  </si>
  <si>
    <t>Bidwell, Houghton Regis</t>
  </si>
  <si>
    <t>AWS</t>
  </si>
  <si>
    <t>Clipstone Park</t>
  </si>
  <si>
    <t>No invoices received for 2020 - complaint issued</t>
  </si>
  <si>
    <t>Pity Close Farm</t>
  </si>
  <si>
    <t>Prebend Lane</t>
  </si>
  <si>
    <t>Malyons Lane</t>
  </si>
  <si>
    <t>North Whitely</t>
  </si>
  <si>
    <t>SW</t>
  </si>
  <si>
    <t>Lamton Park</t>
  </si>
  <si>
    <t>Minster Way</t>
  </si>
  <si>
    <t>Manse Farm</t>
  </si>
  <si>
    <t>Stumpcross</t>
  </si>
  <si>
    <t>City Fields North</t>
  </si>
  <si>
    <t>City Fields South</t>
  </si>
  <si>
    <t>Breary Lane</t>
  </si>
  <si>
    <t>Wolvershill Road</t>
  </si>
  <si>
    <t>Heathlands</t>
  </si>
  <si>
    <t xml:space="preserve">Total </t>
  </si>
  <si>
    <t>Table 1b: Water services supplied</t>
  </si>
  <si>
    <t>Water resource zone supplying</t>
  </si>
  <si>
    <t>Volume supplied</t>
  </si>
  <si>
    <t>Revenue (actual)</t>
  </si>
  <si>
    <t>Revenue (estimate)</t>
  </si>
  <si>
    <t>Revenue (forecast)</t>
  </si>
  <si>
    <t>Maximum volume supplied</t>
  </si>
  <si>
    <t>Field definitions</t>
  </si>
  <si>
    <t>Part</t>
  </si>
  <si>
    <t>Field</t>
  </si>
  <si>
    <t>Unit</t>
  </si>
  <si>
    <t>Definition</t>
  </si>
  <si>
    <t>A</t>
  </si>
  <si>
    <t>Free text</t>
  </si>
  <si>
    <t>The name of the appointed water company that supplies the water  (in Table 1a) or is supplied with water (in Table 1b).</t>
  </si>
  <si>
    <t>The site which is supplied with water. This will be redacted for publication.</t>
  </si>
  <si>
    <t>Water resource zone</t>
  </si>
  <si>
    <t>The water resource zone which is supplied by the bulk supply (in Table 1a) or from which the bulk supply originates (in Table 1b). These should be consistent with the current water resources management plan (WRMP).</t>
  </si>
  <si>
    <t>Volume received or supplied</t>
  </si>
  <si>
    <t>The volume received (Table 1a) or supplied (Table 1b), depending on the year this will be an actual, estimated or forecast number. Given as an annual volume in cubic metres (m³). Where no volume is received or supplied enter 0.</t>
  </si>
  <si>
    <t xml:space="preserve">The volumetric charge for the bulk supply, given in £/m³.  Where there is no volumetric charge as part of the agreement enter NA. </t>
  </si>
  <si>
    <t xml:space="preserve">The standing charge for the bulk supply, given in £. Where there is no standing charge as part of the agreement enter NA. </t>
  </si>
  <si>
    <t>Any applicable discounts or allowances, given in £. Where there are no discounts or allowances as part of the agreement enter NA.</t>
  </si>
  <si>
    <t>Revenue or charge</t>
  </si>
  <si>
    <t>Total revenue (Table 1b) or charge (Table 1a) for the bulk supply, given in £ for the relevant year, depending on the year this will be an actual, estimated or forecast number. Where there is no revenue or charge for the year enter 0.</t>
  </si>
  <si>
    <t>B</t>
  </si>
  <si>
    <t xml:space="preserve">Raw or treated </t>
  </si>
  <si>
    <t>"Raw", "Treated"</t>
  </si>
  <si>
    <t>The quality of the water supplied or received defined as treated to drinking water quality (potable water) or raw which is not at a drinking water quality (non-potable)</t>
  </si>
  <si>
    <t>The date the agreement was made, given in dd/mm/yyyy format. Give an approximate year if not known.</t>
  </si>
  <si>
    <t>The agreed duration of the bulk supply, given in years, from the date the transfer commenced. If indefinite state "In perpetuity".</t>
  </si>
  <si>
    <t>The date the agreement is due to terminate or requires renewal, given in dd/mm/yyyy format. If the agreement is "In perpetuity", enter NA.</t>
  </si>
  <si>
    <t>Maximum volume received or supplied</t>
  </si>
  <si>
    <t>Under the agreement, the maximum possible volume agreed to be received or supplied over the year specified. Provided as an annual volume in cubic metres (m³)</t>
  </si>
  <si>
    <t>C</t>
  </si>
  <si>
    <t>Free text to provide commentary on the bulk supply entry. Any irregularities or discrepancies with the information provided should be explained here.</t>
  </si>
  <si>
    <t>Table 2a: Sewerage services received</t>
  </si>
  <si>
    <t>No invoices received- Billing agreement to be concluded</t>
  </si>
  <si>
    <t>Bishops Stortford</t>
  </si>
  <si>
    <t>Table 2b: Sewerage services supplied</t>
  </si>
  <si>
    <t>The name of the appointed company that supplies the sewerage services (in Table 2a) or is supplied with sewerage services (in Table 2b).</t>
  </si>
  <si>
    <t>The site which is supplied with sewerage services. This will be redacted for publication.</t>
  </si>
  <si>
    <t>The volume received (Table 2a) or supplied (Table 2b), depending on the year this will be an actual, estimated or forecast number. Provided as an annual volume in cubic metres (m³). Where no volume is received or supplied enter 0.</t>
  </si>
  <si>
    <t>Total revenue (Table 2b) or charge (Table 2a) for the bulk supply, given in £ for the relevant year, depending on the year this will be an actual, estimated or forecast number. Where there is no revenue or charge for the year enter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</si>
</sst>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quot;£&quot;* #,##0.00_-;_-&quot;£&quot;* &quot;-&quot;??_-;_-@_-"/>
    <numFmt numFmtId="43" formatCode="_-* #,##0.00_-;\-* #,##0.00_-;_-* &quot;-&quot;??_-;_-@_-"/>
    <numFmt numFmtId="164" formatCode="_(* #,##0.0_);_(* \(#,##0.0\);_(* &quot;-&quot;??_);_(@_)"/>
    <numFmt numFmtId="165" formatCode="#,##0_);\(#,##0\);&quot;-  &quot;;&quot; &quot;@"/>
    <numFmt numFmtId="166" formatCode="dd\ mmm\ yyyy_);;&quot;-  &quot;;&quot; &quot;@&quot; &quot;"/>
    <numFmt numFmtId="167" formatCode="dd\ mmm\ yy_);;&quot;-  &quot;;&quot; &quot;@&quot; &quot;"/>
    <numFmt numFmtId="168" formatCode="#,##0.0000_);\(#,##0.0000\);&quot;-  &quot;;&quot; &quot;@&quot; &quot;"/>
    <numFmt numFmtId="169" formatCode="#,##0_);\(#,##0\)"/>
    <numFmt numFmtId="170" formatCode="0.0000"/>
    <numFmt numFmtId="171" formatCode="dd\ mmm\ yyyy"/>
    <numFmt numFmtId="172" formatCode="dd/mm/yyyy;@"/>
  </numFmts>
  <fonts count="45" x14ac:knownFonts="1">
    <font>
      <sz val="10"/>
      <color theme="1"/>
      <name val="Arial"/>
      <family val="2"/>
    </font>
    <font>
      <sz val="11"/>
      <color theme="1"/>
      <name val="Calibri"/>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i/>
      <sz val="10"/>
      <color rgb="FF00B050"/>
      <name val="Arial"/>
      <family val="2"/>
    </font>
    <font>
      <sz val="11"/>
      <color theme="1"/>
      <name val="Arial"/>
      <family val="2"/>
    </font>
    <font>
      <sz val="10"/>
      <color theme="1"/>
      <name val="Calibri"/>
      <family val="2"/>
    </font>
    <font>
      <sz val="10"/>
      <color rgb="FF006938"/>
      <name val="Calibri"/>
      <family val="2"/>
    </font>
    <font>
      <sz val="15"/>
      <color theme="0"/>
      <name val="Calibri"/>
      <family val="2"/>
    </font>
    <font>
      <sz val="10"/>
      <color theme="3"/>
      <name val="Calibri"/>
      <family val="2"/>
    </font>
    <font>
      <sz val="11"/>
      <name val="Calibri"/>
      <family val="2"/>
    </font>
    <font>
      <b/>
      <sz val="16"/>
      <color indexed="12"/>
      <name val="Arial"/>
      <family val="2"/>
    </font>
    <font>
      <b/>
      <sz val="12"/>
      <color indexed="8"/>
      <name val="Arial"/>
      <family val="2"/>
    </font>
    <font>
      <sz val="14"/>
      <color theme="3"/>
      <name val="Krub SemiBold"/>
      <family val="2"/>
      <scheme val="major"/>
    </font>
    <font>
      <sz val="8"/>
      <name val="Arial"/>
      <family val="2"/>
    </font>
    <font>
      <sz val="8"/>
      <name val="Calibri"/>
      <family val="2"/>
    </font>
    <font>
      <sz val="8"/>
      <color theme="1"/>
      <name val="Arial"/>
      <family val="2"/>
    </font>
    <font>
      <sz val="8"/>
      <color indexed="8"/>
      <name val="Calibri"/>
      <family val="2"/>
    </font>
    <font>
      <sz val="8"/>
      <color theme="1"/>
      <name val="Calibri"/>
      <family val="2"/>
    </font>
    <font>
      <sz val="12"/>
      <color theme="4"/>
      <name val="Calibri"/>
      <family val="2"/>
    </font>
    <font>
      <sz val="8"/>
      <color rgb="FF000000"/>
      <name val="Calibri"/>
      <family val="2"/>
    </font>
    <font>
      <sz val="10"/>
      <color rgb="FF000000"/>
      <name val="Calibri"/>
      <family val="2"/>
    </font>
    <font>
      <sz val="8"/>
      <color theme="1"/>
      <name val="Calibri"/>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theme="3"/>
        <bgColor indexed="64"/>
      </patternFill>
    </fill>
    <fill>
      <patternFill patternType="solid">
        <fgColor rgb="FFDCECF5"/>
        <bgColor indexed="64"/>
      </patternFill>
    </fill>
    <fill>
      <patternFill patternType="solid">
        <fgColor rgb="FFF0F3B3"/>
        <bgColor indexed="64"/>
      </patternFill>
    </fill>
    <fill>
      <patternFill patternType="solid">
        <fgColor theme="0"/>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3"/>
      </left>
      <right style="thin">
        <color theme="3"/>
      </right>
      <top style="thin">
        <color theme="3"/>
      </top>
      <bottom style="thin">
        <color theme="3"/>
      </bottom>
      <diagonal/>
    </border>
    <border>
      <left style="thin">
        <color rgb="FF0035C2"/>
      </left>
      <right style="thin">
        <color rgb="FF0035C2"/>
      </right>
      <top style="thin">
        <color rgb="FF0035C2"/>
      </top>
      <bottom style="thin">
        <color rgb="FF0035C2"/>
      </bottom>
      <diagonal/>
    </border>
    <border>
      <left/>
      <right style="thin">
        <color rgb="FF0035C2"/>
      </right>
      <top style="thin">
        <color rgb="FF0035C2"/>
      </top>
      <bottom style="thin">
        <color rgb="FF0035C2"/>
      </bottom>
      <diagonal/>
    </border>
    <border>
      <left style="thin">
        <color rgb="FF0035C2"/>
      </left>
      <right/>
      <top/>
      <bottom/>
      <diagonal/>
    </border>
    <border>
      <left/>
      <right style="thin">
        <color rgb="FF0035C2"/>
      </right>
      <top/>
      <bottom/>
      <diagonal/>
    </border>
    <border>
      <left style="thin">
        <color rgb="FF0035C2"/>
      </left>
      <right/>
      <top/>
      <bottom style="thin">
        <color rgb="FF0035C2"/>
      </bottom>
      <diagonal/>
    </border>
    <border>
      <left/>
      <right/>
      <top/>
      <bottom style="thin">
        <color rgb="FF0035C2"/>
      </bottom>
      <diagonal/>
    </border>
    <border>
      <left/>
      <right style="thin">
        <color rgb="FF0035C2"/>
      </right>
      <top/>
      <bottom style="thin">
        <color rgb="FF0035C2"/>
      </bottom>
      <diagonal/>
    </border>
    <border>
      <left style="thin">
        <color rgb="FF0035C2"/>
      </left>
      <right style="thin">
        <color theme="3"/>
      </right>
      <top style="thin">
        <color theme="3"/>
      </top>
      <bottom style="thin">
        <color theme="3"/>
      </bottom>
      <diagonal/>
    </border>
    <border>
      <left style="thin">
        <color theme="3"/>
      </left>
      <right style="thin">
        <color rgb="FF0035C2"/>
      </right>
      <top style="thin">
        <color theme="3"/>
      </top>
      <bottom style="thin">
        <color theme="3"/>
      </bottom>
      <diagonal/>
    </border>
    <border>
      <left style="thin">
        <color rgb="FF0035C2"/>
      </left>
      <right style="thin">
        <color rgb="FF0035C2"/>
      </right>
      <top/>
      <bottom/>
      <diagonal/>
    </border>
    <border>
      <left style="thin">
        <color rgb="FF0035C2"/>
      </left>
      <right style="thin">
        <color rgb="FF0035C2"/>
      </right>
      <top/>
      <bottom style="thin">
        <color rgb="FF0035C2"/>
      </bottom>
      <diagonal/>
    </border>
    <border>
      <left style="thin">
        <color rgb="FF0035C2"/>
      </left>
      <right/>
      <top style="thin">
        <color rgb="FF0035C2"/>
      </top>
      <bottom style="thin">
        <color rgb="FF0035C2"/>
      </bottom>
      <diagonal/>
    </border>
    <border>
      <left style="thin">
        <color rgb="FF0035C2"/>
      </left>
      <right style="thin">
        <color rgb="FF0035C2"/>
      </right>
      <top style="thin">
        <color rgb="FF0035C2"/>
      </top>
      <bottom/>
      <diagonal/>
    </border>
    <border>
      <left style="thin">
        <color rgb="FF0035C2"/>
      </left>
      <right/>
      <top style="thin">
        <color rgb="FF0035C2"/>
      </top>
      <bottom/>
      <diagonal/>
    </border>
    <border>
      <left/>
      <right/>
      <top style="thin">
        <color rgb="FF0035C2"/>
      </top>
      <bottom/>
      <diagonal/>
    </border>
    <border>
      <left/>
      <right style="thin">
        <color rgb="FF0035C2"/>
      </right>
      <top style="thin">
        <color rgb="FF0035C2"/>
      </top>
      <bottom/>
      <diagonal/>
    </border>
  </borders>
  <cellStyleXfs count="74">
    <xf numFmtId="0" fontId="0" fillId="0" borderId="0"/>
    <xf numFmtId="43" fontId="2" fillId="0" borderId="0" applyFont="0" applyFill="0" applyBorder="0" applyAlignment="0" applyProtection="0"/>
    <xf numFmtId="10"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4" fillId="45" borderId="0" applyNumberFormat="0" applyBorder="0" applyAlignment="0" applyProtection="0"/>
    <xf numFmtId="0" fontId="2"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4" fontId="2" fillId="42" borderId="0" applyNumberFormat="0" applyFont="0" applyBorder="0" applyAlignment="0" applyProtection="0"/>
    <xf numFmtId="0" fontId="2" fillId="43" borderId="0" applyNumberFormat="0" applyFont="0" applyBorder="0" applyAlignment="0" applyProtection="0"/>
    <xf numFmtId="165" fontId="24" fillId="0" borderId="0" applyNumberFormat="0" applyProtection="0">
      <alignment vertical="top"/>
    </xf>
    <xf numFmtId="165" fontId="25" fillId="0" borderId="0" applyNumberFormat="0" applyProtection="0">
      <alignment vertical="top"/>
    </xf>
    <xf numFmtId="165" fontId="18" fillId="44" borderId="0" applyNumberFormat="0" applyProtection="0">
      <alignment vertical="top"/>
    </xf>
    <xf numFmtId="9" fontId="2" fillId="0" borderId="0" applyFont="0" applyFill="0" applyBorder="0" applyAlignment="0" applyProtection="0"/>
    <xf numFmtId="0" fontId="26" fillId="0" borderId="0" applyNumberFormat="0" applyFill="0" applyBorder="0" applyProtection="0">
      <alignment vertical="top"/>
    </xf>
    <xf numFmtId="166" fontId="18" fillId="0" borderId="0" applyFont="0" applyFill="0" applyBorder="0" applyProtection="0">
      <alignment vertical="top"/>
    </xf>
    <xf numFmtId="167" fontId="18" fillId="0" borderId="0" applyFont="0" applyFill="0" applyBorder="0" applyProtection="0">
      <alignment vertical="top"/>
    </xf>
    <xf numFmtId="168" fontId="18" fillId="0" borderId="0" applyFont="0" applyFill="0" applyBorder="0" applyProtection="0">
      <alignment vertical="top"/>
    </xf>
    <xf numFmtId="0" fontId="19" fillId="0" borderId="0"/>
    <xf numFmtId="0" fontId="20" fillId="0" borderId="0"/>
    <xf numFmtId="0" fontId="21" fillId="0" borderId="0"/>
    <xf numFmtId="167"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18" fillId="0" borderId="0"/>
    <xf numFmtId="0" fontId="27" fillId="0" borderId="0"/>
    <xf numFmtId="0" fontId="18" fillId="0" borderId="0"/>
    <xf numFmtId="0" fontId="18" fillId="0" borderId="0"/>
    <xf numFmtId="44" fontId="2" fillId="0" borderId="0" applyFont="0" applyFill="0" applyBorder="0" applyAlignment="0" applyProtection="0"/>
  </cellStyleXfs>
  <cellXfs count="91">
    <xf numFmtId="0" fontId="0" fillId="0" borderId="0" xfId="0"/>
    <xf numFmtId="0" fontId="0" fillId="0" borderId="0" xfId="0" applyBorder="1"/>
    <xf numFmtId="0" fontId="28" fillId="0" borderId="0" xfId="0" applyFont="1"/>
    <xf numFmtId="0" fontId="30" fillId="46" borderId="0" xfId="70" applyFont="1" applyFill="1" applyBorder="1" applyAlignment="1">
      <alignment vertical="center"/>
    </xf>
    <xf numFmtId="0" fontId="18" fillId="0" borderId="0" xfId="71"/>
    <xf numFmtId="0" fontId="33" fillId="0" borderId="0" xfId="71" applyFont="1" applyAlignment="1">
      <alignment vertical="center"/>
    </xf>
    <xf numFmtId="0" fontId="34" fillId="0" borderId="0" xfId="71" applyFont="1" applyAlignment="1">
      <alignment vertical="center"/>
    </xf>
    <xf numFmtId="0" fontId="35" fillId="0" borderId="0" xfId="71" applyFont="1" applyAlignment="1">
      <alignment horizontal="left" vertical="center"/>
    </xf>
    <xf numFmtId="0" fontId="36" fillId="0" borderId="0" xfId="71" applyFont="1"/>
    <xf numFmtId="0" fontId="38" fillId="0" borderId="0" xfId="0" applyFont="1"/>
    <xf numFmtId="0" fontId="32" fillId="0" borderId="0" xfId="71" applyFont="1"/>
    <xf numFmtId="0" fontId="37" fillId="0" borderId="0" xfId="71" applyFont="1"/>
    <xf numFmtId="0" fontId="40" fillId="0" borderId="0" xfId="0" applyFont="1"/>
    <xf numFmtId="0" fontId="36" fillId="49" borderId="0" xfId="71" applyFont="1" applyFill="1"/>
    <xf numFmtId="0" fontId="29" fillId="0" borderId="11" xfId="0" applyFont="1" applyBorder="1" applyAlignment="1">
      <alignment vertical="top" wrapText="1"/>
    </xf>
    <xf numFmtId="0" fontId="39" fillId="49" borderId="0" xfId="71" applyFont="1" applyFill="1" applyBorder="1" applyAlignment="1">
      <alignment horizontal="left"/>
    </xf>
    <xf numFmtId="3" fontId="32" fillId="49" borderId="11" xfId="72" applyNumberFormat="1" applyFont="1" applyFill="1" applyBorder="1" applyAlignment="1">
      <alignment horizontal="right" wrapText="1"/>
    </xf>
    <xf numFmtId="169" fontId="32" fillId="49" borderId="11" xfId="72" applyNumberFormat="1" applyFont="1" applyFill="1" applyBorder="1" applyAlignment="1">
      <alignment horizontal="right" wrapText="1"/>
    </xf>
    <xf numFmtId="171" fontId="32" fillId="49" borderId="11" xfId="72" applyNumberFormat="1" applyFont="1" applyFill="1" applyBorder="1" applyAlignment="1">
      <alignment horizontal="right" wrapText="1"/>
    </xf>
    <xf numFmtId="0" fontId="39" fillId="49" borderId="13" xfId="71" applyFont="1" applyFill="1" applyBorder="1" applyAlignment="1">
      <alignment horizontal="left"/>
    </xf>
    <xf numFmtId="0" fontId="39" fillId="49" borderId="14" xfId="71" applyFont="1" applyFill="1" applyBorder="1" applyAlignment="1">
      <alignment horizontal="left"/>
    </xf>
    <xf numFmtId="0" fontId="39" fillId="49" borderId="15" xfId="71" applyFont="1" applyFill="1" applyBorder="1" applyAlignment="1">
      <alignment horizontal="left"/>
    </xf>
    <xf numFmtId="0" fontId="39" fillId="49" borderId="16" xfId="71" applyFont="1" applyFill="1" applyBorder="1" applyAlignment="1">
      <alignment horizontal="left"/>
    </xf>
    <xf numFmtId="0" fontId="39" fillId="49" borderId="17" xfId="71" applyFont="1" applyFill="1" applyBorder="1" applyAlignment="1">
      <alignment horizontal="left"/>
    </xf>
    <xf numFmtId="0" fontId="39" fillId="49" borderId="20" xfId="71" applyFont="1" applyFill="1" applyBorder="1" applyAlignment="1">
      <alignment horizontal="left"/>
    </xf>
    <xf numFmtId="0" fontId="39" fillId="49" borderId="21" xfId="71" applyFont="1" applyFill="1" applyBorder="1" applyAlignment="1">
      <alignment horizontal="left"/>
    </xf>
    <xf numFmtId="0" fontId="1" fillId="49" borderId="11" xfId="72" applyFont="1" applyFill="1" applyBorder="1" applyAlignment="1">
      <alignment wrapText="1"/>
    </xf>
    <xf numFmtId="0" fontId="28" fillId="48" borderId="11" xfId="70" applyFont="1" applyFill="1" applyBorder="1" applyAlignment="1">
      <alignment vertical="center"/>
    </xf>
    <xf numFmtId="0" fontId="40" fillId="49" borderId="13" xfId="71" applyFont="1" applyFill="1" applyBorder="1" applyAlignment="1">
      <alignment horizontal="left"/>
    </xf>
    <xf numFmtId="0" fontId="40" fillId="49" borderId="0" xfId="71" applyFont="1" applyFill="1" applyBorder="1" applyAlignment="1">
      <alignment horizontal="left"/>
    </xf>
    <xf numFmtId="0" fontId="40" fillId="49" borderId="14" xfId="71" applyFont="1" applyFill="1" applyBorder="1" applyAlignment="1">
      <alignment horizontal="left"/>
    </xf>
    <xf numFmtId="169" fontId="40" fillId="49" borderId="13" xfId="71" applyNumberFormat="1" applyFont="1" applyFill="1" applyBorder="1" applyAlignment="1">
      <alignment horizontal="right"/>
    </xf>
    <xf numFmtId="170" fontId="40" fillId="49" borderId="0" xfId="71" applyNumberFormat="1" applyFont="1" applyFill="1" applyBorder="1" applyAlignment="1">
      <alignment horizontal="right"/>
    </xf>
    <xf numFmtId="169" fontId="40" fillId="49" borderId="0" xfId="71" applyNumberFormat="1" applyFont="1" applyFill="1" applyBorder="1" applyAlignment="1">
      <alignment horizontal="right"/>
    </xf>
    <xf numFmtId="169" fontId="40" fillId="49" borderId="14" xfId="71" applyNumberFormat="1" applyFont="1" applyFill="1" applyBorder="1" applyAlignment="1">
      <alignment horizontal="right"/>
    </xf>
    <xf numFmtId="0" fontId="28" fillId="47" borderId="18" xfId="70" applyFont="1" applyFill="1" applyBorder="1" applyAlignment="1">
      <alignment vertical="center"/>
    </xf>
    <xf numFmtId="0" fontId="28" fillId="47" borderId="19" xfId="70" applyFont="1" applyFill="1" applyBorder="1" applyAlignment="1">
      <alignment vertical="center"/>
    </xf>
    <xf numFmtId="0" fontId="40" fillId="49" borderId="15" xfId="71" applyFont="1" applyFill="1" applyBorder="1" applyAlignment="1">
      <alignment horizontal="left"/>
    </xf>
    <xf numFmtId="0" fontId="40" fillId="49" borderId="16" xfId="71" applyFont="1" applyFill="1" applyBorder="1" applyAlignment="1">
      <alignment horizontal="left"/>
    </xf>
    <xf numFmtId="0" fontId="40" fillId="49" borderId="17" xfId="71" applyFont="1" applyFill="1" applyBorder="1" applyAlignment="1">
      <alignment horizontal="left"/>
    </xf>
    <xf numFmtId="169" fontId="40" fillId="49" borderId="15" xfId="71" applyNumberFormat="1" applyFont="1" applyFill="1" applyBorder="1" applyAlignment="1">
      <alignment horizontal="right"/>
    </xf>
    <xf numFmtId="170" fontId="40" fillId="49" borderId="16" xfId="71" applyNumberFormat="1" applyFont="1" applyFill="1" applyBorder="1" applyAlignment="1">
      <alignment horizontal="right"/>
    </xf>
    <xf numFmtId="169" fontId="40" fillId="49" borderId="16" xfId="71" applyNumberFormat="1" applyFont="1" applyFill="1" applyBorder="1" applyAlignment="1">
      <alignment horizontal="right"/>
    </xf>
    <xf numFmtId="169" fontId="40" fillId="49" borderId="17" xfId="71" applyNumberFormat="1" applyFont="1" applyFill="1" applyBorder="1" applyAlignment="1">
      <alignment horizontal="right"/>
    </xf>
    <xf numFmtId="0" fontId="1" fillId="49" borderId="22" xfId="72" applyFont="1" applyFill="1" applyBorder="1" applyAlignment="1">
      <alignment wrapText="1"/>
    </xf>
    <xf numFmtId="0" fontId="28" fillId="48" borderId="12" xfId="70" applyFont="1" applyFill="1" applyBorder="1" applyAlignment="1">
      <alignment vertical="center"/>
    </xf>
    <xf numFmtId="0" fontId="28" fillId="0" borderId="10" xfId="70" applyFont="1" applyFill="1" applyBorder="1" applyAlignment="1">
      <alignment horizontal="center" vertical="center"/>
    </xf>
    <xf numFmtId="0" fontId="39" fillId="49" borderId="24" xfId="71" applyFont="1" applyFill="1" applyBorder="1" applyAlignment="1">
      <alignment horizontal="left"/>
    </xf>
    <xf numFmtId="0" fontId="39" fillId="49" borderId="25" xfId="71" applyFont="1" applyFill="1" applyBorder="1" applyAlignment="1">
      <alignment horizontal="left"/>
    </xf>
    <xf numFmtId="0" fontId="39" fillId="49" borderId="26" xfId="71" applyFont="1" applyFill="1" applyBorder="1" applyAlignment="1">
      <alignment horizontal="left"/>
    </xf>
    <xf numFmtId="0" fontId="40" fillId="49" borderId="11" xfId="72" applyFont="1" applyFill="1" applyBorder="1" applyAlignment="1">
      <alignment wrapText="1"/>
    </xf>
    <xf numFmtId="3" fontId="37" fillId="49" borderId="11" xfId="72" applyNumberFormat="1" applyFont="1" applyFill="1" applyBorder="1" applyAlignment="1">
      <alignment horizontal="right" wrapText="1"/>
    </xf>
    <xf numFmtId="169" fontId="37" fillId="49" borderId="11" xfId="72" applyNumberFormat="1" applyFont="1" applyFill="1" applyBorder="1" applyAlignment="1">
      <alignment horizontal="right" wrapText="1"/>
    </xf>
    <xf numFmtId="3" fontId="37" fillId="49" borderId="11" xfId="72" applyNumberFormat="1" applyFont="1" applyFill="1" applyBorder="1" applyAlignment="1">
      <alignment horizontal="left" vertical="top" wrapText="1"/>
    </xf>
    <xf numFmtId="169" fontId="37" fillId="49" borderId="11" xfId="72" applyNumberFormat="1" applyFont="1" applyFill="1" applyBorder="1" applyAlignment="1">
      <alignment horizontal="left" vertical="top" wrapText="1"/>
    </xf>
    <xf numFmtId="169" fontId="32" fillId="49" borderId="11" xfId="72" applyNumberFormat="1" applyFont="1" applyFill="1" applyBorder="1" applyAlignment="1">
      <alignment horizontal="left" vertical="top" wrapText="1"/>
    </xf>
    <xf numFmtId="172" fontId="37" fillId="49" borderId="11" xfId="72" applyNumberFormat="1" applyFont="1" applyFill="1" applyBorder="1" applyAlignment="1">
      <alignment horizontal="right" wrapText="1"/>
    </xf>
    <xf numFmtId="172" fontId="32" fillId="49" borderId="11" xfId="72" applyNumberFormat="1" applyFont="1" applyFill="1" applyBorder="1" applyAlignment="1">
      <alignment horizontal="right" wrapText="1"/>
    </xf>
    <xf numFmtId="14" fontId="37" fillId="49" borderId="11" xfId="72" applyNumberFormat="1" applyFont="1" applyFill="1" applyBorder="1" applyAlignment="1">
      <alignment horizontal="right" wrapText="1"/>
    </xf>
    <xf numFmtId="0" fontId="42" fillId="0" borderId="11" xfId="70" applyFont="1" applyFill="1" applyBorder="1" applyAlignment="1">
      <alignment vertical="center"/>
    </xf>
    <xf numFmtId="0" fontId="43" fillId="0" borderId="11" xfId="70" applyFont="1" applyFill="1" applyBorder="1" applyAlignment="1">
      <alignment vertical="center"/>
    </xf>
    <xf numFmtId="43" fontId="42" fillId="0" borderId="11" xfId="70" applyNumberFormat="1" applyFont="1" applyFill="1" applyBorder="1" applyAlignment="1">
      <alignment horizontal="left" vertical="center"/>
    </xf>
    <xf numFmtId="0" fontId="42" fillId="0" borderId="11" xfId="70" applyFont="1" applyFill="1" applyBorder="1" applyAlignment="1">
      <alignment horizontal="left" vertical="center"/>
    </xf>
    <xf numFmtId="3" fontId="37" fillId="49" borderId="11" xfId="72" applyNumberFormat="1" applyFont="1" applyFill="1" applyBorder="1" applyAlignment="1">
      <alignment horizontal="left" vertical="center" wrapText="1"/>
    </xf>
    <xf numFmtId="0" fontId="39" fillId="49" borderId="20" xfId="71" applyFont="1" applyFill="1" applyBorder="1" applyAlignment="1">
      <alignment horizontal="left" vertical="center"/>
    </xf>
    <xf numFmtId="43" fontId="40" fillId="0" borderId="11" xfId="70" applyNumberFormat="1" applyFont="1" applyFill="1" applyBorder="1" applyAlignment="1">
      <alignment vertical="center"/>
    </xf>
    <xf numFmtId="43" fontId="44" fillId="0" borderId="11" xfId="70" applyNumberFormat="1" applyFont="1" applyBorder="1" applyAlignment="1">
      <alignment vertical="center"/>
    </xf>
    <xf numFmtId="43" fontId="44" fillId="0" borderId="11" xfId="70" applyNumberFormat="1" applyFont="1" applyFill="1" applyBorder="1" applyAlignment="1">
      <alignment vertical="center"/>
    </xf>
    <xf numFmtId="43" fontId="40" fillId="49" borderId="0" xfId="71" applyNumberFormat="1" applyFont="1" applyFill="1" applyBorder="1" applyAlignment="1">
      <alignment horizontal="right"/>
    </xf>
    <xf numFmtId="43" fontId="40" fillId="47" borderId="11" xfId="70" applyNumberFormat="1" applyFont="1" applyFill="1" applyBorder="1" applyAlignment="1">
      <alignment vertical="center"/>
    </xf>
    <xf numFmtId="43" fontId="40" fillId="47" borderId="18" xfId="70" applyNumberFormat="1" applyFont="1" applyFill="1" applyBorder="1" applyAlignment="1">
      <alignment vertical="center"/>
    </xf>
    <xf numFmtId="43" fontId="40" fillId="47" borderId="19" xfId="70" applyNumberFormat="1" applyFont="1" applyFill="1" applyBorder="1" applyAlignment="1">
      <alignment vertical="center"/>
    </xf>
    <xf numFmtId="0" fontId="28" fillId="49" borderId="11" xfId="70" applyFont="1" applyFill="1" applyBorder="1" applyAlignment="1">
      <alignment horizontal="center" vertical="center" wrapText="1"/>
    </xf>
    <xf numFmtId="0" fontId="41" fillId="49" borderId="11" xfId="72" applyFont="1" applyFill="1" applyBorder="1" applyAlignment="1">
      <alignment horizontal="center" vertical="center"/>
    </xf>
    <xf numFmtId="0" fontId="29" fillId="0" borderId="11" xfId="0" applyFont="1" applyBorder="1" applyAlignment="1">
      <alignment horizontal="left" vertical="top" wrapText="1"/>
    </xf>
    <xf numFmtId="0" fontId="29" fillId="0" borderId="11" xfId="0" applyFont="1" applyBorder="1" applyAlignment="1">
      <alignment horizontal="center" vertical="center" wrapText="1"/>
    </xf>
    <xf numFmtId="0" fontId="31" fillId="49" borderId="11" xfId="70" applyFont="1" applyFill="1" applyBorder="1" applyAlignment="1">
      <alignment horizontal="center" vertical="center" wrapText="1"/>
    </xf>
    <xf numFmtId="0" fontId="31" fillId="49" borderId="23" xfId="70" applyFont="1" applyFill="1" applyBorder="1" applyAlignment="1">
      <alignment horizontal="center" vertical="center" wrapText="1"/>
    </xf>
    <xf numFmtId="0" fontId="31" fillId="49" borderId="20" xfId="70" applyFont="1" applyFill="1" applyBorder="1" applyAlignment="1">
      <alignment horizontal="center" vertical="center" wrapText="1"/>
    </xf>
    <xf numFmtId="0" fontId="31" fillId="49" borderId="21" xfId="70" applyFont="1" applyFill="1" applyBorder="1" applyAlignment="1">
      <alignment horizontal="center" vertical="center" wrapText="1"/>
    </xf>
    <xf numFmtId="0" fontId="28" fillId="49" borderId="11" xfId="70" applyFont="1" applyFill="1" applyBorder="1" applyAlignment="1">
      <alignment horizontal="center" vertical="center" wrapText="1"/>
    </xf>
    <xf numFmtId="0" fontId="28" fillId="49" borderId="23" xfId="70" applyFont="1" applyFill="1" applyBorder="1" applyAlignment="1">
      <alignment horizontal="center" vertical="center" wrapText="1"/>
    </xf>
    <xf numFmtId="0" fontId="28" fillId="49" borderId="20" xfId="70" applyFont="1" applyFill="1" applyBorder="1" applyAlignment="1">
      <alignment horizontal="center" vertical="center" wrapText="1"/>
    </xf>
    <xf numFmtId="0" fontId="31" fillId="49" borderId="22" xfId="70" applyFont="1" applyFill="1" applyBorder="1" applyAlignment="1">
      <alignment horizontal="center" vertical="center" wrapText="1"/>
    </xf>
    <xf numFmtId="0" fontId="41" fillId="49" borderId="11" xfId="72" applyFont="1" applyFill="1" applyBorder="1" applyAlignment="1">
      <alignment horizontal="center" vertical="center"/>
    </xf>
    <xf numFmtId="0" fontId="29" fillId="0" borderId="23"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11" xfId="0" applyFont="1" applyBorder="1" applyAlignment="1">
      <alignment horizontal="left" vertical="top" wrapText="1"/>
    </xf>
    <xf numFmtId="44" fontId="31" fillId="49" borderId="11" xfId="73" applyFont="1" applyFill="1" applyBorder="1" applyAlignment="1">
      <alignment horizontal="center" vertical="center" wrapText="1"/>
    </xf>
    <xf numFmtId="0" fontId="29" fillId="0" borderId="11" xfId="0" applyFont="1" applyBorder="1" applyAlignment="1">
      <alignment horizontal="center" vertical="center" wrapText="1"/>
    </xf>
  </cellXfs>
  <cellStyles count="74">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ellStyle name="Check Cell" xfId="15" builtinId="23" hidden="1"/>
    <cellStyle name="Column 1" xfId="66" xr:uid="{00000000-0005-0000-0000-00001B000000}"/>
    <cellStyle name="Column 2 + 3" xfId="67" xr:uid="{00000000-0005-0000-0000-00001C000000}"/>
    <cellStyle name="Column 4" xfId="68" xr:uid="{00000000-0005-0000-0000-00001D000000}"/>
    <cellStyle name="Comma" xfId="1" builtinId="3" customBuiltin="1"/>
    <cellStyle name="Counterflow" xfId="54" xr:uid="{00000000-0005-0000-0000-00001F000000}"/>
    <cellStyle name="Currency" xfId="73" builtinId="4"/>
    <cellStyle name="DateLong" xfId="60" xr:uid="{00000000-0005-0000-0000-000021000000}"/>
    <cellStyle name="DateShort" xfId="61" xr:uid="{00000000-0005-0000-0000-000022000000}"/>
    <cellStyle name="Documentation" xfId="59" xr:uid="{00000000-0005-0000-0000-000023000000}"/>
    <cellStyle name="Explanatory Text" xfId="18" builtinId="53" hidden="1"/>
    <cellStyle name="Export" xfId="56" xr:uid="{00000000-0005-0000-0000-000025000000}"/>
    <cellStyle name="Factor" xfId="62" xr:uid="{00000000-0005-0000-0000-000026000000}"/>
    <cellStyle name="Good" xfId="8" builtinId="26" hidden="1"/>
    <cellStyle name="Hard coded" xfId="57" xr:uid="{00000000-0005-0000-0000-000028000000}"/>
    <cellStyle name="Heading 1" xfId="4" builtinId="16" hidden="1"/>
    <cellStyle name="Heading 2" xfId="5" builtinId="17" hidden="1"/>
    <cellStyle name="Heading 3" xfId="6" builtinId="18" hidden="1"/>
    <cellStyle name="Heading 4" xfId="7" builtinId="19" hidden="1"/>
    <cellStyle name="Import" xfId="55" xr:uid="{00000000-0005-0000-0000-00002D000000}"/>
    <cellStyle name="Input" xfId="11" builtinId="20" hidden="1"/>
    <cellStyle name="Level 1 Heading" xfId="63" xr:uid="{00000000-0005-0000-0000-00002F000000}"/>
    <cellStyle name="Level 2 Heading" xfId="64" xr:uid="{00000000-0005-0000-0000-000030000000}"/>
    <cellStyle name="Level 3 Heading" xfId="65" xr:uid="{00000000-0005-0000-0000-000031000000}"/>
    <cellStyle name="Linked Cell" xfId="14" builtinId="24" hidden="1"/>
    <cellStyle name="Neutral" xfId="10" builtinId="28" hidden="1"/>
    <cellStyle name="Normal" xfId="0" builtinId="0"/>
    <cellStyle name="Normal 2" xfId="69" xr:uid="{00000000-0005-0000-0000-000035000000}"/>
    <cellStyle name="Normal 2 3" xfId="72" xr:uid="{00000000-0005-0000-0000-000036000000}"/>
    <cellStyle name="Normal 3" xfId="70" xr:uid="{00000000-0005-0000-0000-000037000000}"/>
    <cellStyle name="Normal_Revised SAICS for water and for sewerage" xfId="71" xr:uid="{00000000-0005-0000-0000-000038000000}"/>
    <cellStyle name="Note" xfId="17" builtinId="10" hidden="1"/>
    <cellStyle name="Output" xfId="12" builtinId="21" hidden="1"/>
    <cellStyle name="Pantone 130C" xfId="47" xr:uid="{00000000-0005-0000-0000-00003B000000}"/>
    <cellStyle name="Pantone 179C" xfId="52" xr:uid="{00000000-0005-0000-0000-00003C000000}"/>
    <cellStyle name="Pantone 232C" xfId="51" xr:uid="{00000000-0005-0000-0000-00003D000000}"/>
    <cellStyle name="Pantone 2745C" xfId="50" xr:uid="{00000000-0005-0000-0000-00003E000000}"/>
    <cellStyle name="Pantone 279C" xfId="45" xr:uid="{00000000-0005-0000-0000-00003F000000}"/>
    <cellStyle name="Pantone 281C" xfId="44" xr:uid="{00000000-0005-0000-0000-000040000000}"/>
    <cellStyle name="Pantone 451C" xfId="46" xr:uid="{00000000-0005-0000-0000-000041000000}"/>
    <cellStyle name="Pantone 583C" xfId="49" xr:uid="{00000000-0005-0000-0000-000042000000}"/>
    <cellStyle name="Pantone 633C" xfId="48" xr:uid="{00000000-0005-0000-0000-000043000000}"/>
    <cellStyle name="Percent" xfId="2" builtinId="5" customBuiltin="1"/>
    <cellStyle name="Percent [0]" xfId="58" xr:uid="{00000000-0005-0000-0000-000045000000}"/>
    <cellStyle name="Title" xfId="3" builtinId="15" hidden="1"/>
    <cellStyle name="Total" xfId="19" builtinId="25" hidden="1"/>
    <cellStyle name="Warning Text" xfId="16" builtinId="11" customBuiltin="1"/>
    <cellStyle name="WIP" xfId="53" xr:uid="{00000000-0005-0000-0000-000049000000}"/>
  </cellStyles>
  <dxfs count="0"/>
  <tableStyles count="0" defaultTableStyle="TableStyleMedium2" defaultPivotStyle="PivotStyleLight16"/>
  <colors>
    <mruColors>
      <color rgb="FF0035C2"/>
      <color rgb="FF57A1DF"/>
      <color rgb="FFB97BB4"/>
      <color rgb="FF98C561"/>
      <color rgb="FFCCCCCE"/>
      <color rgb="FFFFDB8E"/>
      <color rgb="FFF0F3B3"/>
      <color rgb="FF0071CE"/>
      <color rgb="FFE2E768"/>
      <color rgb="FFDCEC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0</xdr:colOff>
      <xdr:row>42</xdr:row>
      <xdr:rowOff>57150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9144000" cy="6858000"/>
        </a:xfrm>
        <a:prstGeom prst="rect">
          <a:avLst/>
        </a:prstGeom>
      </xdr:spPr>
    </xdr:pic>
    <xdr:clientData/>
  </xdr:twoCellAnchor>
</xdr:wsDr>
</file>

<file path=xl/theme/theme1.xml><?xml version="1.0" encoding="utf-8"?>
<a:theme xmlns:a="http://schemas.openxmlformats.org/drawingml/2006/main" name="Ofwa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zoomScaleNormal="100" workbookViewId="0">
      <selection activeCell="S10" sqref="S10"/>
    </sheetView>
  </sheetViews>
  <sheetFormatPr defaultColWidth="9.15234375" defaultRowHeight="12.45" x14ac:dyDescent="0.3"/>
  <cols>
    <col min="1" max="16384" width="9.15234375" style="1"/>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83"/>
  <sheetViews>
    <sheetView topLeftCell="C1" zoomScale="96" zoomScaleNormal="96" workbookViewId="0">
      <selection activeCell="P20" sqref="P20"/>
    </sheetView>
  </sheetViews>
  <sheetFormatPr defaultRowHeight="12.45" x14ac:dyDescent="0.3"/>
  <cols>
    <col min="1" max="1" width="2.15234375" customWidth="1"/>
    <col min="2" max="2" width="29.4609375" customWidth="1"/>
    <col min="3" max="3" width="22.53515625" customWidth="1"/>
    <col min="4" max="4" width="25.4609375" customWidth="1"/>
    <col min="5" max="5" width="10.69140625" bestFit="1" customWidth="1"/>
    <col min="6" max="8" width="9.15234375" customWidth="1"/>
    <col min="9" max="9" width="10.69140625" bestFit="1" customWidth="1"/>
    <col min="10" max="10" width="10.69140625" customWidth="1"/>
    <col min="11" max="13" width="9.15234375" customWidth="1"/>
    <col min="14" max="14" width="10.4609375" customWidth="1"/>
    <col min="15" max="15" width="19.15234375" bestFit="1" customWidth="1"/>
    <col min="16" max="18" width="9.15234375" customWidth="1"/>
    <col min="19" max="19" width="11.69140625" customWidth="1"/>
    <col min="20" max="20" width="9.15234375" customWidth="1"/>
    <col min="21" max="21" width="34" customWidth="1"/>
    <col min="22" max="22" width="12.84375" customWidth="1"/>
    <col min="23" max="23" width="13.15234375" customWidth="1"/>
    <col min="24" max="24" width="14.4609375" customWidth="1"/>
    <col min="25" max="25" width="15.4609375" customWidth="1"/>
    <col min="27" max="27" width="90" customWidth="1"/>
  </cols>
  <sheetData>
    <row r="1" spans="1:30" x14ac:dyDescent="0.3">
      <c r="A1" s="4"/>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1:30" ht="19.3" x14ac:dyDescent="0.3">
      <c r="A2" s="4"/>
      <c r="B2" s="3" t="s">
        <v>0</v>
      </c>
      <c r="C2" s="3"/>
      <c r="D2" s="3"/>
      <c r="E2" s="3"/>
      <c r="F2" s="3"/>
      <c r="G2" s="3"/>
      <c r="H2" s="3"/>
      <c r="I2" s="3"/>
      <c r="J2" s="3"/>
      <c r="K2" s="3"/>
      <c r="L2" s="3"/>
      <c r="M2" s="3"/>
      <c r="N2" s="3"/>
      <c r="O2" s="3"/>
      <c r="P2" s="3"/>
      <c r="Q2" s="3"/>
      <c r="R2" s="3"/>
      <c r="S2" s="3"/>
      <c r="T2" s="3"/>
      <c r="U2" s="3"/>
      <c r="V2" s="3"/>
      <c r="W2" s="3"/>
      <c r="X2" s="3"/>
      <c r="Y2" s="3"/>
      <c r="Z2" s="3"/>
      <c r="AA2" s="3"/>
      <c r="AB2" s="4"/>
      <c r="AC2" s="4"/>
      <c r="AD2" s="4"/>
    </row>
    <row r="3" spans="1:30" ht="20.149999999999999" x14ac:dyDescent="0.3">
      <c r="A3" s="4"/>
      <c r="B3" s="5"/>
      <c r="C3" s="5"/>
      <c r="D3" s="5"/>
      <c r="E3" s="6"/>
      <c r="F3" s="6"/>
      <c r="G3" s="6"/>
      <c r="H3" s="6"/>
      <c r="I3" s="6"/>
      <c r="J3" s="6"/>
      <c r="K3" s="6"/>
      <c r="L3" s="6"/>
      <c r="M3" s="6"/>
      <c r="N3" s="6"/>
      <c r="O3" s="6"/>
      <c r="P3" s="6"/>
      <c r="Q3" s="6"/>
      <c r="R3" s="6"/>
      <c r="S3" s="6"/>
      <c r="T3" s="6"/>
      <c r="U3" s="6"/>
      <c r="V3" s="6"/>
      <c r="W3" s="6"/>
      <c r="X3" s="6"/>
      <c r="Y3" s="6"/>
      <c r="Z3" s="6"/>
      <c r="AA3" s="4"/>
      <c r="AB3" s="4"/>
      <c r="AC3" s="4"/>
      <c r="AD3" s="4"/>
    </row>
    <row r="4" spans="1:30" ht="19.3" x14ac:dyDescent="0.3">
      <c r="A4" s="4"/>
      <c r="B4" s="3" t="s">
        <v>1</v>
      </c>
      <c r="C4" s="3"/>
      <c r="D4" s="3"/>
      <c r="E4" s="3"/>
      <c r="F4" s="3"/>
      <c r="G4" s="3"/>
      <c r="H4" s="3"/>
      <c r="I4" s="3"/>
      <c r="J4" s="3"/>
      <c r="K4" s="3"/>
      <c r="L4" s="3"/>
      <c r="M4" s="3"/>
      <c r="N4" s="3"/>
      <c r="O4" s="3"/>
      <c r="P4" s="3"/>
      <c r="Q4" s="3"/>
      <c r="R4" s="3"/>
      <c r="S4" s="3"/>
      <c r="T4" s="3"/>
      <c r="U4" s="3"/>
      <c r="V4" s="3"/>
      <c r="W4" s="3"/>
      <c r="X4" s="3"/>
      <c r="Y4" s="3"/>
      <c r="Z4" s="3"/>
      <c r="AA4" s="3"/>
      <c r="AB4" s="4"/>
      <c r="AC4" s="4"/>
      <c r="AD4" s="4"/>
    </row>
    <row r="5" spans="1:30" ht="28.75" x14ac:dyDescent="0.3">
      <c r="A5" s="4"/>
      <c r="B5" s="3" t="s">
        <v>2</v>
      </c>
      <c r="C5" s="7"/>
      <c r="D5" s="7"/>
      <c r="E5" s="6"/>
      <c r="F5" s="6"/>
      <c r="G5" s="6"/>
      <c r="H5" s="6"/>
      <c r="I5" s="6"/>
      <c r="J5" s="6"/>
      <c r="K5" s="6"/>
      <c r="L5" s="6"/>
      <c r="M5" s="6"/>
      <c r="N5" s="6"/>
      <c r="O5" s="6"/>
      <c r="P5" s="6"/>
      <c r="Q5" s="6"/>
      <c r="R5" s="6"/>
      <c r="S5" s="6"/>
      <c r="T5" s="6"/>
      <c r="U5" s="3" t="s">
        <v>3</v>
      </c>
      <c r="V5" s="6"/>
      <c r="W5" s="6"/>
      <c r="X5" s="6"/>
      <c r="Y5" s="6"/>
      <c r="Z5" s="6"/>
      <c r="AA5" s="3" t="s">
        <v>4</v>
      </c>
      <c r="AB5" s="4"/>
      <c r="AC5" s="4"/>
      <c r="AD5" s="4"/>
    </row>
    <row r="6" spans="1:30" ht="28.75" x14ac:dyDescent="0.3">
      <c r="A6" s="4"/>
      <c r="B6" s="7"/>
      <c r="C6" s="7"/>
      <c r="D6" s="7"/>
      <c r="E6" s="6"/>
      <c r="F6" s="6"/>
      <c r="G6" s="6"/>
      <c r="H6" s="6"/>
      <c r="I6" s="6"/>
      <c r="J6" s="6"/>
      <c r="K6" s="6"/>
      <c r="L6" s="6"/>
      <c r="M6" s="6"/>
      <c r="N6" s="6"/>
      <c r="O6" s="6"/>
      <c r="P6" s="6"/>
      <c r="Q6" s="6"/>
      <c r="R6" s="6"/>
      <c r="S6" s="6"/>
      <c r="T6" s="6"/>
      <c r="U6" s="6"/>
      <c r="V6" s="6"/>
      <c r="W6" s="6"/>
      <c r="X6" s="6"/>
      <c r="Y6" s="6"/>
      <c r="Z6" s="6"/>
      <c r="AA6" s="6"/>
      <c r="AB6" s="4"/>
      <c r="AC6" s="4"/>
      <c r="AD6" s="4"/>
    </row>
    <row r="7" spans="1:30" s="9" customFormat="1" ht="27.65" customHeight="1" x14ac:dyDescent="0.25">
      <c r="A7" s="8"/>
      <c r="B7" s="76" t="s">
        <v>5</v>
      </c>
      <c r="C7" s="76" t="s">
        <v>6</v>
      </c>
      <c r="D7" s="76" t="s">
        <v>7</v>
      </c>
      <c r="E7" s="76" t="s">
        <v>8</v>
      </c>
      <c r="F7" s="76" t="s">
        <v>9</v>
      </c>
      <c r="G7" s="76" t="s">
        <v>10</v>
      </c>
      <c r="H7" s="76" t="s">
        <v>11</v>
      </c>
      <c r="I7" s="76" t="s">
        <v>12</v>
      </c>
      <c r="J7" s="76" t="s">
        <v>8</v>
      </c>
      <c r="K7" s="76" t="s">
        <v>9</v>
      </c>
      <c r="L7" s="76" t="s">
        <v>10</v>
      </c>
      <c r="M7" s="76" t="s">
        <v>11</v>
      </c>
      <c r="N7" s="76" t="s">
        <v>13</v>
      </c>
      <c r="O7" s="76" t="s">
        <v>8</v>
      </c>
      <c r="P7" s="76" t="s">
        <v>9</v>
      </c>
      <c r="Q7" s="76" t="s">
        <v>10</v>
      </c>
      <c r="R7" s="76" t="s">
        <v>11</v>
      </c>
      <c r="S7" s="76" t="s">
        <v>14</v>
      </c>
      <c r="T7" s="8"/>
      <c r="U7" s="77" t="s">
        <v>15</v>
      </c>
      <c r="V7" s="77" t="s">
        <v>16</v>
      </c>
      <c r="W7" s="77" t="s">
        <v>17</v>
      </c>
      <c r="X7" s="77" t="s">
        <v>18</v>
      </c>
      <c r="Y7" s="77" t="s">
        <v>19</v>
      </c>
      <c r="Z7" s="13"/>
      <c r="AA7" s="77" t="s">
        <v>20</v>
      </c>
      <c r="AB7" s="8"/>
      <c r="AC7" s="8"/>
      <c r="AD7" s="8"/>
    </row>
    <row r="8" spans="1:30" s="9" customFormat="1" ht="10.75" customHeight="1" x14ac:dyDescent="0.25">
      <c r="A8" s="8"/>
      <c r="B8" s="76"/>
      <c r="C8" s="76"/>
      <c r="D8" s="76"/>
      <c r="E8" s="76"/>
      <c r="F8" s="76"/>
      <c r="G8" s="76"/>
      <c r="H8" s="76"/>
      <c r="I8" s="76"/>
      <c r="J8" s="76"/>
      <c r="K8" s="76"/>
      <c r="L8" s="76"/>
      <c r="M8" s="76"/>
      <c r="N8" s="76"/>
      <c r="O8" s="76"/>
      <c r="P8" s="76"/>
      <c r="Q8" s="76"/>
      <c r="R8" s="76"/>
      <c r="S8" s="76"/>
      <c r="T8" s="8"/>
      <c r="U8" s="78"/>
      <c r="V8" s="78"/>
      <c r="W8" s="78"/>
      <c r="X8" s="78"/>
      <c r="Y8" s="78"/>
      <c r="Z8" s="13"/>
      <c r="AA8" s="78"/>
      <c r="AB8" s="8"/>
      <c r="AC8" s="8"/>
      <c r="AD8" s="8"/>
    </row>
    <row r="9" spans="1:30" s="9" customFormat="1" ht="13.5" customHeight="1" x14ac:dyDescent="0.25">
      <c r="A9" s="8"/>
      <c r="B9" s="76"/>
      <c r="C9" s="76"/>
      <c r="D9" s="76"/>
      <c r="E9" s="72" t="s">
        <v>21</v>
      </c>
      <c r="F9" s="72" t="s">
        <v>22</v>
      </c>
      <c r="G9" s="72" t="s">
        <v>23</v>
      </c>
      <c r="H9" s="72" t="s">
        <v>23</v>
      </c>
      <c r="I9" s="46" t="s">
        <v>23</v>
      </c>
      <c r="J9" s="72" t="s">
        <v>21</v>
      </c>
      <c r="K9" s="72" t="s">
        <v>22</v>
      </c>
      <c r="L9" s="72" t="s">
        <v>23</v>
      </c>
      <c r="M9" s="72" t="s">
        <v>23</v>
      </c>
      <c r="N9" s="72" t="s">
        <v>23</v>
      </c>
      <c r="O9" s="72" t="s">
        <v>21</v>
      </c>
      <c r="P9" s="72" t="s">
        <v>22</v>
      </c>
      <c r="Q9" s="72" t="s">
        <v>23</v>
      </c>
      <c r="R9" s="72" t="s">
        <v>23</v>
      </c>
      <c r="S9" s="72" t="s">
        <v>23</v>
      </c>
      <c r="T9" s="8"/>
      <c r="U9" s="78"/>
      <c r="V9" s="81" t="s">
        <v>24</v>
      </c>
      <c r="W9" s="81" t="s">
        <v>25</v>
      </c>
      <c r="X9" s="81" t="s">
        <v>24</v>
      </c>
      <c r="Y9" s="81" t="s">
        <v>21</v>
      </c>
      <c r="Z9" s="13"/>
      <c r="AA9" s="78"/>
      <c r="AB9" s="8"/>
      <c r="AC9" s="8"/>
      <c r="AD9" s="8"/>
    </row>
    <row r="10" spans="1:30" s="9" customFormat="1" ht="25.75" customHeight="1" x14ac:dyDescent="0.25">
      <c r="A10" s="8"/>
      <c r="B10" s="76"/>
      <c r="C10" s="76"/>
      <c r="D10" s="76"/>
      <c r="E10" s="80" t="s">
        <v>26</v>
      </c>
      <c r="F10" s="80"/>
      <c r="G10" s="80"/>
      <c r="H10" s="80"/>
      <c r="I10" s="80"/>
      <c r="J10" s="80" t="s">
        <v>27</v>
      </c>
      <c r="K10" s="80"/>
      <c r="L10" s="80"/>
      <c r="M10" s="80"/>
      <c r="N10" s="80"/>
      <c r="O10" s="80" t="s">
        <v>28</v>
      </c>
      <c r="P10" s="80"/>
      <c r="Q10" s="80"/>
      <c r="R10" s="80"/>
      <c r="S10" s="80"/>
      <c r="T10" s="8"/>
      <c r="U10" s="79"/>
      <c r="V10" s="82"/>
      <c r="W10" s="82"/>
      <c r="X10" s="82"/>
      <c r="Y10" s="82"/>
      <c r="Z10" s="13"/>
      <c r="AA10" s="79"/>
      <c r="AB10" s="8"/>
      <c r="AC10" s="8"/>
      <c r="AD10" s="8"/>
    </row>
    <row r="11" spans="1:30" s="2" customFormat="1" ht="14.6" x14ac:dyDescent="0.4">
      <c r="A11" s="10"/>
      <c r="B11" s="50" t="s">
        <v>29</v>
      </c>
      <c r="C11" s="50" t="s">
        <v>30</v>
      </c>
      <c r="D11" s="50" t="s">
        <v>31</v>
      </c>
      <c r="E11" s="65">
        <v>38409</v>
      </c>
      <c r="F11" s="65">
        <v>1.3491</v>
      </c>
      <c r="G11" s="65">
        <v>28</v>
      </c>
      <c r="H11" s="65">
        <v>0</v>
      </c>
      <c r="I11" s="65">
        <v>51818</v>
      </c>
      <c r="J11" s="65">
        <v>48654</v>
      </c>
      <c r="K11" s="65">
        <v>0.89990000000000003</v>
      </c>
      <c r="L11" s="65">
        <v>0</v>
      </c>
      <c r="M11" s="65">
        <v>0</v>
      </c>
      <c r="N11" s="65">
        <v>43784</v>
      </c>
      <c r="O11" s="65">
        <v>58899</v>
      </c>
      <c r="P11" s="65">
        <v>0.93300000000000005</v>
      </c>
      <c r="Q11" s="65">
        <v>35</v>
      </c>
      <c r="R11" s="65">
        <v>0</v>
      </c>
      <c r="S11" s="65">
        <f t="shared" ref="S11:S25" si="0">O11*P11</f>
        <v>54952.767</v>
      </c>
      <c r="T11" s="10"/>
      <c r="U11" s="51" t="s">
        <v>32</v>
      </c>
      <c r="V11" s="56">
        <v>43193</v>
      </c>
      <c r="W11" s="51" t="s">
        <v>33</v>
      </c>
      <c r="X11" s="51"/>
      <c r="Y11" s="51"/>
      <c r="Z11" s="10"/>
      <c r="AA11" s="63"/>
      <c r="AB11" s="10"/>
      <c r="AC11" s="10"/>
      <c r="AD11" s="10"/>
    </row>
    <row r="12" spans="1:30" s="2" customFormat="1" ht="14.6" x14ac:dyDescent="0.4">
      <c r="A12" s="10"/>
      <c r="B12" s="50" t="s">
        <v>29</v>
      </c>
      <c r="C12" s="50" t="s">
        <v>34</v>
      </c>
      <c r="D12" s="50" t="s">
        <v>35</v>
      </c>
      <c r="E12" s="65">
        <f>2704+668</f>
        <v>3372</v>
      </c>
      <c r="F12" s="65">
        <v>1.526</v>
      </c>
      <c r="G12" s="65">
        <v>120</v>
      </c>
      <c r="H12" s="65">
        <v>0</v>
      </c>
      <c r="I12" s="65">
        <f>(1108+4159)</f>
        <v>5267</v>
      </c>
      <c r="J12" s="65">
        <v>10187</v>
      </c>
      <c r="K12" s="65">
        <v>1.621</v>
      </c>
      <c r="L12" s="65">
        <v>0</v>
      </c>
      <c r="M12" s="65">
        <v>0</v>
      </c>
      <c r="N12" s="65">
        <v>16515</v>
      </c>
      <c r="O12" s="65">
        <v>17002</v>
      </c>
      <c r="P12" s="65"/>
      <c r="Q12" s="65"/>
      <c r="R12" s="65"/>
      <c r="S12" s="66">
        <f t="shared" si="0"/>
        <v>0</v>
      </c>
      <c r="T12" s="10"/>
      <c r="U12" s="51" t="s">
        <v>32</v>
      </c>
      <c r="V12" s="56">
        <v>43136</v>
      </c>
      <c r="W12" s="51" t="s">
        <v>36</v>
      </c>
      <c r="X12" s="56"/>
      <c r="Y12" s="51"/>
      <c r="Z12" s="10"/>
      <c r="AA12" s="63" t="s">
        <v>37</v>
      </c>
      <c r="AB12" s="10"/>
      <c r="AC12" s="10"/>
      <c r="AD12" s="10"/>
    </row>
    <row r="13" spans="1:30" s="2" customFormat="1" ht="14.6" x14ac:dyDescent="0.4">
      <c r="A13" s="10"/>
      <c r="B13" s="50" t="s">
        <v>29</v>
      </c>
      <c r="C13" s="50" t="s">
        <v>38</v>
      </c>
      <c r="D13" s="50" t="s">
        <v>39</v>
      </c>
      <c r="E13" s="65">
        <v>127988</v>
      </c>
      <c r="F13" s="65">
        <v>0.47389999999999999</v>
      </c>
      <c r="G13" s="65">
        <v>86731</v>
      </c>
      <c r="H13" s="65">
        <v>0</v>
      </c>
      <c r="I13" s="65">
        <v>147384</v>
      </c>
      <c r="J13" s="65">
        <v>137394</v>
      </c>
      <c r="K13" s="65">
        <v>0.50270000000000004</v>
      </c>
      <c r="L13" s="65">
        <v>80054</v>
      </c>
      <c r="M13" s="65">
        <v>0</v>
      </c>
      <c r="N13" s="65">
        <v>149122</v>
      </c>
      <c r="O13" s="65">
        <v>146800</v>
      </c>
      <c r="P13" s="65">
        <v>0.53069999999999995</v>
      </c>
      <c r="Q13" s="65">
        <v>0</v>
      </c>
      <c r="R13" s="65">
        <v>0</v>
      </c>
      <c r="S13" s="66">
        <f t="shared" si="0"/>
        <v>77906.759999999995</v>
      </c>
      <c r="T13" s="10"/>
      <c r="U13" s="51" t="s">
        <v>32</v>
      </c>
      <c r="V13" s="56">
        <v>39591</v>
      </c>
      <c r="W13" s="51" t="s">
        <v>33</v>
      </c>
      <c r="X13" s="51"/>
      <c r="Y13" s="51"/>
      <c r="Z13" s="10"/>
      <c r="AA13" s="63" t="s">
        <v>40</v>
      </c>
      <c r="AB13" s="10"/>
      <c r="AC13" s="10"/>
      <c r="AD13" s="10"/>
    </row>
    <row r="14" spans="1:30" s="2" customFormat="1" ht="14.6" x14ac:dyDescent="0.4">
      <c r="A14" s="10"/>
      <c r="B14" s="50" t="s">
        <v>29</v>
      </c>
      <c r="C14" s="50" t="s">
        <v>41</v>
      </c>
      <c r="D14" s="50" t="s">
        <v>42</v>
      </c>
      <c r="E14" s="65">
        <v>379272</v>
      </c>
      <c r="F14" s="65">
        <v>0.91090000000000004</v>
      </c>
      <c r="G14" s="65">
        <v>13455</v>
      </c>
      <c r="H14" s="65">
        <v>0</v>
      </c>
      <c r="I14" s="65">
        <v>358934</v>
      </c>
      <c r="J14" s="65">
        <v>396106</v>
      </c>
      <c r="K14" s="65">
        <v>0.82909999999999995</v>
      </c>
      <c r="L14" s="65">
        <v>0</v>
      </c>
      <c r="M14" s="65">
        <v>0</v>
      </c>
      <c r="N14" s="65">
        <v>328411</v>
      </c>
      <c r="O14" s="65">
        <v>412940</v>
      </c>
      <c r="P14" s="65">
        <v>0.88970000000000005</v>
      </c>
      <c r="Q14" s="65">
        <v>0</v>
      </c>
      <c r="R14" s="65">
        <v>0</v>
      </c>
      <c r="S14" s="65">
        <f t="shared" si="0"/>
        <v>367392.71799999999</v>
      </c>
      <c r="T14" s="10"/>
      <c r="U14" s="51" t="s">
        <v>32</v>
      </c>
      <c r="V14" s="56">
        <v>40869</v>
      </c>
      <c r="W14" s="51" t="s">
        <v>33</v>
      </c>
      <c r="X14" s="51"/>
      <c r="Y14" s="51"/>
      <c r="Z14" s="10"/>
      <c r="AA14" s="63"/>
      <c r="AB14" s="10"/>
      <c r="AC14" s="10"/>
      <c r="AD14" s="10"/>
    </row>
    <row r="15" spans="1:30" s="2" customFormat="1" ht="14.6" x14ac:dyDescent="0.4">
      <c r="A15" s="10"/>
      <c r="B15" s="50" t="s">
        <v>29</v>
      </c>
      <c r="C15" s="50" t="s">
        <v>43</v>
      </c>
      <c r="D15" s="50" t="s">
        <v>44</v>
      </c>
      <c r="E15" s="65">
        <v>78839</v>
      </c>
      <c r="F15" s="65">
        <v>1.0544</v>
      </c>
      <c r="G15" s="65">
        <v>140</v>
      </c>
      <c r="H15" s="65">
        <v>0</v>
      </c>
      <c r="I15" s="65">
        <v>83268</v>
      </c>
      <c r="J15" s="65">
        <v>25266</v>
      </c>
      <c r="K15" s="65">
        <v>0.96850000000000003</v>
      </c>
      <c r="L15" s="65">
        <v>0</v>
      </c>
      <c r="M15" s="65">
        <v>0</v>
      </c>
      <c r="N15" s="65">
        <v>24470</v>
      </c>
      <c r="O15" s="65">
        <v>132412</v>
      </c>
      <c r="P15" s="65">
        <v>1.2689999999999999</v>
      </c>
      <c r="Q15" s="65">
        <v>0</v>
      </c>
      <c r="R15" s="65">
        <v>0</v>
      </c>
      <c r="S15" s="65">
        <f t="shared" si="0"/>
        <v>168030.82799999998</v>
      </c>
      <c r="T15" s="10"/>
      <c r="U15" s="51" t="s">
        <v>32</v>
      </c>
      <c r="V15" s="56">
        <v>41428</v>
      </c>
      <c r="W15" s="51" t="s">
        <v>33</v>
      </c>
      <c r="X15" s="51"/>
      <c r="Y15" s="51"/>
      <c r="Z15" s="10"/>
      <c r="AA15" s="63"/>
      <c r="AB15" s="10"/>
      <c r="AC15" s="10"/>
      <c r="AD15" s="10"/>
    </row>
    <row r="16" spans="1:30" s="2" customFormat="1" ht="14.6" x14ac:dyDescent="0.4">
      <c r="A16" s="10"/>
      <c r="B16" s="50" t="s">
        <v>29</v>
      </c>
      <c r="C16" s="50" t="s">
        <v>45</v>
      </c>
      <c r="D16" s="50" t="s">
        <v>39</v>
      </c>
      <c r="E16" s="65">
        <v>97368</v>
      </c>
      <c r="F16" s="65">
        <v>0.47389999999999999</v>
      </c>
      <c r="G16" s="65">
        <v>70827</v>
      </c>
      <c r="H16" s="65">
        <v>0</v>
      </c>
      <c r="I16" s="65">
        <v>116970</v>
      </c>
      <c r="J16" s="65">
        <v>116535</v>
      </c>
      <c r="K16" s="65">
        <v>0.50270000000000004</v>
      </c>
      <c r="L16" s="65">
        <v>65594</v>
      </c>
      <c r="M16" s="65">
        <v>0</v>
      </c>
      <c r="N16" s="65">
        <v>124096</v>
      </c>
      <c r="O16" s="65">
        <v>135702</v>
      </c>
      <c r="P16" s="65">
        <v>0.53069999999999995</v>
      </c>
      <c r="Q16" s="65">
        <v>0</v>
      </c>
      <c r="R16" s="65">
        <v>0</v>
      </c>
      <c r="S16" s="66">
        <f t="shared" si="0"/>
        <v>72017.051399999997</v>
      </c>
      <c r="T16" s="10"/>
      <c r="U16" s="51" t="s">
        <v>32</v>
      </c>
      <c r="V16" s="56"/>
      <c r="W16" s="51"/>
      <c r="X16" s="51"/>
      <c r="Y16" s="51"/>
      <c r="Z16" s="10"/>
      <c r="AA16" s="63"/>
      <c r="AB16" s="10"/>
      <c r="AC16" s="10"/>
      <c r="AD16" s="10"/>
    </row>
    <row r="17" spans="1:30" s="2" customFormat="1" ht="14.6" x14ac:dyDescent="0.4">
      <c r="A17" s="10"/>
      <c r="B17" s="50" t="s">
        <v>29</v>
      </c>
      <c r="C17" s="50" t="s">
        <v>46</v>
      </c>
      <c r="D17" s="50" t="s">
        <v>47</v>
      </c>
      <c r="E17" s="65">
        <v>21551</v>
      </c>
      <c r="F17" s="65">
        <v>0.47389999999999999</v>
      </c>
      <c r="G17" s="65">
        <v>12607</v>
      </c>
      <c r="H17" s="65">
        <v>0</v>
      </c>
      <c r="I17" s="65">
        <v>22820</v>
      </c>
      <c r="J17" s="65">
        <v>22683</v>
      </c>
      <c r="K17" s="65">
        <v>0.50270000000000004</v>
      </c>
      <c r="L17" s="65">
        <v>12194</v>
      </c>
      <c r="M17" s="65">
        <v>0</v>
      </c>
      <c r="N17" s="65">
        <v>23597</v>
      </c>
      <c r="O17" s="65">
        <v>22683</v>
      </c>
      <c r="P17" s="65">
        <v>0.53069999999999995</v>
      </c>
      <c r="Q17" s="65">
        <v>0</v>
      </c>
      <c r="R17" s="65">
        <v>0</v>
      </c>
      <c r="S17" s="66">
        <f t="shared" si="0"/>
        <v>12037.8681</v>
      </c>
      <c r="T17" s="10"/>
      <c r="U17" s="51" t="s">
        <v>32</v>
      </c>
      <c r="V17" s="56">
        <v>39657</v>
      </c>
      <c r="W17" s="51" t="s">
        <v>33</v>
      </c>
      <c r="X17" s="51"/>
      <c r="Y17" s="51"/>
      <c r="Z17" s="10"/>
      <c r="AA17" s="63"/>
      <c r="AB17" s="10"/>
      <c r="AC17" s="10"/>
      <c r="AD17" s="10"/>
    </row>
    <row r="18" spans="1:30" s="2" customFormat="1" ht="14.6" x14ac:dyDescent="0.4">
      <c r="A18" s="10"/>
      <c r="B18" s="50" t="s">
        <v>29</v>
      </c>
      <c r="C18" s="50" t="s">
        <v>48</v>
      </c>
      <c r="D18" s="50" t="s">
        <v>49</v>
      </c>
      <c r="E18" s="65">
        <v>338816</v>
      </c>
      <c r="F18" s="65">
        <v>0.81520000000000004</v>
      </c>
      <c r="G18" s="65">
        <v>64180</v>
      </c>
      <c r="H18" s="65">
        <v>0</v>
      </c>
      <c r="I18" s="65">
        <v>340383</v>
      </c>
      <c r="J18" s="65">
        <v>281765</v>
      </c>
      <c r="K18" s="65">
        <v>0.82909999999999995</v>
      </c>
      <c r="L18" s="65">
        <v>0</v>
      </c>
      <c r="M18" s="65">
        <v>0</v>
      </c>
      <c r="N18" s="65">
        <v>233612</v>
      </c>
      <c r="O18" s="65">
        <v>224714</v>
      </c>
      <c r="P18" s="65">
        <v>0.88970000000000005</v>
      </c>
      <c r="Q18" s="65">
        <v>0</v>
      </c>
      <c r="R18" s="65">
        <v>0</v>
      </c>
      <c r="S18" s="65">
        <f t="shared" si="0"/>
        <v>199928.04580000002</v>
      </c>
      <c r="T18" s="10"/>
      <c r="U18" s="51" t="s">
        <v>32</v>
      </c>
      <c r="V18" s="56">
        <v>40854</v>
      </c>
      <c r="W18" s="51" t="s">
        <v>33</v>
      </c>
      <c r="X18" s="51"/>
      <c r="Y18" s="51"/>
      <c r="Z18" s="10"/>
      <c r="AA18" s="63"/>
      <c r="AB18" s="10"/>
      <c r="AC18" s="10"/>
      <c r="AD18" s="10"/>
    </row>
    <row r="19" spans="1:30" s="2" customFormat="1" ht="14.6" x14ac:dyDescent="0.4">
      <c r="A19" s="10"/>
      <c r="B19" s="50" t="s">
        <v>29</v>
      </c>
      <c r="C19" s="50" t="s">
        <v>50</v>
      </c>
      <c r="D19" s="50" t="s">
        <v>51</v>
      </c>
      <c r="E19" s="65">
        <v>48297</v>
      </c>
      <c r="F19" s="65">
        <v>1.1659999999999999</v>
      </c>
      <c r="G19" s="65">
        <v>1839</v>
      </c>
      <c r="H19" s="65">
        <v>0</v>
      </c>
      <c r="I19" s="65">
        <v>60451</v>
      </c>
      <c r="J19" s="65">
        <v>82304</v>
      </c>
      <c r="K19" s="65">
        <v>1.1279999999999999</v>
      </c>
      <c r="L19" s="65">
        <v>0</v>
      </c>
      <c r="M19" s="65">
        <v>0</v>
      </c>
      <c r="N19" s="65">
        <v>92839</v>
      </c>
      <c r="O19" s="65">
        <v>116311</v>
      </c>
      <c r="P19" s="65">
        <v>1.139</v>
      </c>
      <c r="Q19" s="65">
        <v>0</v>
      </c>
      <c r="R19" s="65">
        <v>0</v>
      </c>
      <c r="S19" s="65">
        <f t="shared" si="0"/>
        <v>132478.22899999999</v>
      </c>
      <c r="T19" s="10"/>
      <c r="U19" s="51" t="s">
        <v>32</v>
      </c>
      <c r="V19" s="56">
        <v>42258</v>
      </c>
      <c r="W19" s="51" t="s">
        <v>33</v>
      </c>
      <c r="X19" s="51"/>
      <c r="Y19" s="51"/>
      <c r="Z19" s="10"/>
      <c r="AA19" s="63"/>
      <c r="AB19" s="10"/>
      <c r="AC19" s="10"/>
      <c r="AD19" s="10"/>
    </row>
    <row r="20" spans="1:30" s="2" customFormat="1" ht="14.6" x14ac:dyDescent="0.4">
      <c r="A20" s="10"/>
      <c r="B20" s="50" t="s">
        <v>29</v>
      </c>
      <c r="C20" s="50" t="s">
        <v>52</v>
      </c>
      <c r="D20" s="50" t="s">
        <v>47</v>
      </c>
      <c r="E20" s="65">
        <v>221320</v>
      </c>
      <c r="F20" s="65">
        <v>0.47389999999999999</v>
      </c>
      <c r="G20" s="65">
        <v>96529</v>
      </c>
      <c r="H20" s="65">
        <v>0</v>
      </c>
      <c r="I20" s="65">
        <v>201512</v>
      </c>
      <c r="J20" s="65">
        <v>275779</v>
      </c>
      <c r="K20" s="65">
        <v>0.50270000000000004</v>
      </c>
      <c r="L20" s="65">
        <v>107709</v>
      </c>
      <c r="M20" s="65">
        <v>0</v>
      </c>
      <c r="N20" s="65">
        <v>246343</v>
      </c>
      <c r="O20" s="65">
        <v>330238</v>
      </c>
      <c r="P20" s="65">
        <v>0.53069999999999995</v>
      </c>
      <c r="Q20" s="65">
        <v>0</v>
      </c>
      <c r="R20" s="65">
        <v>0</v>
      </c>
      <c r="S20" s="66">
        <f t="shared" si="0"/>
        <v>175257.30659999998</v>
      </c>
      <c r="T20" s="10"/>
      <c r="U20" s="51" t="s">
        <v>32</v>
      </c>
      <c r="V20" s="56">
        <v>40080</v>
      </c>
      <c r="W20" s="51" t="s">
        <v>33</v>
      </c>
      <c r="X20" s="51"/>
      <c r="Y20" s="51"/>
      <c r="Z20" s="10"/>
      <c r="AA20" s="63"/>
      <c r="AB20" s="10"/>
      <c r="AC20" s="10"/>
      <c r="AD20" s="10"/>
    </row>
    <row r="21" spans="1:30" s="2" customFormat="1" ht="14.6" x14ac:dyDescent="0.4">
      <c r="A21" s="10"/>
      <c r="B21" s="50" t="s">
        <v>29</v>
      </c>
      <c r="C21" s="50" t="s">
        <v>53</v>
      </c>
      <c r="D21" s="50" t="s">
        <v>49</v>
      </c>
      <c r="E21" s="65">
        <v>127076</v>
      </c>
      <c r="F21" s="65">
        <v>0.82909999999999995</v>
      </c>
      <c r="G21" s="65">
        <v>13455</v>
      </c>
      <c r="H21" s="65">
        <v>0</v>
      </c>
      <c r="I21" s="65">
        <v>129209</v>
      </c>
      <c r="J21" s="65">
        <v>140801</v>
      </c>
      <c r="K21" s="65">
        <v>0.82909999999999995</v>
      </c>
      <c r="L21" s="65">
        <v>0</v>
      </c>
      <c r="M21" s="65">
        <v>0</v>
      </c>
      <c r="N21" s="65">
        <v>116738</v>
      </c>
      <c r="O21" s="65">
        <v>140801</v>
      </c>
      <c r="P21" s="65">
        <v>0.88970000000000005</v>
      </c>
      <c r="Q21" s="65">
        <v>0</v>
      </c>
      <c r="R21" s="65">
        <v>0</v>
      </c>
      <c r="S21" s="65">
        <f t="shared" si="0"/>
        <v>125270.64970000001</v>
      </c>
      <c r="T21" s="10"/>
      <c r="U21" s="51" t="s">
        <v>32</v>
      </c>
      <c r="V21" s="56">
        <v>40837</v>
      </c>
      <c r="W21" s="51" t="s">
        <v>33</v>
      </c>
      <c r="X21" s="51"/>
      <c r="Y21" s="51"/>
      <c r="Z21" s="10"/>
      <c r="AA21" s="63"/>
      <c r="AB21" s="10"/>
      <c r="AC21" s="10"/>
      <c r="AD21" s="10"/>
    </row>
    <row r="22" spans="1:30" s="2" customFormat="1" ht="14.6" x14ac:dyDescent="0.4">
      <c r="A22" s="10"/>
      <c r="B22" s="50" t="s">
        <v>29</v>
      </c>
      <c r="C22" s="50" t="s">
        <v>54</v>
      </c>
      <c r="D22" s="50" t="s">
        <v>49</v>
      </c>
      <c r="E22" s="65">
        <v>64277</v>
      </c>
      <c r="F22" s="65">
        <v>0.91090000000000004</v>
      </c>
      <c r="G22" s="65">
        <v>2299</v>
      </c>
      <c r="H22" s="65">
        <v>0</v>
      </c>
      <c r="I22" s="65">
        <v>60849</v>
      </c>
      <c r="J22" s="65">
        <v>103061</v>
      </c>
      <c r="K22" s="65">
        <v>0.82909999999999995</v>
      </c>
      <c r="L22" s="65">
        <v>0</v>
      </c>
      <c r="M22" s="65">
        <v>0</v>
      </c>
      <c r="N22" s="65">
        <v>85448</v>
      </c>
      <c r="O22" s="65">
        <v>141845</v>
      </c>
      <c r="P22" s="65">
        <v>0.88970000000000005</v>
      </c>
      <c r="Q22" s="65">
        <v>0</v>
      </c>
      <c r="R22" s="65">
        <v>0</v>
      </c>
      <c r="S22" s="65">
        <f t="shared" si="0"/>
        <v>126199.49650000001</v>
      </c>
      <c r="T22" s="10"/>
      <c r="U22" s="51" t="s">
        <v>32</v>
      </c>
      <c r="V22" s="56">
        <v>41569</v>
      </c>
      <c r="W22" s="51" t="s">
        <v>33</v>
      </c>
      <c r="X22" s="51"/>
      <c r="Y22" s="51"/>
      <c r="Z22" s="10"/>
      <c r="AA22" s="63"/>
      <c r="AB22" s="10"/>
      <c r="AC22" s="10"/>
      <c r="AD22" s="10"/>
    </row>
    <row r="23" spans="1:30" s="2" customFormat="1" ht="14.6" x14ac:dyDescent="0.4">
      <c r="A23" s="10"/>
      <c r="B23" s="50" t="s">
        <v>29</v>
      </c>
      <c r="C23" s="50" t="s">
        <v>55</v>
      </c>
      <c r="D23" s="50" t="s">
        <v>56</v>
      </c>
      <c r="E23" s="65">
        <v>7198</v>
      </c>
      <c r="F23" s="65">
        <v>1.349</v>
      </c>
      <c r="G23" s="65">
        <v>0</v>
      </c>
      <c r="H23" s="65">
        <v>0</v>
      </c>
      <c r="I23" s="65">
        <v>9711</v>
      </c>
      <c r="J23" s="65">
        <v>8914</v>
      </c>
      <c r="K23" s="65">
        <v>0.89990000000000003</v>
      </c>
      <c r="L23" s="65">
        <v>0</v>
      </c>
      <c r="M23" s="65">
        <v>0</v>
      </c>
      <c r="N23" s="65">
        <v>8022</v>
      </c>
      <c r="O23" s="65">
        <v>10630</v>
      </c>
      <c r="P23" s="65">
        <v>0.93300000000000005</v>
      </c>
      <c r="Q23" s="65">
        <v>35</v>
      </c>
      <c r="R23" s="65">
        <v>0</v>
      </c>
      <c r="S23" s="65">
        <f t="shared" si="0"/>
        <v>9917.7900000000009</v>
      </c>
      <c r="T23" s="10"/>
      <c r="U23" s="51" t="s">
        <v>32</v>
      </c>
      <c r="V23" s="56">
        <v>42174</v>
      </c>
      <c r="W23" s="51" t="s">
        <v>33</v>
      </c>
      <c r="X23" s="51"/>
      <c r="Y23" s="51"/>
      <c r="Z23" s="10"/>
      <c r="AA23" s="63"/>
      <c r="AB23" s="10"/>
      <c r="AC23" s="10"/>
      <c r="AD23" s="10"/>
    </row>
    <row r="24" spans="1:30" s="2" customFormat="1" ht="14.6" x14ac:dyDescent="0.4">
      <c r="A24" s="10"/>
      <c r="B24" s="50" t="s">
        <v>29</v>
      </c>
      <c r="C24" s="50" t="s">
        <v>57</v>
      </c>
      <c r="D24" s="50" t="s">
        <v>49</v>
      </c>
      <c r="E24" s="65">
        <v>52578</v>
      </c>
      <c r="F24" s="65">
        <v>0.91090000000000004</v>
      </c>
      <c r="G24" s="65">
        <v>2306</v>
      </c>
      <c r="H24" s="65">
        <v>0</v>
      </c>
      <c r="I24" s="65">
        <v>50200</v>
      </c>
      <c r="J24" s="65">
        <v>110242</v>
      </c>
      <c r="K24" s="65">
        <v>0.82909999999999995</v>
      </c>
      <c r="L24" s="65">
        <v>0</v>
      </c>
      <c r="M24" s="65">
        <v>0</v>
      </c>
      <c r="N24" s="65">
        <v>91402</v>
      </c>
      <c r="O24" s="65">
        <v>167906</v>
      </c>
      <c r="P24" s="65">
        <v>0.88970000000000005</v>
      </c>
      <c r="Q24" s="65">
        <v>0</v>
      </c>
      <c r="R24" s="65">
        <v>0</v>
      </c>
      <c r="S24" s="65">
        <f t="shared" si="0"/>
        <v>149385.9682</v>
      </c>
      <c r="T24" s="10"/>
      <c r="U24" s="51" t="s">
        <v>32</v>
      </c>
      <c r="V24" s="56">
        <v>42331</v>
      </c>
      <c r="W24" s="51" t="s">
        <v>33</v>
      </c>
      <c r="X24" s="51"/>
      <c r="Y24" s="51"/>
      <c r="Z24" s="10"/>
      <c r="AA24" s="63"/>
      <c r="AB24" s="10"/>
      <c r="AC24" s="10"/>
      <c r="AD24" s="10"/>
    </row>
    <row r="25" spans="1:30" s="2" customFormat="1" ht="14.6" x14ac:dyDescent="0.4">
      <c r="A25" s="10"/>
      <c r="B25" s="50" t="s">
        <v>29</v>
      </c>
      <c r="C25" s="50" t="s">
        <v>58</v>
      </c>
      <c r="D25" s="50" t="s">
        <v>59</v>
      </c>
      <c r="E25" s="65">
        <v>2236</v>
      </c>
      <c r="F25" s="65">
        <v>1.1642999999999999</v>
      </c>
      <c r="G25" s="65">
        <v>0</v>
      </c>
      <c r="H25" s="65">
        <v>254</v>
      </c>
      <c r="I25" s="65">
        <v>2349</v>
      </c>
      <c r="J25" s="65">
        <v>7277</v>
      </c>
      <c r="K25" s="65">
        <v>1.0267999999999999</v>
      </c>
      <c r="L25" s="65">
        <v>0</v>
      </c>
      <c r="M25" s="65">
        <v>413</v>
      </c>
      <c r="N25" s="65">
        <v>7059</v>
      </c>
      <c r="O25" s="65">
        <v>12318</v>
      </c>
      <c r="P25" s="65">
        <v>1.0361</v>
      </c>
      <c r="Q25" s="65">
        <v>0</v>
      </c>
      <c r="R25" s="65">
        <v>413</v>
      </c>
      <c r="S25" s="65">
        <f t="shared" si="0"/>
        <v>12762.6798</v>
      </c>
      <c r="T25" s="10"/>
      <c r="U25" s="51" t="s">
        <v>32</v>
      </c>
      <c r="V25" s="56">
        <v>43279</v>
      </c>
      <c r="W25" s="51" t="s">
        <v>33</v>
      </c>
      <c r="X25" s="51"/>
      <c r="Y25" s="51"/>
      <c r="Z25" s="10"/>
      <c r="AA25" s="63"/>
      <c r="AB25" s="10"/>
      <c r="AC25" s="10"/>
      <c r="AD25" s="10"/>
    </row>
    <row r="26" spans="1:30" s="2" customFormat="1" ht="14.6" x14ac:dyDescent="0.4">
      <c r="A26" s="10"/>
      <c r="B26" s="50" t="s">
        <v>29</v>
      </c>
      <c r="C26" s="50" t="s">
        <v>60</v>
      </c>
      <c r="D26" s="50" t="s">
        <v>61</v>
      </c>
      <c r="E26" s="65">
        <v>820</v>
      </c>
      <c r="F26" s="65">
        <v>1.716</v>
      </c>
      <c r="G26" s="65">
        <v>128</v>
      </c>
      <c r="H26" s="65">
        <v>0</v>
      </c>
      <c r="I26" s="65">
        <v>1535</v>
      </c>
      <c r="J26" s="65">
        <v>2974</v>
      </c>
      <c r="K26" s="65">
        <v>1.7881</v>
      </c>
      <c r="L26" s="65">
        <v>134</v>
      </c>
      <c r="M26" s="65">
        <v>0</v>
      </c>
      <c r="N26" s="65">
        <v>5452</v>
      </c>
      <c r="O26" s="65">
        <v>5128</v>
      </c>
      <c r="P26" s="65"/>
      <c r="Q26" s="65"/>
      <c r="R26" s="65"/>
      <c r="S26" s="66"/>
      <c r="T26" s="10"/>
      <c r="U26" s="51" t="s">
        <v>32</v>
      </c>
      <c r="V26" s="56">
        <v>43343</v>
      </c>
      <c r="W26" s="51" t="s">
        <v>36</v>
      </c>
      <c r="X26" s="58"/>
      <c r="Y26" s="51"/>
      <c r="Z26" s="10"/>
      <c r="AA26" s="63" t="s">
        <v>37</v>
      </c>
      <c r="AB26" s="10"/>
      <c r="AC26" s="10"/>
      <c r="AD26" s="10"/>
    </row>
    <row r="27" spans="1:30" s="2" customFormat="1" ht="14.6" x14ac:dyDescent="0.4">
      <c r="A27" s="10"/>
      <c r="B27" s="50" t="s">
        <v>29</v>
      </c>
      <c r="C27" s="50" t="s">
        <v>62</v>
      </c>
      <c r="D27" s="50" t="s">
        <v>63</v>
      </c>
      <c r="E27" s="65">
        <v>1882</v>
      </c>
      <c r="F27" s="65">
        <v>1.4639</v>
      </c>
      <c r="G27" s="65">
        <v>0</v>
      </c>
      <c r="H27" s="65">
        <v>276</v>
      </c>
      <c r="I27" s="65">
        <v>2479</v>
      </c>
      <c r="J27" s="65">
        <v>9952</v>
      </c>
      <c r="K27" s="65">
        <v>1.1996</v>
      </c>
      <c r="L27" s="65">
        <v>0</v>
      </c>
      <c r="M27" s="65">
        <v>983</v>
      </c>
      <c r="N27" s="65">
        <v>10995</v>
      </c>
      <c r="O27" s="65">
        <v>18022</v>
      </c>
      <c r="P27" s="65">
        <v>1.2103999999999999</v>
      </c>
      <c r="Q27" s="65">
        <v>0</v>
      </c>
      <c r="R27" s="65">
        <v>983</v>
      </c>
      <c r="S27" s="65">
        <f>O27*P27</f>
        <v>21813.828799999999</v>
      </c>
      <c r="T27" s="10"/>
      <c r="U27" s="51" t="s">
        <v>32</v>
      </c>
      <c r="V27" s="56">
        <v>43455</v>
      </c>
      <c r="W27" s="51" t="s">
        <v>33</v>
      </c>
      <c r="X27" s="51"/>
      <c r="Y27" s="51"/>
      <c r="Z27" s="10"/>
      <c r="AA27" s="63"/>
      <c r="AB27" s="10"/>
      <c r="AC27" s="10"/>
      <c r="AD27" s="10"/>
    </row>
    <row r="28" spans="1:30" s="2" customFormat="1" ht="14.6" x14ac:dyDescent="0.4">
      <c r="A28" s="10"/>
      <c r="B28" s="50" t="s">
        <v>29</v>
      </c>
      <c r="C28" s="50" t="s">
        <v>64</v>
      </c>
      <c r="D28" s="50" t="s">
        <v>65</v>
      </c>
      <c r="E28" s="65">
        <v>2814</v>
      </c>
      <c r="F28" s="65">
        <v>1.2696000000000001</v>
      </c>
      <c r="G28" s="65">
        <v>0</v>
      </c>
      <c r="H28" s="65">
        <v>0</v>
      </c>
      <c r="I28" s="65">
        <v>3573</v>
      </c>
      <c r="J28" s="65">
        <v>2857</v>
      </c>
      <c r="K28" s="65">
        <v>1.3150999999999999</v>
      </c>
      <c r="L28" s="65">
        <v>0</v>
      </c>
      <c r="M28" s="65">
        <v>0</v>
      </c>
      <c r="N28" s="65">
        <v>3758</v>
      </c>
      <c r="O28" s="65">
        <v>2900</v>
      </c>
      <c r="P28" s="65"/>
      <c r="Q28" s="65"/>
      <c r="R28" s="65"/>
      <c r="S28" s="66"/>
      <c r="T28" s="10"/>
      <c r="U28" s="51" t="s">
        <v>32</v>
      </c>
      <c r="V28" s="56">
        <v>43334</v>
      </c>
      <c r="W28" s="51" t="s">
        <v>33</v>
      </c>
      <c r="X28" s="51"/>
      <c r="Y28" s="51"/>
      <c r="Z28" s="10"/>
      <c r="AA28" s="63" t="s">
        <v>37</v>
      </c>
      <c r="AB28" s="10"/>
      <c r="AC28" s="10"/>
      <c r="AD28" s="10"/>
    </row>
    <row r="29" spans="1:30" s="2" customFormat="1" ht="14.6" x14ac:dyDescent="0.4">
      <c r="A29" s="10"/>
      <c r="B29" s="50" t="s">
        <v>29</v>
      </c>
      <c r="C29" s="50" t="s">
        <v>66</v>
      </c>
      <c r="D29" s="50" t="s">
        <v>67</v>
      </c>
      <c r="E29" s="65"/>
      <c r="F29" s="65"/>
      <c r="G29" s="65"/>
      <c r="H29" s="65"/>
      <c r="I29" s="65"/>
      <c r="J29" s="65"/>
      <c r="K29" s="65"/>
      <c r="L29" s="65"/>
      <c r="M29" s="65"/>
      <c r="N29" s="65"/>
      <c r="O29" s="65"/>
      <c r="P29" s="65"/>
      <c r="Q29" s="65"/>
      <c r="R29" s="65"/>
      <c r="S29" s="65"/>
      <c r="T29" s="10"/>
      <c r="U29" s="51" t="s">
        <v>32</v>
      </c>
      <c r="V29" s="56">
        <v>43244</v>
      </c>
      <c r="W29" s="51" t="s">
        <v>68</v>
      </c>
      <c r="X29" s="51"/>
      <c r="Y29" s="51"/>
      <c r="Z29" s="10"/>
      <c r="AA29" s="63" t="s">
        <v>69</v>
      </c>
      <c r="AB29" s="10"/>
      <c r="AC29" s="10"/>
      <c r="AD29" s="10"/>
    </row>
    <row r="30" spans="1:30" s="2" customFormat="1" ht="14.6" x14ac:dyDescent="0.4">
      <c r="A30" s="10"/>
      <c r="B30" s="50" t="s">
        <v>29</v>
      </c>
      <c r="C30" s="50" t="s">
        <v>70</v>
      </c>
      <c r="D30" s="50" t="s">
        <v>71</v>
      </c>
      <c r="E30" s="65"/>
      <c r="F30" s="65"/>
      <c r="G30" s="65"/>
      <c r="H30" s="65"/>
      <c r="I30" s="65"/>
      <c r="J30" s="65"/>
      <c r="K30" s="65"/>
      <c r="L30" s="65"/>
      <c r="M30" s="65"/>
      <c r="N30" s="65"/>
      <c r="O30" s="65"/>
      <c r="P30" s="65"/>
      <c r="Q30" s="65"/>
      <c r="R30" s="65"/>
      <c r="S30" s="65"/>
      <c r="T30" s="10"/>
      <c r="U30" s="51" t="s">
        <v>32</v>
      </c>
      <c r="V30" s="56">
        <v>43297</v>
      </c>
      <c r="W30" s="51" t="s">
        <v>33</v>
      </c>
      <c r="X30" s="51"/>
      <c r="Y30" s="51"/>
      <c r="Z30" s="10"/>
      <c r="AA30" s="63" t="s">
        <v>69</v>
      </c>
      <c r="AB30" s="10"/>
      <c r="AC30" s="10"/>
      <c r="AD30" s="10"/>
    </row>
    <row r="31" spans="1:30" s="2" customFormat="1" ht="14.6" x14ac:dyDescent="0.4">
      <c r="A31" s="10"/>
      <c r="B31" s="50" t="s">
        <v>29</v>
      </c>
      <c r="C31" s="50" t="s">
        <v>72</v>
      </c>
      <c r="D31" s="50" t="s">
        <v>67</v>
      </c>
      <c r="E31" s="65"/>
      <c r="F31" s="65"/>
      <c r="G31" s="65"/>
      <c r="H31" s="65"/>
      <c r="I31" s="65"/>
      <c r="J31" s="65"/>
      <c r="K31" s="65"/>
      <c r="L31" s="65"/>
      <c r="M31" s="65"/>
      <c r="N31" s="65"/>
      <c r="O31" s="65"/>
      <c r="P31" s="65"/>
      <c r="Q31" s="65"/>
      <c r="R31" s="65"/>
      <c r="S31" s="65"/>
      <c r="T31" s="10"/>
      <c r="U31" s="51" t="s">
        <v>32</v>
      </c>
      <c r="V31" s="56">
        <v>43277</v>
      </c>
      <c r="W31" s="51" t="s">
        <v>68</v>
      </c>
      <c r="X31" s="51"/>
      <c r="Y31" s="51"/>
      <c r="Z31" s="10"/>
      <c r="AA31" s="63" t="s">
        <v>69</v>
      </c>
      <c r="AB31" s="10"/>
      <c r="AC31" s="10"/>
      <c r="AD31" s="10"/>
    </row>
    <row r="32" spans="1:30" s="2" customFormat="1" ht="14.6" x14ac:dyDescent="0.4">
      <c r="A32" s="10"/>
      <c r="B32" s="50" t="s">
        <v>29</v>
      </c>
      <c r="C32" s="50" t="s">
        <v>73</v>
      </c>
      <c r="D32" s="50" t="s">
        <v>74</v>
      </c>
      <c r="E32" s="65"/>
      <c r="F32" s="65"/>
      <c r="G32" s="65"/>
      <c r="H32" s="65"/>
      <c r="I32" s="65"/>
      <c r="J32" s="65"/>
      <c r="K32" s="65"/>
      <c r="L32" s="65"/>
      <c r="M32" s="65"/>
      <c r="N32" s="65"/>
      <c r="O32" s="65"/>
      <c r="P32" s="65"/>
      <c r="Q32" s="65"/>
      <c r="R32" s="65"/>
      <c r="S32" s="65"/>
      <c r="T32" s="10"/>
      <c r="U32" s="51" t="s">
        <v>32</v>
      </c>
      <c r="V32" s="56">
        <v>43462</v>
      </c>
      <c r="W32" s="51" t="s">
        <v>33</v>
      </c>
      <c r="X32" s="51"/>
      <c r="Y32" s="51"/>
      <c r="Z32" s="10"/>
      <c r="AA32" s="63" t="s">
        <v>69</v>
      </c>
      <c r="AB32" s="10"/>
      <c r="AC32" s="10"/>
      <c r="AD32" s="10"/>
    </row>
    <row r="33" spans="1:30" s="2" customFormat="1" ht="14.6" x14ac:dyDescent="0.4">
      <c r="A33" s="10"/>
      <c r="B33" s="50" t="s">
        <v>29</v>
      </c>
      <c r="C33" s="50" t="s">
        <v>75</v>
      </c>
      <c r="D33" s="50" t="s">
        <v>74</v>
      </c>
      <c r="E33" s="65">
        <v>0</v>
      </c>
      <c r="F33" s="65">
        <v>1.3542000000000001</v>
      </c>
      <c r="G33" s="65">
        <v>5</v>
      </c>
      <c r="H33" s="65">
        <v>0</v>
      </c>
      <c r="I33" s="65">
        <v>5</v>
      </c>
      <c r="J33" s="65"/>
      <c r="K33" s="65"/>
      <c r="L33" s="65"/>
      <c r="M33" s="65"/>
      <c r="N33" s="65"/>
      <c r="O33" s="65"/>
      <c r="P33" s="65"/>
      <c r="Q33" s="65"/>
      <c r="R33" s="65"/>
      <c r="S33" s="65"/>
      <c r="T33" s="10"/>
      <c r="U33" s="51" t="s">
        <v>32</v>
      </c>
      <c r="V33" s="56">
        <v>43559</v>
      </c>
      <c r="W33" s="51" t="s">
        <v>33</v>
      </c>
      <c r="X33" s="51"/>
      <c r="Y33" s="51"/>
      <c r="Z33" s="10"/>
      <c r="AA33" s="63" t="s">
        <v>76</v>
      </c>
      <c r="AB33" s="10"/>
      <c r="AC33" s="10"/>
      <c r="AD33" s="10"/>
    </row>
    <row r="34" spans="1:30" s="2" customFormat="1" ht="14.6" x14ac:dyDescent="0.4">
      <c r="A34" s="10"/>
      <c r="B34" s="50" t="s">
        <v>29</v>
      </c>
      <c r="C34" s="50" t="s">
        <v>77</v>
      </c>
      <c r="D34" s="50" t="s">
        <v>65</v>
      </c>
      <c r="E34" s="65"/>
      <c r="F34" s="65"/>
      <c r="G34" s="65"/>
      <c r="H34" s="65"/>
      <c r="I34" s="65"/>
      <c r="J34" s="65">
        <v>5931</v>
      </c>
      <c r="K34" s="65">
        <v>1.1409</v>
      </c>
      <c r="L34" s="65">
        <v>0</v>
      </c>
      <c r="M34" s="65">
        <v>0</v>
      </c>
      <c r="N34" s="65">
        <v>6767</v>
      </c>
      <c r="O34" s="65">
        <f>J34*2</f>
        <v>11862</v>
      </c>
      <c r="P34" s="67">
        <v>1.5865</v>
      </c>
      <c r="Q34" s="65">
        <v>0</v>
      </c>
      <c r="R34" s="65">
        <v>0</v>
      </c>
      <c r="S34" s="66">
        <f>O34*P34</f>
        <v>18819.063000000002</v>
      </c>
      <c r="T34" s="10"/>
      <c r="U34" s="51" t="s">
        <v>32</v>
      </c>
      <c r="V34" s="56">
        <v>43633</v>
      </c>
      <c r="W34" s="51" t="s">
        <v>33</v>
      </c>
      <c r="X34" s="51"/>
      <c r="Y34" s="51"/>
      <c r="Z34" s="10"/>
      <c r="AA34" s="63"/>
      <c r="AB34" s="10"/>
      <c r="AC34" s="10"/>
      <c r="AD34" s="10"/>
    </row>
    <row r="35" spans="1:30" s="2" customFormat="1" ht="14.6" x14ac:dyDescent="0.4">
      <c r="A35" s="10"/>
      <c r="B35" s="50" t="s">
        <v>29</v>
      </c>
      <c r="C35" s="50" t="s">
        <v>78</v>
      </c>
      <c r="D35" s="50" t="s">
        <v>74</v>
      </c>
      <c r="E35" s="65"/>
      <c r="F35" s="65"/>
      <c r="G35" s="65"/>
      <c r="H35" s="65"/>
      <c r="I35" s="65"/>
      <c r="J35" s="65"/>
      <c r="K35" s="65"/>
      <c r="L35" s="65"/>
      <c r="M35" s="65"/>
      <c r="N35" s="65"/>
      <c r="O35" s="65"/>
      <c r="P35" s="65"/>
      <c r="Q35" s="65"/>
      <c r="R35" s="65"/>
      <c r="S35" s="65"/>
      <c r="T35" s="10"/>
      <c r="U35" s="51" t="s">
        <v>32</v>
      </c>
      <c r="V35" s="56">
        <v>43635</v>
      </c>
      <c r="W35" s="51" t="s">
        <v>33</v>
      </c>
      <c r="X35" s="51"/>
      <c r="Y35" s="51"/>
      <c r="Z35" s="10"/>
      <c r="AA35" s="63"/>
      <c r="AB35" s="10"/>
      <c r="AC35" s="10"/>
      <c r="AD35" s="10"/>
    </row>
    <row r="36" spans="1:30" s="2" customFormat="1" ht="14.6" x14ac:dyDescent="0.4">
      <c r="A36" s="10"/>
      <c r="B36" s="50" t="s">
        <v>29</v>
      </c>
      <c r="C36" s="50" t="s">
        <v>79</v>
      </c>
      <c r="D36" s="50" t="s">
        <v>63</v>
      </c>
      <c r="E36" s="65">
        <v>447</v>
      </c>
      <c r="F36" s="65">
        <v>1.4639</v>
      </c>
      <c r="G36" s="65">
        <v>0</v>
      </c>
      <c r="H36" s="65">
        <v>12</v>
      </c>
      <c r="I36" s="65">
        <v>608</v>
      </c>
      <c r="J36" s="65">
        <v>2089</v>
      </c>
      <c r="K36" s="65">
        <v>1.1996</v>
      </c>
      <c r="L36" s="65">
        <v>0</v>
      </c>
      <c r="M36" s="65">
        <v>19</v>
      </c>
      <c r="N36" s="65">
        <v>2487</v>
      </c>
      <c r="O36" s="65">
        <f>J36*2</f>
        <v>4178</v>
      </c>
      <c r="P36" s="65">
        <v>1.2103999999999999</v>
      </c>
      <c r="Q36" s="65">
        <v>0</v>
      </c>
      <c r="R36" s="65">
        <v>0</v>
      </c>
      <c r="S36" s="65">
        <f>O36*P36</f>
        <v>5057.0511999999999</v>
      </c>
      <c r="T36" s="10"/>
      <c r="U36" s="51" t="s">
        <v>32</v>
      </c>
      <c r="V36" s="56">
        <v>43566</v>
      </c>
      <c r="W36" s="51" t="s">
        <v>33</v>
      </c>
      <c r="X36" s="51"/>
      <c r="Y36" s="51"/>
      <c r="Z36" s="10"/>
      <c r="AA36" s="63"/>
      <c r="AB36" s="10"/>
      <c r="AC36" s="10"/>
      <c r="AD36" s="10"/>
    </row>
    <row r="37" spans="1:30" s="2" customFormat="1" ht="14.6" x14ac:dyDescent="0.4">
      <c r="A37" s="10"/>
      <c r="B37" s="50" t="s">
        <v>29</v>
      </c>
      <c r="C37" s="50" t="s">
        <v>80</v>
      </c>
      <c r="D37" s="50" t="s">
        <v>81</v>
      </c>
      <c r="E37" s="65"/>
      <c r="F37" s="65"/>
      <c r="G37" s="65"/>
      <c r="H37" s="65"/>
      <c r="I37" s="65"/>
      <c r="J37" s="65"/>
      <c r="K37" s="65"/>
      <c r="L37" s="65"/>
      <c r="M37" s="65"/>
      <c r="N37" s="65"/>
      <c r="O37" s="65"/>
      <c r="P37" s="65"/>
      <c r="Q37" s="65"/>
      <c r="R37" s="65"/>
      <c r="S37" s="65"/>
      <c r="T37" s="10"/>
      <c r="U37" s="51" t="s">
        <v>32</v>
      </c>
      <c r="V37" s="56">
        <v>43621</v>
      </c>
      <c r="W37" s="51" t="s">
        <v>33</v>
      </c>
      <c r="X37" s="51"/>
      <c r="Y37" s="51"/>
      <c r="Z37" s="10"/>
      <c r="AA37" s="63" t="s">
        <v>69</v>
      </c>
      <c r="AB37" s="10"/>
      <c r="AC37" s="10"/>
      <c r="AD37" s="10"/>
    </row>
    <row r="38" spans="1:30" s="2" customFormat="1" ht="14.6" x14ac:dyDescent="0.4">
      <c r="A38" s="10"/>
      <c r="B38" s="50" t="s">
        <v>29</v>
      </c>
      <c r="C38" s="50" t="s">
        <v>82</v>
      </c>
      <c r="D38" s="50" t="s">
        <v>59</v>
      </c>
      <c r="E38" s="65"/>
      <c r="F38" s="65"/>
      <c r="G38" s="65"/>
      <c r="H38" s="65"/>
      <c r="I38" s="65"/>
      <c r="J38" s="65"/>
      <c r="K38" s="65"/>
      <c r="L38" s="65"/>
      <c r="M38" s="65"/>
      <c r="N38" s="65"/>
      <c r="O38" s="65"/>
      <c r="P38" s="65"/>
      <c r="Q38" s="65"/>
      <c r="R38" s="65"/>
      <c r="S38" s="65"/>
      <c r="T38" s="10"/>
      <c r="U38" s="51" t="s">
        <v>32</v>
      </c>
      <c r="V38" s="56">
        <v>43746</v>
      </c>
      <c r="W38" s="51" t="s">
        <v>33</v>
      </c>
      <c r="X38" s="51"/>
      <c r="Y38" s="51"/>
      <c r="Z38" s="10"/>
      <c r="AA38" s="63" t="s">
        <v>69</v>
      </c>
      <c r="AB38" s="10"/>
      <c r="AC38" s="10"/>
      <c r="AD38" s="10"/>
    </row>
    <row r="39" spans="1:30" s="2" customFormat="1" ht="14.6" x14ac:dyDescent="0.4">
      <c r="A39" s="10"/>
      <c r="B39" s="50" t="s">
        <v>29</v>
      </c>
      <c r="C39" s="50" t="s">
        <v>83</v>
      </c>
      <c r="D39" s="50" t="s">
        <v>65</v>
      </c>
      <c r="E39" s="65">
        <v>111</v>
      </c>
      <c r="F39" s="65">
        <v>1.0945</v>
      </c>
      <c r="G39" s="65">
        <v>0</v>
      </c>
      <c r="H39" s="65">
        <v>0</v>
      </c>
      <c r="I39" s="65">
        <v>122</v>
      </c>
      <c r="J39" s="65">
        <v>951</v>
      </c>
      <c r="K39" s="65">
        <v>1.0945</v>
      </c>
      <c r="L39" s="65">
        <v>0</v>
      </c>
      <c r="M39" s="65">
        <v>0</v>
      </c>
      <c r="N39" s="65">
        <v>122</v>
      </c>
      <c r="O39" s="65">
        <f t="shared" ref="O39:O46" si="1">J39*2</f>
        <v>1902</v>
      </c>
      <c r="P39" s="65"/>
      <c r="Q39" s="65"/>
      <c r="R39" s="65"/>
      <c r="S39" s="66"/>
      <c r="T39" s="10"/>
      <c r="U39" s="51" t="s">
        <v>32</v>
      </c>
      <c r="V39" s="58">
        <v>43689</v>
      </c>
      <c r="W39" s="51" t="s">
        <v>33</v>
      </c>
      <c r="X39" s="17"/>
      <c r="Y39" s="17"/>
      <c r="Z39" s="10"/>
      <c r="AA39" s="63" t="s">
        <v>37</v>
      </c>
      <c r="AB39" s="10"/>
      <c r="AC39" s="10"/>
      <c r="AD39" s="10"/>
    </row>
    <row r="40" spans="1:30" s="2" customFormat="1" ht="14.6" x14ac:dyDescent="0.4">
      <c r="A40" s="10"/>
      <c r="B40" s="50" t="s">
        <v>29</v>
      </c>
      <c r="C40" s="50" t="s">
        <v>84</v>
      </c>
      <c r="D40" s="50" t="s">
        <v>65</v>
      </c>
      <c r="E40" s="65"/>
      <c r="F40" s="65"/>
      <c r="G40" s="65"/>
      <c r="H40" s="65"/>
      <c r="I40" s="65"/>
      <c r="J40" s="65">
        <v>891</v>
      </c>
      <c r="K40" s="65">
        <v>1.1245000000000001</v>
      </c>
      <c r="L40" s="65">
        <v>0</v>
      </c>
      <c r="M40" s="65">
        <v>0</v>
      </c>
      <c r="N40" s="65">
        <v>1002</v>
      </c>
      <c r="O40" s="65">
        <f t="shared" si="1"/>
        <v>1782</v>
      </c>
      <c r="P40" s="65"/>
      <c r="Q40" s="65"/>
      <c r="R40" s="65"/>
      <c r="S40" s="66"/>
      <c r="T40" s="10"/>
      <c r="U40" s="51" t="s">
        <v>32</v>
      </c>
      <c r="V40" s="58">
        <v>43689</v>
      </c>
      <c r="W40" s="51" t="s">
        <v>33</v>
      </c>
      <c r="X40" s="17"/>
      <c r="Y40" s="17"/>
      <c r="Z40" s="10"/>
      <c r="AA40" s="63" t="s">
        <v>37</v>
      </c>
      <c r="AB40" s="10"/>
      <c r="AC40" s="10"/>
      <c r="AD40" s="10"/>
    </row>
    <row r="41" spans="1:30" s="2" customFormat="1" ht="14.6" x14ac:dyDescent="0.4">
      <c r="A41" s="10"/>
      <c r="B41" s="50" t="s">
        <v>29</v>
      </c>
      <c r="C41" s="50" t="s">
        <v>85</v>
      </c>
      <c r="D41" s="50" t="s">
        <v>65</v>
      </c>
      <c r="E41" s="65"/>
      <c r="F41" s="65"/>
      <c r="G41" s="65"/>
      <c r="H41" s="65"/>
      <c r="I41" s="65"/>
      <c r="J41" s="65">
        <v>386</v>
      </c>
      <c r="K41" s="65">
        <v>1.0936999999999999</v>
      </c>
      <c r="L41" s="65">
        <v>0</v>
      </c>
      <c r="M41" s="65">
        <v>0</v>
      </c>
      <c r="N41" s="65">
        <v>422</v>
      </c>
      <c r="O41" s="65">
        <f t="shared" si="1"/>
        <v>772</v>
      </c>
      <c r="P41" s="65"/>
      <c r="Q41" s="65"/>
      <c r="R41" s="65"/>
      <c r="S41" s="66"/>
      <c r="T41" s="10"/>
      <c r="U41" s="51" t="s">
        <v>32</v>
      </c>
      <c r="V41" s="58">
        <v>43699</v>
      </c>
      <c r="W41" s="51" t="s">
        <v>33</v>
      </c>
      <c r="X41" s="17"/>
      <c r="Y41" s="17"/>
      <c r="Z41" s="10"/>
      <c r="AA41" s="63" t="s">
        <v>37</v>
      </c>
      <c r="AB41" s="10"/>
      <c r="AC41" s="10"/>
      <c r="AD41" s="10"/>
    </row>
    <row r="42" spans="1:30" s="2" customFormat="1" ht="14.6" x14ac:dyDescent="0.4">
      <c r="A42" s="10"/>
      <c r="B42" s="50" t="s">
        <v>29</v>
      </c>
      <c r="C42" s="50" t="s">
        <v>86</v>
      </c>
      <c r="D42" s="50" t="s">
        <v>65</v>
      </c>
      <c r="E42" s="65"/>
      <c r="F42" s="65"/>
      <c r="G42" s="65"/>
      <c r="H42" s="65"/>
      <c r="I42" s="65"/>
      <c r="J42" s="65">
        <v>785</v>
      </c>
      <c r="K42" s="65">
        <v>1.1355</v>
      </c>
      <c r="L42" s="65">
        <v>0</v>
      </c>
      <c r="M42" s="65">
        <v>0</v>
      </c>
      <c r="N42" s="65">
        <v>892</v>
      </c>
      <c r="O42" s="65">
        <f t="shared" si="1"/>
        <v>1570</v>
      </c>
      <c r="P42" s="65"/>
      <c r="Q42" s="65"/>
      <c r="R42" s="65"/>
      <c r="S42" s="66"/>
      <c r="T42" s="10"/>
      <c r="U42" s="51" t="s">
        <v>32</v>
      </c>
      <c r="V42" s="58">
        <v>43699</v>
      </c>
      <c r="W42" s="51" t="s">
        <v>33</v>
      </c>
      <c r="X42" s="17"/>
      <c r="Y42" s="17"/>
      <c r="Z42" s="10"/>
      <c r="AA42" s="63" t="s">
        <v>37</v>
      </c>
      <c r="AB42" s="10"/>
      <c r="AC42" s="10"/>
      <c r="AD42" s="10"/>
    </row>
    <row r="43" spans="1:30" s="2" customFormat="1" ht="14.6" x14ac:dyDescent="0.4">
      <c r="A43" s="10"/>
      <c r="B43" s="50" t="s">
        <v>29</v>
      </c>
      <c r="C43" s="50" t="s">
        <v>87</v>
      </c>
      <c r="D43" s="50" t="s">
        <v>65</v>
      </c>
      <c r="E43" s="65"/>
      <c r="F43" s="65"/>
      <c r="G43" s="65"/>
      <c r="H43" s="65"/>
      <c r="I43" s="65"/>
      <c r="J43" s="65">
        <v>100</v>
      </c>
      <c r="K43" s="65">
        <v>1.1355</v>
      </c>
      <c r="L43" s="65">
        <v>0</v>
      </c>
      <c r="M43" s="65">
        <v>0</v>
      </c>
      <c r="N43" s="65">
        <v>113</v>
      </c>
      <c r="O43" s="65">
        <f t="shared" si="1"/>
        <v>200</v>
      </c>
      <c r="P43" s="65"/>
      <c r="Q43" s="65"/>
      <c r="R43" s="65"/>
      <c r="S43" s="66"/>
      <c r="T43" s="10"/>
      <c r="U43" s="51" t="s">
        <v>32</v>
      </c>
      <c r="V43" s="58">
        <v>43699</v>
      </c>
      <c r="W43" s="51" t="s">
        <v>33</v>
      </c>
      <c r="X43" s="17"/>
      <c r="Y43" s="17"/>
      <c r="Z43" s="10"/>
      <c r="AA43" s="63" t="s">
        <v>37</v>
      </c>
      <c r="AB43" s="10"/>
      <c r="AC43" s="10"/>
      <c r="AD43" s="10"/>
    </row>
    <row r="44" spans="1:30" s="2" customFormat="1" ht="14.6" x14ac:dyDescent="0.4">
      <c r="A44" s="10"/>
      <c r="B44" s="50" t="s">
        <v>29</v>
      </c>
      <c r="C44" s="50" t="s">
        <v>88</v>
      </c>
      <c r="D44" s="50" t="s">
        <v>65</v>
      </c>
      <c r="E44" s="65"/>
      <c r="F44" s="65"/>
      <c r="G44" s="65"/>
      <c r="H44" s="65"/>
      <c r="I44" s="65"/>
      <c r="J44" s="65">
        <v>117</v>
      </c>
      <c r="K44" s="65">
        <v>1.1003000000000001</v>
      </c>
      <c r="L44" s="65">
        <v>0</v>
      </c>
      <c r="M44" s="65">
        <v>0</v>
      </c>
      <c r="N44" s="65">
        <v>129</v>
      </c>
      <c r="O44" s="65">
        <f t="shared" si="1"/>
        <v>234</v>
      </c>
      <c r="P44" s="65"/>
      <c r="Q44" s="65"/>
      <c r="R44" s="65"/>
      <c r="S44" s="66"/>
      <c r="T44" s="10"/>
      <c r="U44" s="51" t="s">
        <v>32</v>
      </c>
      <c r="V44" s="58">
        <v>43689</v>
      </c>
      <c r="W44" s="51" t="s">
        <v>33</v>
      </c>
      <c r="X44" s="17"/>
      <c r="Y44" s="17"/>
      <c r="Z44" s="10"/>
      <c r="AA44" s="63" t="s">
        <v>37</v>
      </c>
      <c r="AB44" s="10"/>
      <c r="AC44" s="10"/>
      <c r="AD44" s="10"/>
    </row>
    <row r="45" spans="1:30" s="2" customFormat="1" ht="14.6" x14ac:dyDescent="0.4">
      <c r="A45" s="10"/>
      <c r="B45" s="50" t="s">
        <v>29</v>
      </c>
      <c r="C45" s="50" t="s">
        <v>89</v>
      </c>
      <c r="D45" s="50" t="s">
        <v>65</v>
      </c>
      <c r="E45" s="65"/>
      <c r="F45" s="65"/>
      <c r="G45" s="65"/>
      <c r="H45" s="65"/>
      <c r="I45" s="65"/>
      <c r="J45" s="65">
        <v>1302</v>
      </c>
      <c r="K45" s="65">
        <v>1.2668999999999999</v>
      </c>
      <c r="L45" s="65">
        <v>0</v>
      </c>
      <c r="M45" s="65">
        <v>0</v>
      </c>
      <c r="N45" s="65">
        <v>1650</v>
      </c>
      <c r="O45" s="65">
        <f t="shared" si="1"/>
        <v>2604</v>
      </c>
      <c r="P45" s="65"/>
      <c r="Q45" s="65"/>
      <c r="R45" s="65"/>
      <c r="S45" s="66"/>
      <c r="T45" s="10"/>
      <c r="U45" s="51" t="s">
        <v>32</v>
      </c>
      <c r="V45" s="58"/>
      <c r="W45" s="51" t="s">
        <v>33</v>
      </c>
      <c r="X45" s="17"/>
      <c r="Y45" s="17"/>
      <c r="Z45" s="10"/>
      <c r="AA45" s="63" t="s">
        <v>37</v>
      </c>
      <c r="AB45" s="10"/>
      <c r="AC45" s="10"/>
      <c r="AD45" s="10"/>
    </row>
    <row r="46" spans="1:30" s="2" customFormat="1" ht="14.6" x14ac:dyDescent="0.4">
      <c r="A46" s="10"/>
      <c r="B46" s="50" t="s">
        <v>29</v>
      </c>
      <c r="C46" s="50" t="s">
        <v>90</v>
      </c>
      <c r="D46" s="50" t="s">
        <v>65</v>
      </c>
      <c r="E46" s="65"/>
      <c r="F46" s="65"/>
      <c r="G46" s="65"/>
      <c r="H46" s="65"/>
      <c r="I46" s="65"/>
      <c r="J46" s="65">
        <v>1410</v>
      </c>
      <c r="K46" s="65">
        <v>1.2196</v>
      </c>
      <c r="L46" s="65">
        <v>0</v>
      </c>
      <c r="M46" s="65">
        <v>0</v>
      </c>
      <c r="N46" s="65">
        <v>1719</v>
      </c>
      <c r="O46" s="65">
        <f t="shared" si="1"/>
        <v>2820</v>
      </c>
      <c r="P46" s="65"/>
      <c r="Q46" s="65"/>
      <c r="R46" s="65"/>
      <c r="S46" s="66"/>
      <c r="T46" s="10"/>
      <c r="U46" s="51" t="s">
        <v>32</v>
      </c>
      <c r="V46" s="58">
        <v>44216</v>
      </c>
      <c r="W46" s="51" t="s">
        <v>33</v>
      </c>
      <c r="X46" s="17"/>
      <c r="Y46" s="17"/>
      <c r="Z46" s="10"/>
      <c r="AA46" s="63" t="s">
        <v>37</v>
      </c>
      <c r="AB46" s="10"/>
      <c r="AC46" s="10"/>
      <c r="AD46" s="10"/>
    </row>
    <row r="47" spans="1:30" s="12" customFormat="1" ht="10.75" x14ac:dyDescent="0.3">
      <c r="A47" s="11"/>
      <c r="B47" s="28"/>
      <c r="C47" s="29"/>
      <c r="D47" s="30"/>
      <c r="E47" s="31"/>
      <c r="F47" s="32"/>
      <c r="G47" s="33"/>
      <c r="H47" s="33"/>
      <c r="I47" s="34"/>
      <c r="J47" s="31"/>
      <c r="K47" s="32"/>
      <c r="L47" s="33"/>
      <c r="M47" s="33"/>
      <c r="N47" s="34"/>
      <c r="O47" s="31"/>
      <c r="P47" s="32"/>
      <c r="Q47" s="33"/>
      <c r="R47" s="33"/>
      <c r="S47" s="34"/>
      <c r="T47" s="11"/>
      <c r="U47" s="19"/>
      <c r="V47" s="15"/>
      <c r="W47" s="15"/>
      <c r="X47" s="15"/>
      <c r="Y47" s="20"/>
      <c r="Z47" s="11"/>
      <c r="AA47" s="64"/>
      <c r="AB47" s="11"/>
      <c r="AC47" s="11"/>
      <c r="AD47" s="11"/>
    </row>
    <row r="48" spans="1:30" s="12" customFormat="1" ht="10.75" x14ac:dyDescent="0.3">
      <c r="A48" s="11"/>
      <c r="B48" s="28" t="s">
        <v>91</v>
      </c>
      <c r="C48" s="29"/>
      <c r="D48" s="30"/>
      <c r="E48" s="69">
        <f>SUM(E11:E46)</f>
        <v>1614671</v>
      </c>
      <c r="F48" s="68"/>
      <c r="G48" s="68"/>
      <c r="H48" s="68"/>
      <c r="I48" s="69">
        <f>SUM(I11:I46)</f>
        <v>1649447</v>
      </c>
      <c r="J48" s="70">
        <f>SUM(J11:J46)</f>
        <v>1796713</v>
      </c>
      <c r="K48" s="68"/>
      <c r="L48" s="68"/>
      <c r="M48" s="68"/>
      <c r="N48" s="71">
        <f>SUM(N11:N46)</f>
        <v>1626966</v>
      </c>
      <c r="O48" s="69">
        <f>SUM(O11:O46)</f>
        <v>2125175</v>
      </c>
      <c r="P48" s="68"/>
      <c r="Q48" s="68"/>
      <c r="R48" s="68"/>
      <c r="S48" s="69">
        <f>SUM(S11:S46)</f>
        <v>1729228.1011000003</v>
      </c>
      <c r="T48" s="11"/>
      <c r="U48" s="19"/>
      <c r="V48" s="15"/>
      <c r="W48" s="15"/>
      <c r="X48" s="15"/>
      <c r="Y48" s="20"/>
      <c r="Z48" s="11"/>
      <c r="AA48" s="64"/>
      <c r="AB48" s="11"/>
      <c r="AC48" s="11"/>
      <c r="AD48" s="11"/>
    </row>
    <row r="49" spans="1:30" s="12" customFormat="1" ht="10.75" x14ac:dyDescent="0.3">
      <c r="A49" s="11"/>
      <c r="B49" s="37"/>
      <c r="C49" s="38"/>
      <c r="D49" s="39"/>
      <c r="E49" s="40"/>
      <c r="F49" s="41"/>
      <c r="G49" s="42"/>
      <c r="H49" s="42"/>
      <c r="I49" s="43"/>
      <c r="J49" s="40"/>
      <c r="K49" s="41"/>
      <c r="L49" s="42"/>
      <c r="M49" s="42"/>
      <c r="N49" s="43"/>
      <c r="O49" s="40"/>
      <c r="P49" s="41"/>
      <c r="Q49" s="42"/>
      <c r="R49" s="42"/>
      <c r="S49" s="43"/>
      <c r="T49" s="11"/>
      <c r="U49" s="21"/>
      <c r="V49" s="22"/>
      <c r="W49" s="22"/>
      <c r="X49" s="22"/>
      <c r="Y49" s="23"/>
      <c r="Z49" s="11"/>
      <c r="AA49" s="25"/>
      <c r="AB49" s="11"/>
      <c r="AC49" s="11"/>
      <c r="AD49" s="11"/>
    </row>
    <row r="50" spans="1:30" x14ac:dyDescent="0.3">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9.3" x14ac:dyDescent="0.3">
      <c r="A51" s="4"/>
      <c r="B51" s="3" t="s">
        <v>92</v>
      </c>
      <c r="C51" s="3"/>
      <c r="D51" s="3"/>
      <c r="E51" s="3"/>
      <c r="F51" s="3"/>
      <c r="G51" s="3"/>
      <c r="H51" s="3"/>
      <c r="I51" s="3"/>
      <c r="J51" s="3"/>
      <c r="K51" s="3"/>
      <c r="L51" s="3"/>
      <c r="M51" s="3"/>
      <c r="N51" s="3"/>
      <c r="O51" s="3"/>
      <c r="P51" s="3"/>
      <c r="Q51" s="3"/>
      <c r="R51" s="3"/>
      <c r="S51" s="3"/>
      <c r="T51" s="3"/>
      <c r="U51" s="3"/>
      <c r="V51" s="3"/>
      <c r="W51" s="3"/>
      <c r="X51" s="3"/>
      <c r="Y51" s="3"/>
      <c r="Z51" s="3"/>
      <c r="AA51" s="3"/>
      <c r="AB51" s="4"/>
      <c r="AC51" s="4"/>
      <c r="AD51" s="4"/>
    </row>
    <row r="52" spans="1:30" ht="28.75" x14ac:dyDescent="0.3">
      <c r="A52" s="4"/>
      <c r="B52" s="3" t="s">
        <v>2</v>
      </c>
      <c r="C52" s="7"/>
      <c r="D52" s="7"/>
      <c r="E52" s="6"/>
      <c r="F52" s="6"/>
      <c r="G52" s="6"/>
      <c r="H52" s="6"/>
      <c r="I52" s="6"/>
      <c r="J52" s="6"/>
      <c r="K52" s="6"/>
      <c r="L52" s="6"/>
      <c r="M52" s="6"/>
      <c r="N52" s="6"/>
      <c r="O52" s="6"/>
      <c r="P52" s="6"/>
      <c r="Q52" s="6"/>
      <c r="R52" s="6"/>
      <c r="S52" s="6"/>
      <c r="T52" s="4"/>
      <c r="U52" s="3" t="s">
        <v>3</v>
      </c>
      <c r="V52" s="4"/>
      <c r="W52" s="4"/>
      <c r="X52" s="4"/>
      <c r="Y52" s="4"/>
      <c r="Z52" s="4"/>
      <c r="AA52" s="3" t="s">
        <v>4</v>
      </c>
      <c r="AB52" s="4"/>
      <c r="AC52" s="4"/>
      <c r="AD52" s="4"/>
    </row>
    <row r="53" spans="1:30" ht="28.75" x14ac:dyDescent="0.3">
      <c r="A53" s="4"/>
      <c r="B53" s="7"/>
      <c r="C53" s="7"/>
      <c r="D53" s="7"/>
      <c r="E53" s="6"/>
      <c r="F53" s="6"/>
      <c r="G53" s="6"/>
      <c r="H53" s="6"/>
      <c r="I53" s="6"/>
      <c r="J53" s="6"/>
      <c r="K53" s="6"/>
      <c r="L53" s="6"/>
      <c r="M53" s="6"/>
      <c r="N53" s="6"/>
      <c r="O53" s="6"/>
      <c r="P53" s="6"/>
      <c r="Q53" s="6"/>
      <c r="R53" s="6"/>
      <c r="S53" s="6"/>
      <c r="T53" s="4"/>
      <c r="U53" s="6"/>
      <c r="V53" s="4"/>
      <c r="W53" s="4"/>
      <c r="X53" s="4"/>
      <c r="Y53" s="4"/>
      <c r="Z53" s="4"/>
      <c r="AA53" s="6"/>
      <c r="AB53" s="4"/>
      <c r="AC53" s="4"/>
      <c r="AD53" s="4"/>
    </row>
    <row r="54" spans="1:30" s="9" customFormat="1" ht="24.65" customHeight="1" x14ac:dyDescent="0.25">
      <c r="A54" s="13"/>
      <c r="B54" s="76" t="s">
        <v>5</v>
      </c>
      <c r="C54" s="76" t="s">
        <v>6</v>
      </c>
      <c r="D54" s="83" t="s">
        <v>93</v>
      </c>
      <c r="E54" s="76" t="s">
        <v>94</v>
      </c>
      <c r="F54" s="76" t="s">
        <v>9</v>
      </c>
      <c r="G54" s="76" t="s">
        <v>10</v>
      </c>
      <c r="H54" s="76" t="s">
        <v>11</v>
      </c>
      <c r="I54" s="76" t="s">
        <v>95</v>
      </c>
      <c r="J54" s="76" t="s">
        <v>94</v>
      </c>
      <c r="K54" s="76" t="s">
        <v>9</v>
      </c>
      <c r="L54" s="76" t="s">
        <v>10</v>
      </c>
      <c r="M54" s="76" t="s">
        <v>11</v>
      </c>
      <c r="N54" s="76" t="s">
        <v>96</v>
      </c>
      <c r="O54" s="76" t="s">
        <v>94</v>
      </c>
      <c r="P54" s="76" t="s">
        <v>9</v>
      </c>
      <c r="Q54" s="76" t="s">
        <v>10</v>
      </c>
      <c r="R54" s="76" t="s">
        <v>11</v>
      </c>
      <c r="S54" s="76" t="s">
        <v>97</v>
      </c>
      <c r="T54" s="8"/>
      <c r="U54" s="77" t="s">
        <v>15</v>
      </c>
      <c r="V54" s="77" t="s">
        <v>16</v>
      </c>
      <c r="W54" s="77" t="s">
        <v>17</v>
      </c>
      <c r="X54" s="77" t="s">
        <v>18</v>
      </c>
      <c r="Y54" s="77" t="s">
        <v>98</v>
      </c>
      <c r="Z54" s="13"/>
      <c r="AA54" s="77" t="s">
        <v>20</v>
      </c>
      <c r="AB54" s="8"/>
      <c r="AC54" s="8"/>
      <c r="AD54" s="8"/>
    </row>
    <row r="55" spans="1:30" s="9" customFormat="1" ht="10.5" customHeight="1" x14ac:dyDescent="0.25">
      <c r="A55" s="13"/>
      <c r="B55" s="76"/>
      <c r="C55" s="76"/>
      <c r="D55" s="83"/>
      <c r="E55" s="76"/>
      <c r="F55" s="76"/>
      <c r="G55" s="76"/>
      <c r="H55" s="76"/>
      <c r="I55" s="76"/>
      <c r="J55" s="76"/>
      <c r="K55" s="76"/>
      <c r="L55" s="76"/>
      <c r="M55" s="76"/>
      <c r="N55" s="76"/>
      <c r="O55" s="76"/>
      <c r="P55" s="76"/>
      <c r="Q55" s="76"/>
      <c r="R55" s="76"/>
      <c r="S55" s="76"/>
      <c r="T55" s="8"/>
      <c r="U55" s="78"/>
      <c r="V55" s="78"/>
      <c r="W55" s="78"/>
      <c r="X55" s="78"/>
      <c r="Y55" s="78"/>
      <c r="Z55" s="13"/>
      <c r="AA55" s="78"/>
      <c r="AB55" s="8"/>
      <c r="AC55" s="8"/>
      <c r="AD55" s="8"/>
    </row>
    <row r="56" spans="1:30" s="9" customFormat="1" ht="13" customHeight="1" x14ac:dyDescent="0.25">
      <c r="A56" s="13"/>
      <c r="B56" s="76"/>
      <c r="C56" s="76"/>
      <c r="D56" s="83"/>
      <c r="E56" s="72" t="s">
        <v>21</v>
      </c>
      <c r="F56" s="72" t="s">
        <v>22</v>
      </c>
      <c r="G56" s="72" t="s">
        <v>23</v>
      </c>
      <c r="H56" s="72" t="s">
        <v>23</v>
      </c>
      <c r="I56" s="46" t="s">
        <v>23</v>
      </c>
      <c r="J56" s="72" t="s">
        <v>21</v>
      </c>
      <c r="K56" s="72" t="s">
        <v>22</v>
      </c>
      <c r="L56" s="72" t="s">
        <v>23</v>
      </c>
      <c r="M56" s="72" t="s">
        <v>23</v>
      </c>
      <c r="N56" s="46" t="s">
        <v>23</v>
      </c>
      <c r="O56" s="72" t="s">
        <v>21</v>
      </c>
      <c r="P56" s="72" t="s">
        <v>22</v>
      </c>
      <c r="Q56" s="72" t="s">
        <v>23</v>
      </c>
      <c r="R56" s="72" t="s">
        <v>23</v>
      </c>
      <c r="S56" s="46" t="s">
        <v>23</v>
      </c>
      <c r="T56" s="8"/>
      <c r="U56" s="78"/>
      <c r="V56" s="81" t="s">
        <v>24</v>
      </c>
      <c r="W56" s="81" t="s">
        <v>25</v>
      </c>
      <c r="X56" s="81" t="s">
        <v>24</v>
      </c>
      <c r="Y56" s="81" t="s">
        <v>21</v>
      </c>
      <c r="Z56" s="13"/>
      <c r="AA56" s="78"/>
      <c r="AB56" s="8"/>
      <c r="AC56" s="8"/>
      <c r="AD56" s="8"/>
    </row>
    <row r="57" spans="1:30" s="9" customFormat="1" ht="13" customHeight="1" x14ac:dyDescent="0.25">
      <c r="A57" s="13"/>
      <c r="B57" s="76"/>
      <c r="C57" s="76"/>
      <c r="D57" s="83"/>
      <c r="E57" s="80" t="s">
        <v>26</v>
      </c>
      <c r="F57" s="80"/>
      <c r="G57" s="80"/>
      <c r="H57" s="80"/>
      <c r="I57" s="80"/>
      <c r="J57" s="80" t="s">
        <v>27</v>
      </c>
      <c r="K57" s="80"/>
      <c r="L57" s="80"/>
      <c r="M57" s="80"/>
      <c r="N57" s="80"/>
      <c r="O57" s="80" t="s">
        <v>28</v>
      </c>
      <c r="P57" s="80"/>
      <c r="Q57" s="80"/>
      <c r="R57" s="80"/>
      <c r="S57" s="80"/>
      <c r="T57" s="8"/>
      <c r="U57" s="79"/>
      <c r="V57" s="82"/>
      <c r="W57" s="82"/>
      <c r="X57" s="82"/>
      <c r="Y57" s="82"/>
      <c r="Z57" s="13"/>
      <c r="AA57" s="79"/>
      <c r="AB57" s="8"/>
      <c r="AC57" s="8"/>
      <c r="AD57" s="8"/>
    </row>
    <row r="58" spans="1:30" s="2" customFormat="1" ht="14.6" x14ac:dyDescent="0.4">
      <c r="A58" s="10"/>
      <c r="B58" s="26"/>
      <c r="C58" s="26"/>
      <c r="D58" s="44"/>
      <c r="E58" s="27"/>
      <c r="F58" s="27"/>
      <c r="G58" s="27"/>
      <c r="H58" s="27"/>
      <c r="I58" s="27"/>
      <c r="J58" s="27"/>
      <c r="K58" s="27"/>
      <c r="L58" s="27"/>
      <c r="M58" s="27"/>
      <c r="N58" s="27"/>
      <c r="O58" s="45"/>
      <c r="P58" s="27"/>
      <c r="Q58" s="27"/>
      <c r="R58" s="27"/>
      <c r="S58" s="27"/>
      <c r="T58" s="10"/>
      <c r="U58" s="16"/>
      <c r="V58" s="16"/>
      <c r="W58" s="16"/>
      <c r="X58" s="16"/>
      <c r="Y58" s="16"/>
      <c r="Z58" s="10"/>
      <c r="AA58" s="17"/>
      <c r="AB58" s="10"/>
      <c r="AC58" s="10"/>
      <c r="AD58" s="10"/>
    </row>
    <row r="59" spans="1:30" s="2" customFormat="1" ht="14.6" x14ac:dyDescent="0.4">
      <c r="A59" s="10"/>
      <c r="B59" s="26"/>
      <c r="C59" s="26"/>
      <c r="D59" s="44"/>
      <c r="E59" s="27"/>
      <c r="F59" s="27"/>
      <c r="G59" s="27"/>
      <c r="H59" s="27"/>
      <c r="I59" s="27"/>
      <c r="J59" s="27"/>
      <c r="K59" s="27"/>
      <c r="L59" s="27"/>
      <c r="M59" s="27"/>
      <c r="N59" s="27"/>
      <c r="O59" s="45"/>
      <c r="P59" s="27"/>
      <c r="Q59" s="27"/>
      <c r="R59" s="27"/>
      <c r="S59" s="27"/>
      <c r="T59" s="10"/>
      <c r="U59" s="17"/>
      <c r="V59" s="18"/>
      <c r="W59" s="17"/>
      <c r="X59" s="17"/>
      <c r="Y59" s="17"/>
      <c r="Z59" s="10"/>
      <c r="AA59" s="17"/>
      <c r="AB59" s="10"/>
      <c r="AC59" s="10"/>
      <c r="AD59" s="10"/>
    </row>
    <row r="60" spans="1:30" s="2" customFormat="1" ht="14.6" x14ac:dyDescent="0.4">
      <c r="A60" s="10"/>
      <c r="B60" s="26"/>
      <c r="C60" s="26"/>
      <c r="D60" s="44"/>
      <c r="E60" s="27"/>
      <c r="F60" s="27"/>
      <c r="G60" s="27"/>
      <c r="H60" s="27"/>
      <c r="I60" s="27"/>
      <c r="J60" s="27"/>
      <c r="K60" s="27"/>
      <c r="L60" s="27"/>
      <c r="M60" s="27"/>
      <c r="N60" s="27"/>
      <c r="O60" s="45"/>
      <c r="P60" s="27"/>
      <c r="Q60" s="27"/>
      <c r="R60" s="27"/>
      <c r="S60" s="27"/>
      <c r="T60" s="10"/>
      <c r="U60" s="17"/>
      <c r="V60" s="17"/>
      <c r="W60" s="17"/>
      <c r="X60" s="17"/>
      <c r="Y60" s="17"/>
      <c r="Z60" s="10"/>
      <c r="AA60" s="17"/>
      <c r="AB60" s="10"/>
      <c r="AC60" s="10"/>
      <c r="AD60" s="10"/>
    </row>
    <row r="61" spans="1:30" s="2" customFormat="1" ht="14.6" x14ac:dyDescent="0.4">
      <c r="A61" s="10"/>
      <c r="B61" s="26"/>
      <c r="C61" s="26"/>
      <c r="D61" s="44"/>
      <c r="E61" s="27"/>
      <c r="F61" s="27"/>
      <c r="G61" s="27"/>
      <c r="H61" s="27"/>
      <c r="I61" s="27"/>
      <c r="J61" s="27"/>
      <c r="K61" s="27"/>
      <c r="L61" s="27"/>
      <c r="M61" s="27"/>
      <c r="N61" s="27"/>
      <c r="O61" s="45"/>
      <c r="P61" s="27"/>
      <c r="Q61" s="27"/>
      <c r="R61" s="27"/>
      <c r="S61" s="27"/>
      <c r="T61" s="10"/>
      <c r="U61" s="17"/>
      <c r="V61" s="17"/>
      <c r="W61" s="17"/>
      <c r="X61" s="17"/>
      <c r="Y61" s="17"/>
      <c r="Z61" s="10"/>
      <c r="AA61" s="17"/>
      <c r="AB61" s="10"/>
      <c r="AC61" s="10"/>
      <c r="AD61" s="10"/>
    </row>
    <row r="62" spans="1:30" s="12" customFormat="1" ht="10.75" x14ac:dyDescent="0.3">
      <c r="A62" s="11"/>
      <c r="B62" s="28"/>
      <c r="C62" s="29"/>
      <c r="D62" s="29"/>
      <c r="E62" s="31"/>
      <c r="F62" s="32"/>
      <c r="G62" s="33"/>
      <c r="H62" s="33"/>
      <c r="I62" s="34"/>
      <c r="J62" s="31"/>
      <c r="K62" s="32"/>
      <c r="L62" s="33"/>
      <c r="M62" s="33"/>
      <c r="N62" s="34"/>
      <c r="O62" s="33"/>
      <c r="P62" s="32"/>
      <c r="Q62" s="33"/>
      <c r="R62" s="33"/>
      <c r="S62" s="34"/>
      <c r="T62" s="11"/>
      <c r="U62" s="19"/>
      <c r="V62" s="15"/>
      <c r="W62" s="15"/>
      <c r="X62" s="15"/>
      <c r="Y62" s="20"/>
      <c r="Z62" s="11"/>
      <c r="AA62" s="24"/>
      <c r="AB62" s="11"/>
      <c r="AC62" s="11"/>
      <c r="AD62" s="11"/>
    </row>
    <row r="63" spans="1:30" s="12" customFormat="1" ht="12.9" x14ac:dyDescent="0.3">
      <c r="A63" s="11"/>
      <c r="B63" s="28" t="s">
        <v>91</v>
      </c>
      <c r="C63" s="29"/>
      <c r="D63" s="29"/>
      <c r="E63" s="35">
        <f>SUM(E57:E61)</f>
        <v>0</v>
      </c>
      <c r="F63" s="32"/>
      <c r="G63" s="33"/>
      <c r="H63" s="33"/>
      <c r="I63" s="36">
        <f>SUM(I57:I61)</f>
        <v>0</v>
      </c>
      <c r="J63" s="35">
        <f>SUM(J58:J61)</f>
        <v>0</v>
      </c>
      <c r="K63" s="32"/>
      <c r="L63" s="33"/>
      <c r="M63" s="33"/>
      <c r="N63" s="36">
        <f>SUM(N57:N61)</f>
        <v>0</v>
      </c>
      <c r="O63" s="36">
        <f>SUM(O57:O61)</f>
        <v>0</v>
      </c>
      <c r="P63" s="32"/>
      <c r="Q63" s="33"/>
      <c r="R63" s="33"/>
      <c r="S63" s="36">
        <f>SUM(S57:S61)</f>
        <v>0</v>
      </c>
      <c r="T63" s="11"/>
      <c r="U63" s="19"/>
      <c r="V63" s="15"/>
      <c r="W63" s="15"/>
      <c r="X63" s="15"/>
      <c r="Y63" s="20"/>
      <c r="Z63" s="11"/>
      <c r="AA63" s="24"/>
      <c r="AB63" s="11"/>
      <c r="AC63" s="11"/>
      <c r="AD63" s="11"/>
    </row>
    <row r="64" spans="1:30" s="12" customFormat="1" ht="10.75" x14ac:dyDescent="0.3">
      <c r="A64" s="11"/>
      <c r="B64" s="37"/>
      <c r="C64" s="38"/>
      <c r="D64" s="38"/>
      <c r="E64" s="40"/>
      <c r="F64" s="41"/>
      <c r="G64" s="42"/>
      <c r="H64" s="42"/>
      <c r="I64" s="43"/>
      <c r="J64" s="40"/>
      <c r="K64" s="41"/>
      <c r="L64" s="42"/>
      <c r="M64" s="42"/>
      <c r="N64" s="43"/>
      <c r="O64" s="42"/>
      <c r="P64" s="41"/>
      <c r="Q64" s="42"/>
      <c r="R64" s="42"/>
      <c r="S64" s="43"/>
      <c r="T64" s="11"/>
      <c r="U64" s="21"/>
      <c r="V64" s="22"/>
      <c r="W64" s="22"/>
      <c r="X64" s="22"/>
      <c r="Y64" s="23"/>
      <c r="Z64" s="11"/>
      <c r="AA64" s="25"/>
      <c r="AB64" s="11"/>
      <c r="AC64" s="11"/>
      <c r="AD64" s="11"/>
    </row>
    <row r="65" spans="1:30" x14ac:dyDescent="0.3">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9.3" x14ac:dyDescent="0.3">
      <c r="A66" s="4"/>
      <c r="B66" s="3" t="s">
        <v>99</v>
      </c>
      <c r="C66" s="3"/>
      <c r="D66" s="3"/>
      <c r="E66" s="3"/>
      <c r="F66" s="3"/>
      <c r="G66" s="3"/>
      <c r="H66" s="3"/>
      <c r="I66" s="3"/>
      <c r="J66" s="3"/>
      <c r="K66" s="4"/>
      <c r="L66" s="4"/>
      <c r="M66" s="4"/>
      <c r="N66" s="4"/>
      <c r="O66" s="4"/>
      <c r="P66" s="4"/>
      <c r="Q66" s="4"/>
      <c r="R66" s="4"/>
      <c r="S66" s="4"/>
      <c r="T66" s="4"/>
      <c r="U66" s="4"/>
      <c r="V66" s="4"/>
      <c r="W66" s="4"/>
      <c r="X66" s="4"/>
      <c r="Y66" s="4"/>
      <c r="Z66" s="4"/>
      <c r="AA66" s="4"/>
      <c r="AB66" s="4"/>
      <c r="AC66" s="4"/>
      <c r="AD66" s="4"/>
    </row>
    <row r="67" spans="1:30" x14ac:dyDescent="0.3">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5.9" x14ac:dyDescent="0.3">
      <c r="A68" s="4"/>
      <c r="B68" s="73" t="s">
        <v>100</v>
      </c>
      <c r="C68" s="73" t="s">
        <v>101</v>
      </c>
      <c r="D68" s="73" t="s">
        <v>102</v>
      </c>
      <c r="E68" s="84" t="s">
        <v>103</v>
      </c>
      <c r="F68" s="84"/>
      <c r="G68" s="84"/>
      <c r="H68" s="84"/>
      <c r="I68" s="84"/>
      <c r="J68" s="84"/>
      <c r="K68" s="4"/>
      <c r="L68" s="4"/>
      <c r="M68" s="4"/>
      <c r="N68" s="4"/>
      <c r="O68" s="4"/>
      <c r="P68" s="4"/>
      <c r="Q68" s="4"/>
      <c r="R68" s="4"/>
      <c r="S68" s="4"/>
      <c r="T68" s="4"/>
      <c r="U68" s="4"/>
      <c r="V68" s="4"/>
      <c r="W68" s="4"/>
      <c r="X68" s="4"/>
      <c r="Y68" s="4"/>
      <c r="Z68" s="4"/>
      <c r="AA68" s="4"/>
      <c r="AB68" s="4"/>
      <c r="AC68" s="4"/>
      <c r="AD68" s="4"/>
    </row>
    <row r="69" spans="1:30" ht="38.25" customHeight="1" x14ac:dyDescent="0.3">
      <c r="A69" s="4"/>
      <c r="B69" s="85" t="s">
        <v>104</v>
      </c>
      <c r="C69" s="14" t="s">
        <v>5</v>
      </c>
      <c r="D69" s="14" t="s">
        <v>105</v>
      </c>
      <c r="E69" s="88" t="s">
        <v>106</v>
      </c>
      <c r="F69" s="88"/>
      <c r="G69" s="88"/>
      <c r="H69" s="88"/>
      <c r="I69" s="88"/>
      <c r="J69" s="88"/>
      <c r="K69" s="4"/>
      <c r="L69" s="4"/>
      <c r="M69" s="4"/>
      <c r="N69" s="4"/>
      <c r="O69" s="4"/>
      <c r="P69" s="4"/>
      <c r="Q69" s="4"/>
      <c r="R69" s="4"/>
      <c r="S69" s="4"/>
      <c r="T69" s="4"/>
      <c r="U69" s="4"/>
      <c r="V69" s="4"/>
      <c r="W69" s="4"/>
      <c r="X69" s="4"/>
      <c r="Y69" s="4"/>
      <c r="Z69" s="4"/>
      <c r="AA69" s="4"/>
      <c r="AB69" s="4"/>
      <c r="AC69" s="4"/>
      <c r="AD69" s="4"/>
    </row>
    <row r="70" spans="1:30" ht="27" customHeight="1" x14ac:dyDescent="0.3">
      <c r="A70" s="4"/>
      <c r="B70" s="86"/>
      <c r="C70" s="14" t="s">
        <v>6</v>
      </c>
      <c r="D70" s="14" t="s">
        <v>105</v>
      </c>
      <c r="E70" s="88" t="s">
        <v>107</v>
      </c>
      <c r="F70" s="88"/>
      <c r="G70" s="88"/>
      <c r="H70" s="88"/>
      <c r="I70" s="88"/>
      <c r="J70" s="88"/>
      <c r="K70" s="4"/>
      <c r="L70" s="4"/>
      <c r="M70" s="4"/>
      <c r="N70" s="4"/>
      <c r="O70" s="4"/>
      <c r="P70" s="4"/>
      <c r="Q70" s="4"/>
      <c r="R70" s="4"/>
      <c r="S70" s="4"/>
      <c r="T70" s="4"/>
      <c r="U70" s="4"/>
      <c r="V70" s="4"/>
      <c r="W70" s="4"/>
      <c r="X70" s="4"/>
      <c r="Y70" s="4"/>
      <c r="Z70" s="4"/>
      <c r="AA70" s="4"/>
      <c r="AB70" s="4"/>
      <c r="AC70" s="4"/>
      <c r="AD70" s="4"/>
    </row>
    <row r="71" spans="1:30" ht="44.7" customHeight="1" x14ac:dyDescent="0.3">
      <c r="A71" s="4"/>
      <c r="B71" s="86"/>
      <c r="C71" s="14" t="s">
        <v>108</v>
      </c>
      <c r="D71" s="74" t="s">
        <v>105</v>
      </c>
      <c r="E71" s="88" t="s">
        <v>109</v>
      </c>
      <c r="F71" s="88"/>
      <c r="G71" s="88"/>
      <c r="H71" s="88"/>
      <c r="I71" s="88"/>
      <c r="J71" s="88"/>
      <c r="K71" s="4"/>
      <c r="L71" s="4"/>
      <c r="M71" s="4"/>
      <c r="N71" s="4"/>
      <c r="O71" s="4"/>
      <c r="P71" s="4"/>
      <c r="Q71" s="4"/>
      <c r="R71" s="4"/>
      <c r="S71" s="4"/>
      <c r="T71" s="4"/>
      <c r="U71" s="4"/>
      <c r="V71" s="4"/>
      <c r="W71" s="4"/>
      <c r="X71" s="4"/>
      <c r="Y71" s="4"/>
      <c r="Z71" s="4"/>
      <c r="AA71" s="4"/>
      <c r="AB71" s="4"/>
      <c r="AC71" s="4"/>
      <c r="AD71" s="4"/>
    </row>
    <row r="72" spans="1:30" ht="50.7" customHeight="1" x14ac:dyDescent="0.3">
      <c r="A72" s="4"/>
      <c r="B72" s="86"/>
      <c r="C72" s="14" t="s">
        <v>110</v>
      </c>
      <c r="D72" s="14" t="s">
        <v>21</v>
      </c>
      <c r="E72" s="88" t="s">
        <v>111</v>
      </c>
      <c r="F72" s="88"/>
      <c r="G72" s="88"/>
      <c r="H72" s="88"/>
      <c r="I72" s="88"/>
      <c r="J72" s="88"/>
      <c r="K72" s="4"/>
      <c r="L72" s="4"/>
      <c r="M72" s="4"/>
      <c r="N72" s="4"/>
      <c r="O72" s="4"/>
      <c r="P72" s="4"/>
      <c r="Q72" s="4"/>
      <c r="R72" s="4"/>
      <c r="S72" s="4"/>
      <c r="T72" s="4"/>
      <c r="U72" s="4"/>
      <c r="V72" s="4"/>
      <c r="W72" s="4"/>
      <c r="X72" s="4"/>
      <c r="Y72" s="4"/>
      <c r="Z72" s="4"/>
      <c r="AA72" s="4"/>
      <c r="AB72" s="4"/>
      <c r="AC72" s="4"/>
      <c r="AD72" s="4"/>
    </row>
    <row r="73" spans="1:30" ht="33" customHeight="1" x14ac:dyDescent="0.3">
      <c r="A73" s="4"/>
      <c r="B73" s="86"/>
      <c r="C73" s="14" t="s">
        <v>9</v>
      </c>
      <c r="D73" s="14" t="s">
        <v>22</v>
      </c>
      <c r="E73" s="88" t="s">
        <v>112</v>
      </c>
      <c r="F73" s="88"/>
      <c r="G73" s="88"/>
      <c r="H73" s="88"/>
      <c r="I73" s="88"/>
      <c r="J73" s="88"/>
      <c r="K73" s="4"/>
      <c r="L73" s="4"/>
      <c r="M73" s="4"/>
      <c r="N73" s="4"/>
      <c r="O73" s="4"/>
      <c r="P73" s="4"/>
      <c r="Q73" s="4"/>
      <c r="R73" s="4"/>
      <c r="S73" s="4"/>
      <c r="T73" s="4"/>
      <c r="U73" s="4"/>
      <c r="V73" s="4"/>
      <c r="W73" s="4"/>
      <c r="X73" s="4"/>
      <c r="Y73" s="4"/>
      <c r="Z73" s="4"/>
      <c r="AA73" s="4"/>
      <c r="AB73" s="4"/>
      <c r="AC73" s="4"/>
      <c r="AD73" s="4"/>
    </row>
    <row r="74" spans="1:30" ht="35.25" customHeight="1" x14ac:dyDescent="0.3">
      <c r="A74" s="4"/>
      <c r="B74" s="86"/>
      <c r="C74" s="14" t="s">
        <v>10</v>
      </c>
      <c r="D74" s="14" t="s">
        <v>23</v>
      </c>
      <c r="E74" s="88" t="s">
        <v>113</v>
      </c>
      <c r="F74" s="88"/>
      <c r="G74" s="88"/>
      <c r="H74" s="88"/>
      <c r="I74" s="88"/>
      <c r="J74" s="88"/>
      <c r="K74" s="4"/>
      <c r="L74" s="4"/>
      <c r="M74" s="4"/>
      <c r="N74" s="4"/>
      <c r="O74" s="4"/>
      <c r="P74" s="4"/>
      <c r="Q74" s="4"/>
      <c r="R74" s="4"/>
      <c r="S74" s="4"/>
      <c r="T74" s="4"/>
      <c r="U74" s="4"/>
      <c r="V74" s="4"/>
      <c r="W74" s="4"/>
      <c r="X74" s="4"/>
      <c r="Y74" s="4"/>
      <c r="Z74" s="4"/>
      <c r="AA74" s="4"/>
      <c r="AB74" s="4"/>
      <c r="AC74" s="4"/>
      <c r="AD74" s="4"/>
    </row>
    <row r="75" spans="1:30" ht="41.25" customHeight="1" x14ac:dyDescent="0.3">
      <c r="A75" s="4"/>
      <c r="B75" s="86"/>
      <c r="C75" s="14" t="s">
        <v>11</v>
      </c>
      <c r="D75" s="14" t="s">
        <v>23</v>
      </c>
      <c r="E75" s="88" t="s">
        <v>114</v>
      </c>
      <c r="F75" s="88"/>
      <c r="G75" s="88"/>
      <c r="H75" s="88"/>
      <c r="I75" s="88"/>
      <c r="J75" s="88"/>
      <c r="K75" s="4"/>
      <c r="L75" s="4"/>
      <c r="M75" s="4"/>
      <c r="N75" s="4"/>
      <c r="O75" s="4"/>
      <c r="P75" s="4"/>
      <c r="Q75" s="4"/>
      <c r="R75" s="4"/>
      <c r="S75" s="4"/>
      <c r="T75" s="4"/>
      <c r="U75" s="4"/>
      <c r="V75" s="4"/>
      <c r="W75" s="4"/>
      <c r="X75" s="4"/>
      <c r="Y75" s="4"/>
      <c r="Z75" s="4"/>
      <c r="AA75" s="4"/>
      <c r="AB75" s="4"/>
      <c r="AC75" s="4"/>
      <c r="AD75" s="4"/>
    </row>
    <row r="76" spans="1:30" ht="46.4" customHeight="1" x14ac:dyDescent="0.3">
      <c r="A76" s="4"/>
      <c r="B76" s="87"/>
      <c r="C76" s="14" t="s">
        <v>115</v>
      </c>
      <c r="D76" s="14" t="s">
        <v>23</v>
      </c>
      <c r="E76" s="88" t="s">
        <v>116</v>
      </c>
      <c r="F76" s="88"/>
      <c r="G76" s="88"/>
      <c r="H76" s="88"/>
      <c r="I76" s="88"/>
      <c r="J76" s="88"/>
      <c r="K76" s="4"/>
      <c r="L76" s="4"/>
      <c r="M76" s="4"/>
      <c r="N76" s="4"/>
      <c r="O76" s="4"/>
      <c r="P76" s="4"/>
      <c r="Q76" s="4"/>
      <c r="R76" s="4"/>
      <c r="S76" s="4"/>
      <c r="T76" s="4"/>
      <c r="U76" s="4"/>
      <c r="V76" s="4"/>
      <c r="W76" s="4"/>
      <c r="X76" s="4"/>
      <c r="Y76" s="4"/>
      <c r="Z76" s="4"/>
      <c r="AA76" s="4"/>
      <c r="AB76" s="4"/>
      <c r="AC76" s="4"/>
      <c r="AD76" s="4"/>
    </row>
    <row r="77" spans="1:30" ht="44.25" customHeight="1" x14ac:dyDescent="0.3">
      <c r="A77" s="4"/>
      <c r="B77" s="85" t="s">
        <v>117</v>
      </c>
      <c r="C77" s="14" t="s">
        <v>118</v>
      </c>
      <c r="D77" s="14" t="s">
        <v>119</v>
      </c>
      <c r="E77" s="88" t="s">
        <v>120</v>
      </c>
      <c r="F77" s="88"/>
      <c r="G77" s="88"/>
      <c r="H77" s="88"/>
      <c r="I77" s="88"/>
      <c r="J77" s="88"/>
      <c r="K77" s="4"/>
      <c r="L77" s="4"/>
      <c r="M77" s="4"/>
      <c r="N77" s="4"/>
      <c r="O77" s="4"/>
      <c r="P77" s="4"/>
      <c r="Q77" s="4"/>
      <c r="R77" s="4"/>
      <c r="S77" s="4"/>
      <c r="T77" s="4"/>
      <c r="U77" s="4"/>
      <c r="V77" s="4"/>
      <c r="W77" s="4"/>
      <c r="X77" s="4"/>
      <c r="Y77" s="4"/>
      <c r="Z77" s="4"/>
      <c r="AA77" s="4"/>
      <c r="AB77" s="4"/>
      <c r="AC77" s="4"/>
      <c r="AD77" s="4"/>
    </row>
    <row r="78" spans="1:30" ht="38.25" customHeight="1" x14ac:dyDescent="0.3">
      <c r="A78" s="4"/>
      <c r="B78" s="86"/>
      <c r="C78" s="14" t="s">
        <v>16</v>
      </c>
      <c r="D78" s="14" t="s">
        <v>24</v>
      </c>
      <c r="E78" s="88" t="s">
        <v>121</v>
      </c>
      <c r="F78" s="88"/>
      <c r="G78" s="88"/>
      <c r="H78" s="88"/>
      <c r="I78" s="88"/>
      <c r="J78" s="88"/>
      <c r="K78" s="4"/>
      <c r="L78" s="4"/>
      <c r="M78" s="4"/>
      <c r="N78" s="4"/>
      <c r="O78" s="4"/>
      <c r="P78" s="4"/>
      <c r="Q78" s="4"/>
      <c r="R78" s="4"/>
      <c r="S78" s="4"/>
      <c r="T78" s="4"/>
      <c r="U78" s="4"/>
      <c r="V78" s="4"/>
      <c r="W78" s="4"/>
      <c r="X78" s="4"/>
      <c r="Y78" s="4"/>
      <c r="Z78" s="4"/>
      <c r="AA78" s="4"/>
      <c r="AB78" s="4"/>
      <c r="AC78" s="4"/>
      <c r="AD78" s="4"/>
    </row>
    <row r="79" spans="1:30" ht="36" customHeight="1" x14ac:dyDescent="0.3">
      <c r="A79" s="4"/>
      <c r="B79" s="86"/>
      <c r="C79" s="14" t="s">
        <v>17</v>
      </c>
      <c r="D79" s="14" t="s">
        <v>25</v>
      </c>
      <c r="E79" s="88" t="s">
        <v>122</v>
      </c>
      <c r="F79" s="88"/>
      <c r="G79" s="88"/>
      <c r="H79" s="88"/>
      <c r="I79" s="88"/>
      <c r="J79" s="88"/>
      <c r="K79" s="4"/>
      <c r="L79" s="4"/>
      <c r="M79" s="4"/>
      <c r="N79" s="4"/>
      <c r="O79" s="4"/>
      <c r="P79" s="4"/>
      <c r="Q79" s="4"/>
      <c r="R79" s="4"/>
      <c r="S79" s="4"/>
      <c r="T79" s="4"/>
      <c r="U79" s="4"/>
      <c r="V79" s="4"/>
      <c r="W79" s="4"/>
      <c r="X79" s="4"/>
      <c r="Y79" s="4"/>
      <c r="Z79" s="4"/>
      <c r="AA79" s="4"/>
      <c r="AB79" s="4"/>
      <c r="AC79" s="4"/>
      <c r="AD79" s="4"/>
    </row>
    <row r="80" spans="1:30" ht="34.4" customHeight="1" x14ac:dyDescent="0.3">
      <c r="A80" s="4"/>
      <c r="B80" s="86"/>
      <c r="C80" s="14" t="s">
        <v>18</v>
      </c>
      <c r="D80" s="14" t="s">
        <v>24</v>
      </c>
      <c r="E80" s="88" t="s">
        <v>123</v>
      </c>
      <c r="F80" s="88"/>
      <c r="G80" s="88"/>
      <c r="H80" s="88"/>
      <c r="I80" s="88"/>
      <c r="J80" s="88"/>
      <c r="K80" s="4"/>
      <c r="L80" s="4"/>
      <c r="M80" s="4"/>
      <c r="N80" s="4"/>
      <c r="O80" s="4"/>
      <c r="P80" s="4"/>
      <c r="Q80" s="4"/>
      <c r="R80" s="4"/>
      <c r="S80" s="4"/>
      <c r="T80" s="4"/>
      <c r="U80" s="4"/>
      <c r="V80" s="4"/>
      <c r="W80" s="4"/>
      <c r="X80" s="4"/>
      <c r="Y80" s="4"/>
      <c r="Z80" s="4"/>
      <c r="AA80" s="4"/>
      <c r="AB80" s="4"/>
      <c r="AC80" s="4"/>
      <c r="AD80" s="4"/>
    </row>
    <row r="81" spans="1:30" ht="46.4" customHeight="1" x14ac:dyDescent="0.3">
      <c r="A81" s="4"/>
      <c r="B81" s="87"/>
      <c r="C81" s="14" t="s">
        <v>124</v>
      </c>
      <c r="D81" s="14" t="s">
        <v>21</v>
      </c>
      <c r="E81" s="88" t="s">
        <v>125</v>
      </c>
      <c r="F81" s="88"/>
      <c r="G81" s="88"/>
      <c r="H81" s="88"/>
      <c r="I81" s="88"/>
      <c r="J81" s="88"/>
      <c r="K81" s="4"/>
      <c r="L81" s="4"/>
      <c r="M81" s="4"/>
      <c r="N81" s="4"/>
      <c r="O81" s="4"/>
      <c r="P81" s="4"/>
      <c r="Q81" s="4"/>
      <c r="R81" s="4"/>
      <c r="S81" s="4"/>
      <c r="T81" s="4"/>
      <c r="U81" s="4"/>
      <c r="V81" s="4"/>
      <c r="W81" s="4"/>
      <c r="X81" s="4"/>
      <c r="Y81" s="4"/>
      <c r="Z81" s="4"/>
      <c r="AA81" s="4"/>
      <c r="AB81" s="4"/>
      <c r="AC81" s="4"/>
      <c r="AD81" s="4"/>
    </row>
    <row r="82" spans="1:30" ht="45" customHeight="1" x14ac:dyDescent="0.3">
      <c r="A82" s="4"/>
      <c r="B82" s="75" t="s">
        <v>126</v>
      </c>
      <c r="C82" s="14" t="s">
        <v>20</v>
      </c>
      <c r="D82" s="14" t="s">
        <v>105</v>
      </c>
      <c r="E82" s="88" t="s">
        <v>127</v>
      </c>
      <c r="F82" s="88"/>
      <c r="G82" s="88"/>
      <c r="H82" s="88"/>
      <c r="I82" s="88"/>
      <c r="J82" s="88"/>
      <c r="K82" s="4"/>
      <c r="L82" s="4"/>
      <c r="M82" s="4"/>
      <c r="N82" s="4"/>
      <c r="O82" s="4"/>
      <c r="P82" s="4"/>
      <c r="Q82" s="4"/>
      <c r="R82" s="4"/>
      <c r="S82" s="4"/>
      <c r="T82" s="4"/>
      <c r="U82" s="4"/>
      <c r="V82" s="4"/>
      <c r="W82" s="4"/>
      <c r="X82" s="4"/>
      <c r="Y82" s="4"/>
      <c r="Z82" s="4"/>
      <c r="AA82" s="4"/>
      <c r="AB82" s="4"/>
      <c r="AC82" s="4"/>
      <c r="AD82" s="4"/>
    </row>
    <row r="83" spans="1:30" x14ac:dyDescent="0.3">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sheetData>
  <mergeCells count="79">
    <mergeCell ref="E82:J82"/>
    <mergeCell ref="B7:B10"/>
    <mergeCell ref="E74:J74"/>
    <mergeCell ref="E75:J75"/>
    <mergeCell ref="E76:J76"/>
    <mergeCell ref="B77:B81"/>
    <mergeCell ref="E77:J77"/>
    <mergeCell ref="E78:J78"/>
    <mergeCell ref="E79:J79"/>
    <mergeCell ref="E80:J80"/>
    <mergeCell ref="E81:J81"/>
    <mergeCell ref="E57:I57"/>
    <mergeCell ref="J57:N57"/>
    <mergeCell ref="E10:I10"/>
    <mergeCell ref="J10:N10"/>
    <mergeCell ref="L7:L8"/>
    <mergeCell ref="E68:J68"/>
    <mergeCell ref="B69:B76"/>
    <mergeCell ref="E69:J69"/>
    <mergeCell ref="E70:J70"/>
    <mergeCell ref="E71:J71"/>
    <mergeCell ref="E72:J72"/>
    <mergeCell ref="E73:J73"/>
    <mergeCell ref="V54:V55"/>
    <mergeCell ref="W54:W55"/>
    <mergeCell ref="X54:X55"/>
    <mergeCell ref="Y54:Y55"/>
    <mergeCell ref="AA54:AA57"/>
    <mergeCell ref="V56:V57"/>
    <mergeCell ref="W56:W57"/>
    <mergeCell ref="X56:X57"/>
    <mergeCell ref="Y56:Y57"/>
    <mergeCell ref="I7:I8"/>
    <mergeCell ref="J7:J8"/>
    <mergeCell ref="U54:U57"/>
    <mergeCell ref="I54:I55"/>
    <mergeCell ref="J54:J55"/>
    <mergeCell ref="K54:K55"/>
    <mergeCell ref="L54:L55"/>
    <mergeCell ref="M54:M55"/>
    <mergeCell ref="N54:N55"/>
    <mergeCell ref="O54:O55"/>
    <mergeCell ref="P54:P55"/>
    <mergeCell ref="Q54:Q55"/>
    <mergeCell ref="R54:R55"/>
    <mergeCell ref="S54:S55"/>
    <mergeCell ref="O57:S57"/>
    <mergeCell ref="Q7:Q8"/>
    <mergeCell ref="G54:G55"/>
    <mergeCell ref="H54:H55"/>
    <mergeCell ref="C7:C10"/>
    <mergeCell ref="D7:D10"/>
    <mergeCell ref="E7:E8"/>
    <mergeCell ref="F7:F8"/>
    <mergeCell ref="G7:G8"/>
    <mergeCell ref="H7:H8"/>
    <mergeCell ref="B54:B57"/>
    <mergeCell ref="C54:C57"/>
    <mergeCell ref="D54:D57"/>
    <mergeCell ref="E54:E55"/>
    <mergeCell ref="F54:F55"/>
    <mergeCell ref="W7:W8"/>
    <mergeCell ref="Y7:Y8"/>
    <mergeCell ref="AA7:AA10"/>
    <mergeCell ref="V9:V10"/>
    <mergeCell ref="W9:W10"/>
    <mergeCell ref="X9:X10"/>
    <mergeCell ref="Y9:Y10"/>
    <mergeCell ref="X7:X8"/>
    <mergeCell ref="R7:R8"/>
    <mergeCell ref="S7:S8"/>
    <mergeCell ref="U7:U10"/>
    <mergeCell ref="V7:V8"/>
    <mergeCell ref="O10:S10"/>
    <mergeCell ref="K7:K8"/>
    <mergeCell ref="M7:M8"/>
    <mergeCell ref="N7:N8"/>
    <mergeCell ref="O7:O8"/>
    <mergeCell ref="P7:P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62"/>
  <sheetViews>
    <sheetView zoomScale="96" zoomScaleNormal="96" workbookViewId="0">
      <selection activeCell="O12" sqref="O12"/>
    </sheetView>
  </sheetViews>
  <sheetFormatPr defaultRowHeight="12.45" x14ac:dyDescent="0.3"/>
  <cols>
    <col min="1" max="1" width="2.15234375" customWidth="1"/>
    <col min="2" max="2" width="29.4609375" customWidth="1"/>
    <col min="3" max="3" width="22.53515625" customWidth="1"/>
    <col min="4" max="4" width="12.23046875" customWidth="1"/>
    <col min="8" max="8" width="12.23046875" bestFit="1" customWidth="1"/>
    <col min="9" max="9" width="12.69140625" customWidth="1"/>
    <col min="13" max="14" width="12.23046875" bestFit="1" customWidth="1"/>
    <col min="18" max="18" width="12.23046875" bestFit="1" customWidth="1"/>
    <col min="20" max="20" width="12.84375" customWidth="1"/>
    <col min="21" max="21" width="13.15234375" customWidth="1"/>
    <col min="22" max="22" width="14.4609375" customWidth="1"/>
    <col min="24" max="24" width="90" customWidth="1"/>
  </cols>
  <sheetData>
    <row r="1" spans="1:27" x14ac:dyDescent="0.3">
      <c r="A1" s="4"/>
      <c r="B1" s="4"/>
      <c r="C1" s="4"/>
      <c r="D1" s="4"/>
      <c r="E1" s="4"/>
      <c r="F1" s="4"/>
      <c r="G1" s="4"/>
      <c r="H1" s="4"/>
      <c r="I1" s="4"/>
      <c r="J1" s="4"/>
      <c r="K1" s="4"/>
      <c r="L1" s="4"/>
      <c r="M1" s="4"/>
      <c r="N1" s="4"/>
      <c r="O1" s="4"/>
      <c r="P1" s="4"/>
      <c r="Q1" s="4"/>
      <c r="R1" s="4"/>
      <c r="S1" s="4"/>
      <c r="T1" s="4"/>
      <c r="U1" s="4"/>
      <c r="V1" s="4"/>
      <c r="W1" s="4"/>
      <c r="X1" s="4"/>
      <c r="Y1" s="4"/>
      <c r="Z1" s="4"/>
      <c r="AA1" s="4"/>
    </row>
    <row r="2" spans="1:27" ht="19.3" x14ac:dyDescent="0.3">
      <c r="A2" s="4"/>
      <c r="B2" s="3" t="s">
        <v>0</v>
      </c>
      <c r="C2" s="3"/>
      <c r="D2" s="3"/>
      <c r="E2" s="3"/>
      <c r="F2" s="3"/>
      <c r="G2" s="3"/>
      <c r="H2" s="3"/>
      <c r="I2" s="3"/>
      <c r="J2" s="3"/>
      <c r="K2" s="3"/>
      <c r="L2" s="3"/>
      <c r="M2" s="3"/>
      <c r="N2" s="3"/>
      <c r="O2" s="3"/>
      <c r="P2" s="3"/>
      <c r="Q2" s="3"/>
      <c r="R2" s="3"/>
      <c r="S2" s="3"/>
      <c r="T2" s="3"/>
      <c r="U2" s="3"/>
      <c r="V2" s="3"/>
      <c r="W2" s="3"/>
      <c r="X2" s="3"/>
      <c r="Y2" s="4"/>
      <c r="Z2" s="4"/>
      <c r="AA2" s="4"/>
    </row>
    <row r="3" spans="1:27" ht="20.149999999999999" x14ac:dyDescent="0.3">
      <c r="A3" s="4"/>
      <c r="B3" s="5"/>
      <c r="C3" s="5"/>
      <c r="D3" s="6"/>
      <c r="E3" s="6"/>
      <c r="F3" s="6"/>
      <c r="G3" s="6"/>
      <c r="H3" s="6"/>
      <c r="I3" s="6"/>
      <c r="J3" s="6"/>
      <c r="K3" s="6"/>
      <c r="L3" s="6"/>
      <c r="M3" s="6"/>
      <c r="N3" s="6"/>
      <c r="O3" s="6"/>
      <c r="P3" s="6"/>
      <c r="Q3" s="6"/>
      <c r="R3" s="6"/>
      <c r="S3" s="6"/>
      <c r="T3" s="6"/>
      <c r="U3" s="6"/>
      <c r="V3" s="6"/>
      <c r="W3" s="6"/>
      <c r="X3" s="4"/>
      <c r="Y3" s="4"/>
      <c r="Z3" s="4"/>
      <c r="AA3" s="4"/>
    </row>
    <row r="4" spans="1:27" ht="19.3" x14ac:dyDescent="0.3">
      <c r="A4" s="4"/>
      <c r="B4" s="3" t="s">
        <v>128</v>
      </c>
      <c r="C4" s="3"/>
      <c r="D4" s="3"/>
      <c r="E4" s="3"/>
      <c r="F4" s="3"/>
      <c r="G4" s="3"/>
      <c r="H4" s="3"/>
      <c r="I4" s="3"/>
      <c r="J4" s="3"/>
      <c r="K4" s="3"/>
      <c r="L4" s="3"/>
      <c r="M4" s="3"/>
      <c r="N4" s="3"/>
      <c r="O4" s="3"/>
      <c r="P4" s="3"/>
      <c r="Q4" s="3"/>
      <c r="R4" s="3"/>
      <c r="S4" s="3"/>
      <c r="T4" s="3"/>
      <c r="U4" s="3"/>
      <c r="V4" s="3"/>
      <c r="W4" s="3"/>
      <c r="X4" s="3"/>
      <c r="Y4" s="4"/>
      <c r="Z4" s="4"/>
      <c r="AA4" s="4"/>
    </row>
    <row r="5" spans="1:27" ht="28.75" x14ac:dyDescent="0.3">
      <c r="A5" s="4"/>
      <c r="B5" s="3" t="s">
        <v>2</v>
      </c>
      <c r="C5" s="7"/>
      <c r="D5" s="6"/>
      <c r="E5" s="6"/>
      <c r="F5" s="6"/>
      <c r="G5" s="6"/>
      <c r="H5" s="6"/>
      <c r="I5" s="6"/>
      <c r="J5" s="6"/>
      <c r="K5" s="6"/>
      <c r="L5" s="6"/>
      <c r="M5" s="6"/>
      <c r="N5" s="6"/>
      <c r="O5" s="6"/>
      <c r="P5" s="6"/>
      <c r="Q5" s="6"/>
      <c r="R5" s="6"/>
      <c r="S5" s="6"/>
      <c r="T5" s="3" t="s">
        <v>3</v>
      </c>
      <c r="U5" s="6"/>
      <c r="V5" s="6"/>
      <c r="W5" s="6"/>
      <c r="X5" s="3" t="s">
        <v>4</v>
      </c>
      <c r="Y5" s="4"/>
      <c r="Z5" s="4"/>
      <c r="AA5" s="4"/>
    </row>
    <row r="6" spans="1:27" ht="28.75" x14ac:dyDescent="0.3">
      <c r="A6" s="4"/>
      <c r="B6" s="7"/>
      <c r="C6" s="7"/>
      <c r="D6" s="6"/>
      <c r="E6" s="6"/>
      <c r="F6" s="6"/>
      <c r="G6" s="6"/>
      <c r="H6" s="6"/>
      <c r="I6" s="6"/>
      <c r="J6" s="6"/>
      <c r="K6" s="6"/>
      <c r="L6" s="6"/>
      <c r="M6" s="6"/>
      <c r="N6" s="6"/>
      <c r="O6" s="6"/>
      <c r="P6" s="6"/>
      <c r="Q6" s="6"/>
      <c r="R6" s="6"/>
      <c r="S6" s="6"/>
      <c r="T6" s="6"/>
      <c r="U6" s="6"/>
      <c r="V6" s="6"/>
      <c r="W6" s="6"/>
      <c r="X6" s="6"/>
      <c r="Y6" s="4"/>
      <c r="Z6" s="4"/>
      <c r="AA6" s="4"/>
    </row>
    <row r="7" spans="1:27" s="9" customFormat="1" ht="27.65" customHeight="1" x14ac:dyDescent="0.25">
      <c r="A7" s="8"/>
      <c r="B7" s="76" t="s">
        <v>5</v>
      </c>
      <c r="C7" s="76" t="s">
        <v>6</v>
      </c>
      <c r="D7" s="76" t="s">
        <v>8</v>
      </c>
      <c r="E7" s="76" t="s">
        <v>9</v>
      </c>
      <c r="F7" s="76" t="s">
        <v>10</v>
      </c>
      <c r="G7" s="76" t="s">
        <v>11</v>
      </c>
      <c r="H7" s="76" t="s">
        <v>12</v>
      </c>
      <c r="I7" s="76" t="s">
        <v>8</v>
      </c>
      <c r="J7" s="76" t="s">
        <v>9</v>
      </c>
      <c r="K7" s="76" t="s">
        <v>10</v>
      </c>
      <c r="L7" s="76" t="s">
        <v>11</v>
      </c>
      <c r="M7" s="76" t="s">
        <v>13</v>
      </c>
      <c r="N7" s="76" t="s">
        <v>8</v>
      </c>
      <c r="O7" s="76" t="s">
        <v>9</v>
      </c>
      <c r="P7" s="89" t="s">
        <v>10</v>
      </c>
      <c r="Q7" s="76" t="s">
        <v>11</v>
      </c>
      <c r="R7" s="76" t="s">
        <v>14</v>
      </c>
      <c r="S7" s="8"/>
      <c r="T7" s="77" t="s">
        <v>16</v>
      </c>
      <c r="U7" s="77" t="s">
        <v>17</v>
      </c>
      <c r="V7" s="77" t="s">
        <v>18</v>
      </c>
      <c r="W7" s="13"/>
      <c r="X7" s="77" t="s">
        <v>20</v>
      </c>
      <c r="Y7" s="8"/>
      <c r="Z7" s="8"/>
      <c r="AA7" s="8"/>
    </row>
    <row r="8" spans="1:27" s="9" customFormat="1" ht="10.75" customHeight="1" x14ac:dyDescent="0.25">
      <c r="A8" s="8"/>
      <c r="B8" s="76"/>
      <c r="C8" s="76"/>
      <c r="D8" s="76"/>
      <c r="E8" s="76"/>
      <c r="F8" s="76"/>
      <c r="G8" s="76"/>
      <c r="H8" s="76"/>
      <c r="I8" s="76"/>
      <c r="J8" s="76"/>
      <c r="K8" s="76"/>
      <c r="L8" s="76"/>
      <c r="M8" s="76"/>
      <c r="N8" s="76"/>
      <c r="O8" s="76"/>
      <c r="P8" s="89"/>
      <c r="Q8" s="76"/>
      <c r="R8" s="76"/>
      <c r="S8" s="8"/>
      <c r="T8" s="78"/>
      <c r="U8" s="78"/>
      <c r="V8" s="78"/>
      <c r="W8" s="13"/>
      <c r="X8" s="78"/>
      <c r="Y8" s="8"/>
      <c r="Z8" s="8"/>
      <c r="AA8" s="8"/>
    </row>
    <row r="9" spans="1:27" s="9" customFormat="1" ht="13.5" customHeight="1" x14ac:dyDescent="0.25">
      <c r="A9" s="8"/>
      <c r="B9" s="76"/>
      <c r="C9" s="76"/>
      <c r="D9" s="72" t="s">
        <v>21</v>
      </c>
      <c r="E9" s="72" t="s">
        <v>22</v>
      </c>
      <c r="F9" s="72" t="s">
        <v>23</v>
      </c>
      <c r="G9" s="72" t="s">
        <v>23</v>
      </c>
      <c r="H9" s="46" t="s">
        <v>23</v>
      </c>
      <c r="I9" s="72" t="s">
        <v>21</v>
      </c>
      <c r="J9" s="72" t="s">
        <v>22</v>
      </c>
      <c r="K9" s="72" t="s">
        <v>23</v>
      </c>
      <c r="L9" s="72" t="s">
        <v>23</v>
      </c>
      <c r="M9" s="72" t="s">
        <v>23</v>
      </c>
      <c r="N9" s="72" t="s">
        <v>21</v>
      </c>
      <c r="O9" s="72" t="s">
        <v>22</v>
      </c>
      <c r="P9" s="72" t="s">
        <v>23</v>
      </c>
      <c r="Q9" s="72" t="s">
        <v>23</v>
      </c>
      <c r="R9" s="72" t="s">
        <v>23</v>
      </c>
      <c r="S9" s="8"/>
      <c r="T9" s="81" t="s">
        <v>24</v>
      </c>
      <c r="U9" s="81" t="s">
        <v>25</v>
      </c>
      <c r="V9" s="81" t="s">
        <v>24</v>
      </c>
      <c r="W9" s="13"/>
      <c r="X9" s="78"/>
      <c r="Y9" s="8"/>
      <c r="Z9" s="8"/>
      <c r="AA9" s="8"/>
    </row>
    <row r="10" spans="1:27" s="9" customFormat="1" ht="25.75" customHeight="1" x14ac:dyDescent="0.25">
      <c r="A10" s="8"/>
      <c r="B10" s="76"/>
      <c r="C10" s="76"/>
      <c r="D10" s="80" t="s">
        <v>26</v>
      </c>
      <c r="E10" s="80"/>
      <c r="F10" s="80"/>
      <c r="G10" s="80"/>
      <c r="H10" s="80"/>
      <c r="I10" s="80" t="s">
        <v>27</v>
      </c>
      <c r="J10" s="80"/>
      <c r="K10" s="80"/>
      <c r="L10" s="80"/>
      <c r="M10" s="80"/>
      <c r="N10" s="80" t="s">
        <v>28</v>
      </c>
      <c r="O10" s="80"/>
      <c r="P10" s="80"/>
      <c r="Q10" s="80"/>
      <c r="R10" s="80"/>
      <c r="S10" s="8"/>
      <c r="T10" s="82"/>
      <c r="U10" s="82"/>
      <c r="V10" s="82"/>
      <c r="W10" s="13"/>
      <c r="X10" s="79"/>
      <c r="Y10" s="8"/>
      <c r="Z10" s="8"/>
      <c r="AA10" s="8"/>
    </row>
    <row r="11" spans="1:27" s="2" customFormat="1" ht="14.6" x14ac:dyDescent="0.4">
      <c r="A11" s="10"/>
      <c r="B11" s="50" t="s">
        <v>29</v>
      </c>
      <c r="C11" s="50" t="s">
        <v>38</v>
      </c>
      <c r="D11" s="61">
        <v>115189</v>
      </c>
      <c r="E11" s="61">
        <v>1.5165</v>
      </c>
      <c r="F11" s="61">
        <v>270</v>
      </c>
      <c r="G11" s="62">
        <v>0</v>
      </c>
      <c r="H11" s="61">
        <v>174955</v>
      </c>
      <c r="I11" s="61">
        <v>123655</v>
      </c>
      <c r="J11" s="61">
        <v>1.4477</v>
      </c>
      <c r="K11" s="61">
        <v>218</v>
      </c>
      <c r="L11" s="61">
        <v>0</v>
      </c>
      <c r="M11" s="61">
        <v>179233</v>
      </c>
      <c r="N11" s="61">
        <f>0.9*146800</f>
        <v>132120</v>
      </c>
      <c r="O11" s="61">
        <v>1.5329999999999999</v>
      </c>
      <c r="P11" s="61">
        <v>270</v>
      </c>
      <c r="Q11" s="61">
        <v>0</v>
      </c>
      <c r="R11" s="61">
        <f>N11*O11</f>
        <v>202539.96</v>
      </c>
      <c r="S11" s="11"/>
      <c r="T11" s="56">
        <v>39591</v>
      </c>
      <c r="U11" s="51" t="s">
        <v>33</v>
      </c>
      <c r="V11" s="56">
        <v>47573</v>
      </c>
      <c r="W11" s="11"/>
      <c r="X11" s="53"/>
      <c r="Y11" s="10"/>
      <c r="Z11" s="10"/>
      <c r="AA11" s="10"/>
    </row>
    <row r="12" spans="1:27" s="2" customFormat="1" ht="14.6" x14ac:dyDescent="0.4">
      <c r="A12" s="10"/>
      <c r="B12" s="50" t="s">
        <v>29</v>
      </c>
      <c r="C12" s="50" t="s">
        <v>41</v>
      </c>
      <c r="D12" s="61">
        <v>379272</v>
      </c>
      <c r="E12" s="61">
        <v>0.72430000000000005</v>
      </c>
      <c r="F12" s="61">
        <v>20759</v>
      </c>
      <c r="G12" s="62">
        <v>0</v>
      </c>
      <c r="H12" s="61">
        <v>295466</v>
      </c>
      <c r="I12" s="61">
        <v>396106</v>
      </c>
      <c r="J12" s="61">
        <v>0.71699999999999997</v>
      </c>
      <c r="K12" s="61">
        <v>3620</v>
      </c>
      <c r="L12" s="61">
        <v>0</v>
      </c>
      <c r="M12" s="61">
        <v>287628</v>
      </c>
      <c r="N12" s="61">
        <f>0.9*412940</f>
        <v>371646</v>
      </c>
      <c r="O12" s="61">
        <v>0.72409999999999997</v>
      </c>
      <c r="P12" s="61">
        <v>0</v>
      </c>
      <c r="Q12" s="61">
        <v>0</v>
      </c>
      <c r="R12" s="61">
        <f t="shared" ref="R12:R19" si="0">N12*O12</f>
        <v>269108.86859999999</v>
      </c>
      <c r="S12" s="11"/>
      <c r="T12" s="56">
        <v>40869</v>
      </c>
      <c r="U12" s="51" t="s">
        <v>33</v>
      </c>
      <c r="V12" s="51"/>
      <c r="W12" s="11"/>
      <c r="X12" s="53"/>
      <c r="Y12" s="10"/>
      <c r="Z12" s="10"/>
      <c r="AA12" s="10"/>
    </row>
    <row r="13" spans="1:27" s="2" customFormat="1" ht="14.6" x14ac:dyDescent="0.4">
      <c r="A13" s="10"/>
      <c r="B13" s="50" t="s">
        <v>29</v>
      </c>
      <c r="C13" s="50" t="s">
        <v>45</v>
      </c>
      <c r="D13" s="61">
        <v>87631</v>
      </c>
      <c r="E13" s="61">
        <v>1.405</v>
      </c>
      <c r="F13" s="61">
        <v>2780</v>
      </c>
      <c r="G13" s="62">
        <v>0</v>
      </c>
      <c r="H13" s="61">
        <v>125902</v>
      </c>
      <c r="I13" s="61">
        <v>104881</v>
      </c>
      <c r="J13" s="61">
        <v>1.3997999999999999</v>
      </c>
      <c r="K13" s="61">
        <v>1296</v>
      </c>
      <c r="L13" s="61">
        <v>0</v>
      </c>
      <c r="M13" s="61">
        <v>148109</v>
      </c>
      <c r="N13" s="61">
        <f>0.9*135702</f>
        <v>122131.8</v>
      </c>
      <c r="O13" s="61">
        <v>1.5329999999999999</v>
      </c>
      <c r="P13" s="61">
        <v>2780</v>
      </c>
      <c r="Q13" s="61">
        <v>0</v>
      </c>
      <c r="R13" s="61">
        <f t="shared" si="0"/>
        <v>187228.04939999999</v>
      </c>
      <c r="S13" s="11"/>
      <c r="T13" s="56"/>
      <c r="U13" s="51"/>
      <c r="V13" s="51"/>
      <c r="W13" s="11"/>
      <c r="X13" s="53"/>
      <c r="Y13" s="10"/>
      <c r="Z13" s="10"/>
      <c r="AA13" s="10"/>
    </row>
    <row r="14" spans="1:27" s="2" customFormat="1" ht="14.6" x14ac:dyDescent="0.4">
      <c r="A14" s="10"/>
      <c r="B14" s="50" t="s">
        <v>29</v>
      </c>
      <c r="C14" s="50" t="s">
        <v>48</v>
      </c>
      <c r="D14" s="61">
        <v>338816</v>
      </c>
      <c r="E14" s="61">
        <v>0.6966</v>
      </c>
      <c r="F14" s="61">
        <v>60023</v>
      </c>
      <c r="G14" s="62">
        <v>0</v>
      </c>
      <c r="H14" s="61">
        <v>296042</v>
      </c>
      <c r="I14" s="61">
        <v>281765</v>
      </c>
      <c r="J14" s="61">
        <v>0.71699999999999997</v>
      </c>
      <c r="K14" s="61">
        <v>45240</v>
      </c>
      <c r="L14" s="61">
        <v>0</v>
      </c>
      <c r="M14" s="61">
        <v>247266</v>
      </c>
      <c r="N14" s="61">
        <f>0.9*224714</f>
        <v>202242.6</v>
      </c>
      <c r="O14" s="61">
        <v>0.72409999999999997</v>
      </c>
      <c r="P14" s="61">
        <v>0</v>
      </c>
      <c r="Q14" s="61">
        <v>0</v>
      </c>
      <c r="R14" s="61">
        <f t="shared" si="0"/>
        <v>146443.86666</v>
      </c>
      <c r="S14" s="11"/>
      <c r="T14" s="56">
        <v>40854</v>
      </c>
      <c r="U14" s="51" t="s">
        <v>33</v>
      </c>
      <c r="V14" s="51"/>
      <c r="W14" s="11"/>
      <c r="X14" s="53"/>
      <c r="Y14" s="10"/>
      <c r="Z14" s="10"/>
      <c r="AA14" s="10"/>
    </row>
    <row r="15" spans="1:27" s="2" customFormat="1" ht="14.6" x14ac:dyDescent="0.4">
      <c r="A15" s="10"/>
      <c r="B15" s="50" t="s">
        <v>29</v>
      </c>
      <c r="C15" s="50" t="s">
        <v>50</v>
      </c>
      <c r="D15" s="61">
        <v>44549</v>
      </c>
      <c r="E15" s="61">
        <v>0.72430000000000005</v>
      </c>
      <c r="F15" s="61">
        <v>2088</v>
      </c>
      <c r="G15" s="62">
        <v>0</v>
      </c>
      <c r="H15" s="61">
        <v>34187</v>
      </c>
      <c r="I15" s="61">
        <v>38030</v>
      </c>
      <c r="J15" s="61">
        <v>0.71699999999999997</v>
      </c>
      <c r="K15" s="61">
        <v>2036</v>
      </c>
      <c r="L15" s="61">
        <v>0</v>
      </c>
      <c r="M15" s="61">
        <v>40066</v>
      </c>
      <c r="N15" s="61">
        <f>0.9*116311</f>
        <v>104679.90000000001</v>
      </c>
      <c r="O15" s="61">
        <v>0.72409999999999997</v>
      </c>
      <c r="P15" s="61">
        <v>0</v>
      </c>
      <c r="Q15" s="61">
        <v>0</v>
      </c>
      <c r="R15" s="61">
        <f t="shared" si="0"/>
        <v>75798.715590000007</v>
      </c>
      <c r="S15" s="11"/>
      <c r="T15" s="56">
        <v>42212</v>
      </c>
      <c r="U15" s="51" t="s">
        <v>33</v>
      </c>
      <c r="V15" s="51"/>
      <c r="W15" s="11"/>
      <c r="X15" s="53"/>
      <c r="Y15" s="10"/>
      <c r="Z15" s="10"/>
      <c r="AA15" s="10"/>
    </row>
    <row r="16" spans="1:27" s="2" customFormat="1" ht="14.6" x14ac:dyDescent="0.4">
      <c r="A16" s="10"/>
      <c r="B16" s="50" t="s">
        <v>29</v>
      </c>
      <c r="C16" s="50" t="s">
        <v>52</v>
      </c>
      <c r="D16" s="61">
        <v>219402</v>
      </c>
      <c r="E16" s="61">
        <v>1.5165</v>
      </c>
      <c r="F16" s="61">
        <v>271</v>
      </c>
      <c r="G16" s="62">
        <v>0</v>
      </c>
      <c r="H16" s="61">
        <v>332994</v>
      </c>
      <c r="I16" s="61">
        <v>359653</v>
      </c>
      <c r="J16" s="61">
        <v>1.4477</v>
      </c>
      <c r="K16" s="61">
        <v>218</v>
      </c>
      <c r="L16" s="61">
        <v>0</v>
      </c>
      <c r="M16" s="61">
        <v>507859</v>
      </c>
      <c r="N16" s="61">
        <f>0.9*330238</f>
        <v>297214.2</v>
      </c>
      <c r="O16" s="61">
        <v>1.5329999999999999</v>
      </c>
      <c r="P16" s="61">
        <v>271</v>
      </c>
      <c r="Q16" s="61">
        <v>0</v>
      </c>
      <c r="R16" s="61">
        <f t="shared" si="0"/>
        <v>455629.36859999999</v>
      </c>
      <c r="S16" s="11"/>
      <c r="T16" s="56">
        <v>40080</v>
      </c>
      <c r="U16" s="51" t="s">
        <v>33</v>
      </c>
      <c r="V16" s="51"/>
      <c r="W16" s="11"/>
      <c r="X16" s="53"/>
      <c r="Y16" s="10"/>
      <c r="Z16" s="10"/>
      <c r="AA16" s="10"/>
    </row>
    <row r="17" spans="1:27" s="2" customFormat="1" ht="14.6" x14ac:dyDescent="0.4">
      <c r="A17" s="10"/>
      <c r="B17" s="50" t="s">
        <v>29</v>
      </c>
      <c r="C17" s="50" t="s">
        <v>53</v>
      </c>
      <c r="D17" s="61">
        <v>127076</v>
      </c>
      <c r="E17" s="61">
        <v>0.71699999999999997</v>
      </c>
      <c r="F17" s="61">
        <v>15366</v>
      </c>
      <c r="G17" s="62">
        <v>0</v>
      </c>
      <c r="H17" s="61">
        <v>107407</v>
      </c>
      <c r="I17" s="61">
        <v>140801</v>
      </c>
      <c r="J17" s="61">
        <v>0.71699999999999997</v>
      </c>
      <c r="K17" s="61">
        <v>16287</v>
      </c>
      <c r="L17" s="61">
        <v>0</v>
      </c>
      <c r="M17" s="61">
        <v>117242</v>
      </c>
      <c r="N17" s="61">
        <f>0.9*140801</f>
        <v>126720.90000000001</v>
      </c>
      <c r="O17" s="61">
        <v>0.72409999999999997</v>
      </c>
      <c r="P17" s="61">
        <v>0</v>
      </c>
      <c r="Q17" s="61">
        <v>0</v>
      </c>
      <c r="R17" s="61">
        <f t="shared" si="0"/>
        <v>91758.603690000004</v>
      </c>
      <c r="S17" s="11"/>
      <c r="T17" s="56">
        <v>40837</v>
      </c>
      <c r="U17" s="51" t="s">
        <v>33</v>
      </c>
      <c r="V17" s="51"/>
      <c r="W17" s="11"/>
      <c r="X17" s="53"/>
      <c r="Y17" s="10"/>
      <c r="Z17" s="10"/>
      <c r="AA17" s="10"/>
    </row>
    <row r="18" spans="1:27" s="2" customFormat="1" ht="14.6" x14ac:dyDescent="0.4">
      <c r="A18" s="10"/>
      <c r="B18" s="50" t="s">
        <v>29</v>
      </c>
      <c r="C18" s="50" t="s">
        <v>54</v>
      </c>
      <c r="D18" s="61">
        <v>64277</v>
      </c>
      <c r="E18" s="61">
        <v>0.72430000000000005</v>
      </c>
      <c r="F18" s="61">
        <v>7684</v>
      </c>
      <c r="G18" s="62">
        <v>0</v>
      </c>
      <c r="H18" s="61">
        <v>54239</v>
      </c>
      <c r="I18" s="61">
        <v>103061</v>
      </c>
      <c r="J18" s="61">
        <v>0.71699999999999997</v>
      </c>
      <c r="K18" s="61">
        <v>8144</v>
      </c>
      <c r="L18" s="61">
        <v>0</v>
      </c>
      <c r="M18" s="61">
        <v>82039</v>
      </c>
      <c r="N18" s="61">
        <f>0.9*141845</f>
        <v>127660.5</v>
      </c>
      <c r="O18" s="61">
        <v>0.72409999999999997</v>
      </c>
      <c r="P18" s="61">
        <v>0</v>
      </c>
      <c r="Q18" s="61">
        <v>0</v>
      </c>
      <c r="R18" s="61">
        <f t="shared" si="0"/>
        <v>92438.968049999996</v>
      </c>
      <c r="S18" s="11"/>
      <c r="T18" s="56">
        <v>41569</v>
      </c>
      <c r="U18" s="51" t="s">
        <v>33</v>
      </c>
      <c r="V18" s="51"/>
      <c r="W18" s="11"/>
      <c r="X18" s="53"/>
      <c r="Y18" s="10"/>
      <c r="Z18" s="10"/>
      <c r="AA18" s="10"/>
    </row>
    <row r="19" spans="1:27" s="2" customFormat="1" ht="14.6" x14ac:dyDescent="0.4">
      <c r="A19" s="10"/>
      <c r="B19" s="50" t="s">
        <v>29</v>
      </c>
      <c r="C19" s="50" t="s">
        <v>55</v>
      </c>
      <c r="D19" s="61">
        <v>11533</v>
      </c>
      <c r="E19" s="61">
        <v>2.456</v>
      </c>
      <c r="F19" s="61">
        <v>31</v>
      </c>
      <c r="G19" s="62">
        <v>0</v>
      </c>
      <c r="H19" s="61">
        <v>26033</v>
      </c>
      <c r="I19" s="61">
        <v>18682</v>
      </c>
      <c r="J19" s="61">
        <v>1.704</v>
      </c>
      <c r="K19" s="61">
        <v>0</v>
      </c>
      <c r="L19" s="61">
        <v>0</v>
      </c>
      <c r="M19" s="61">
        <v>31834</v>
      </c>
      <c r="N19" s="61">
        <f>0.9*10630</f>
        <v>9567</v>
      </c>
      <c r="O19" s="61">
        <v>1.7250000000000001</v>
      </c>
      <c r="P19" s="61">
        <v>0</v>
      </c>
      <c r="Q19" s="61">
        <v>0</v>
      </c>
      <c r="R19" s="61">
        <f t="shared" si="0"/>
        <v>16503.075000000001</v>
      </c>
      <c r="S19" s="11"/>
      <c r="T19" s="56">
        <v>42297</v>
      </c>
      <c r="U19" s="51" t="s">
        <v>33</v>
      </c>
      <c r="V19" s="51"/>
      <c r="W19" s="11"/>
      <c r="X19" s="53"/>
      <c r="Y19" s="10"/>
      <c r="Z19" s="10"/>
      <c r="AA19" s="10"/>
    </row>
    <row r="20" spans="1:27" s="2" customFormat="1" ht="14.6" x14ac:dyDescent="0.4">
      <c r="A20" s="10"/>
      <c r="B20" s="50" t="s">
        <v>29</v>
      </c>
      <c r="C20" s="50" t="s">
        <v>34</v>
      </c>
      <c r="D20" s="62"/>
      <c r="E20" s="62"/>
      <c r="F20" s="62"/>
      <c r="G20" s="62"/>
      <c r="H20" s="61"/>
      <c r="I20" s="61"/>
      <c r="J20" s="61"/>
      <c r="K20" s="61"/>
      <c r="L20" s="61"/>
      <c r="M20" s="61"/>
      <c r="N20" s="61"/>
      <c r="O20" s="61"/>
      <c r="P20" s="61"/>
      <c r="Q20" s="61"/>
      <c r="R20" s="61">
        <f>N20*O20</f>
        <v>0</v>
      </c>
      <c r="S20" s="11"/>
      <c r="T20" s="56">
        <v>43689</v>
      </c>
      <c r="U20" s="51" t="s">
        <v>33</v>
      </c>
      <c r="V20" s="51"/>
      <c r="W20" s="11"/>
      <c r="X20" s="53" t="s">
        <v>129</v>
      </c>
      <c r="Y20" s="10"/>
      <c r="Z20" s="10"/>
      <c r="AA20" s="10"/>
    </row>
    <row r="21" spans="1:27" s="2" customFormat="1" ht="14.6" x14ac:dyDescent="0.4">
      <c r="A21" s="10"/>
      <c r="B21" s="50" t="s">
        <v>29</v>
      </c>
      <c r="C21" s="50" t="s">
        <v>130</v>
      </c>
      <c r="D21" s="62"/>
      <c r="E21" s="62"/>
      <c r="F21" s="62"/>
      <c r="G21" s="62"/>
      <c r="H21" s="61"/>
      <c r="I21" s="61">
        <v>46458</v>
      </c>
      <c r="J21" s="61">
        <v>0.71699999999999997</v>
      </c>
      <c r="K21" s="61">
        <v>14477</v>
      </c>
      <c r="L21" s="61">
        <v>0</v>
      </c>
      <c r="M21" s="61">
        <v>47788</v>
      </c>
      <c r="N21" s="61">
        <f>0.9*58899</f>
        <v>53009.1</v>
      </c>
      <c r="O21" s="61">
        <v>0.72409999999999997</v>
      </c>
      <c r="P21" s="61">
        <v>0</v>
      </c>
      <c r="Q21" s="61">
        <v>0</v>
      </c>
      <c r="R21" s="61">
        <f>N21*O21</f>
        <v>38383.889309999999</v>
      </c>
      <c r="S21" s="11"/>
      <c r="T21" s="56">
        <v>43207</v>
      </c>
      <c r="U21" s="51" t="s">
        <v>33</v>
      </c>
      <c r="V21" s="51"/>
      <c r="W21" s="11"/>
      <c r="X21" s="53"/>
      <c r="Y21" s="10"/>
      <c r="Z21" s="10"/>
      <c r="AA21" s="10"/>
    </row>
    <row r="22" spans="1:27" s="2" customFormat="1" ht="14.6" x14ac:dyDescent="0.4">
      <c r="A22" s="10"/>
      <c r="B22" s="50" t="s">
        <v>29</v>
      </c>
      <c r="C22" s="50" t="s">
        <v>62</v>
      </c>
      <c r="D22" s="62"/>
      <c r="E22" s="62"/>
      <c r="F22" s="62"/>
      <c r="G22" s="62"/>
      <c r="H22" s="61"/>
      <c r="I22" s="61"/>
      <c r="J22" s="61"/>
      <c r="K22" s="61"/>
      <c r="L22" s="61"/>
      <c r="M22" s="61"/>
      <c r="N22" s="61"/>
      <c r="O22" s="61"/>
      <c r="P22" s="61"/>
      <c r="Q22" s="61"/>
      <c r="R22" s="61"/>
      <c r="S22" s="11"/>
      <c r="T22" s="56">
        <v>43523</v>
      </c>
      <c r="U22" s="51" t="s">
        <v>33</v>
      </c>
      <c r="V22" s="51"/>
      <c r="W22" s="11"/>
      <c r="X22" s="53" t="s">
        <v>129</v>
      </c>
      <c r="Y22" s="10"/>
      <c r="Z22" s="10"/>
      <c r="AA22" s="10"/>
    </row>
    <row r="23" spans="1:27" s="2" customFormat="1" ht="14.6" x14ac:dyDescent="0.4">
      <c r="A23" s="10"/>
      <c r="B23" s="50" t="s">
        <v>29</v>
      </c>
      <c r="C23" s="50" t="s">
        <v>73</v>
      </c>
      <c r="D23" s="62"/>
      <c r="E23" s="62"/>
      <c r="F23" s="62"/>
      <c r="G23" s="62"/>
      <c r="H23" s="61"/>
      <c r="I23" s="61"/>
      <c r="J23" s="61"/>
      <c r="K23" s="61"/>
      <c r="L23" s="61"/>
      <c r="M23" s="61"/>
      <c r="N23" s="61"/>
      <c r="O23" s="61"/>
      <c r="P23" s="61"/>
      <c r="Q23" s="61"/>
      <c r="R23" s="61"/>
      <c r="S23" s="11"/>
      <c r="T23" s="56">
        <v>43206</v>
      </c>
      <c r="U23" s="51" t="s">
        <v>33</v>
      </c>
      <c r="V23" s="51"/>
      <c r="W23" s="11"/>
      <c r="X23" s="53" t="s">
        <v>129</v>
      </c>
      <c r="Y23" s="10"/>
      <c r="Z23" s="10"/>
      <c r="AA23" s="10"/>
    </row>
    <row r="24" spans="1:27" s="2" customFormat="1" ht="14.6" x14ac:dyDescent="0.4">
      <c r="A24" s="10"/>
      <c r="B24" s="50" t="s">
        <v>29</v>
      </c>
      <c r="C24" s="50" t="s">
        <v>79</v>
      </c>
      <c r="D24" s="62"/>
      <c r="E24" s="62"/>
      <c r="F24" s="62"/>
      <c r="G24" s="62"/>
      <c r="H24" s="62"/>
      <c r="I24" s="62"/>
      <c r="J24" s="62"/>
      <c r="K24" s="62"/>
      <c r="L24" s="62"/>
      <c r="M24" s="62"/>
      <c r="N24" s="62"/>
      <c r="O24" s="62"/>
      <c r="P24" s="62"/>
      <c r="Q24" s="62"/>
      <c r="R24" s="62"/>
      <c r="S24" s="11"/>
      <c r="T24" s="56">
        <v>43594</v>
      </c>
      <c r="U24" s="51" t="s">
        <v>33</v>
      </c>
      <c r="V24" s="51"/>
      <c r="W24" s="11"/>
      <c r="X24" s="53" t="s">
        <v>129</v>
      </c>
      <c r="Y24" s="10"/>
      <c r="Z24" s="10"/>
      <c r="AA24" s="10"/>
    </row>
    <row r="25" spans="1:27" s="2" customFormat="1" ht="14.6" x14ac:dyDescent="0.4">
      <c r="A25" s="10"/>
      <c r="B25" s="50" t="s">
        <v>29</v>
      </c>
      <c r="C25" s="50" t="s">
        <v>66</v>
      </c>
      <c r="D25" s="59"/>
      <c r="E25" s="59"/>
      <c r="F25" s="59"/>
      <c r="G25" s="59"/>
      <c r="H25" s="59"/>
      <c r="I25" s="59"/>
      <c r="J25" s="59"/>
      <c r="K25" s="59"/>
      <c r="L25" s="59"/>
      <c r="M25" s="59"/>
      <c r="N25" s="59"/>
      <c r="O25" s="59"/>
      <c r="P25" s="59"/>
      <c r="Q25" s="59"/>
      <c r="R25" s="59"/>
      <c r="S25" s="11"/>
      <c r="T25" s="56">
        <v>43244</v>
      </c>
      <c r="U25" s="51" t="s">
        <v>33</v>
      </c>
      <c r="V25" s="51"/>
      <c r="W25" s="11"/>
      <c r="X25" s="53" t="s">
        <v>129</v>
      </c>
      <c r="Y25" s="10"/>
      <c r="Z25" s="10"/>
      <c r="AA25" s="10"/>
    </row>
    <row r="26" spans="1:27" s="2" customFormat="1" ht="14.6" x14ac:dyDescent="0.4">
      <c r="A26" s="10"/>
      <c r="B26" s="50"/>
      <c r="C26" s="50"/>
      <c r="D26" s="59"/>
      <c r="E26" s="59"/>
      <c r="F26" s="59"/>
      <c r="G26" s="59"/>
      <c r="H26" s="59"/>
      <c r="I26" s="59"/>
      <c r="J26" s="59"/>
      <c r="K26" s="59"/>
      <c r="L26" s="59"/>
      <c r="M26" s="59"/>
      <c r="N26" s="59"/>
      <c r="O26" s="59"/>
      <c r="P26" s="59"/>
      <c r="Q26" s="59"/>
      <c r="R26" s="59"/>
      <c r="S26" s="11"/>
      <c r="T26" s="56"/>
      <c r="U26" s="52"/>
      <c r="V26" s="52"/>
      <c r="W26" s="11"/>
      <c r="X26" s="54"/>
      <c r="Y26" s="10"/>
      <c r="Z26" s="10"/>
      <c r="AA26" s="10"/>
    </row>
    <row r="27" spans="1:27" s="2" customFormat="1" ht="14.6" x14ac:dyDescent="0.4">
      <c r="A27" s="10"/>
      <c r="B27" s="26"/>
      <c r="C27" s="26"/>
      <c r="D27" s="60"/>
      <c r="E27" s="60"/>
      <c r="F27" s="60"/>
      <c r="G27" s="60"/>
      <c r="H27" s="60"/>
      <c r="I27" s="60"/>
      <c r="J27" s="60"/>
      <c r="K27" s="60"/>
      <c r="L27" s="60"/>
      <c r="M27" s="60"/>
      <c r="N27" s="60"/>
      <c r="O27" s="60"/>
      <c r="P27" s="60"/>
      <c r="Q27" s="60"/>
      <c r="R27" s="60"/>
      <c r="S27" s="10"/>
      <c r="T27" s="57"/>
      <c r="U27" s="17"/>
      <c r="V27" s="17"/>
      <c r="W27" s="10"/>
      <c r="X27" s="55"/>
      <c r="Y27" s="10"/>
      <c r="Z27" s="10"/>
      <c r="AA27" s="10"/>
    </row>
    <row r="28" spans="1:27" s="2" customFormat="1" ht="14.6" x14ac:dyDescent="0.4">
      <c r="A28" s="10"/>
      <c r="B28" s="26"/>
      <c r="C28" s="26"/>
      <c r="D28" s="60"/>
      <c r="E28" s="60"/>
      <c r="F28" s="60"/>
      <c r="G28" s="60"/>
      <c r="H28" s="60"/>
      <c r="I28" s="60"/>
      <c r="J28" s="60"/>
      <c r="K28" s="60"/>
      <c r="L28" s="60"/>
      <c r="M28" s="60"/>
      <c r="N28" s="60"/>
      <c r="O28" s="60"/>
      <c r="P28" s="60"/>
      <c r="Q28" s="60"/>
      <c r="R28" s="60"/>
      <c r="S28" s="10"/>
      <c r="T28" s="57"/>
      <c r="U28" s="17"/>
      <c r="V28" s="17"/>
      <c r="W28" s="10"/>
      <c r="X28" s="17"/>
      <c r="Y28" s="10"/>
      <c r="Z28" s="10"/>
      <c r="AA28" s="10"/>
    </row>
    <row r="29" spans="1:27" s="12" customFormat="1" ht="10.75" x14ac:dyDescent="0.3">
      <c r="A29" s="11"/>
      <c r="B29" s="28"/>
      <c r="C29" s="29"/>
      <c r="D29" s="31"/>
      <c r="E29" s="32"/>
      <c r="F29" s="33"/>
      <c r="G29" s="33"/>
      <c r="H29" s="34"/>
      <c r="I29" s="31"/>
      <c r="J29" s="32"/>
      <c r="K29" s="33"/>
      <c r="L29" s="33"/>
      <c r="M29" s="34"/>
      <c r="N29" s="31"/>
      <c r="O29" s="32"/>
      <c r="P29" s="33"/>
      <c r="Q29" s="33"/>
      <c r="R29" s="34"/>
      <c r="S29" s="11"/>
      <c r="T29" s="47"/>
      <c r="U29" s="48"/>
      <c r="V29" s="49"/>
      <c r="W29" s="11"/>
      <c r="X29" s="24"/>
      <c r="Y29" s="11"/>
      <c r="Z29" s="11"/>
      <c r="AA29" s="11"/>
    </row>
    <row r="30" spans="1:27" s="12" customFormat="1" ht="10.75" x14ac:dyDescent="0.3">
      <c r="A30" s="11"/>
      <c r="B30" s="28" t="s">
        <v>91</v>
      </c>
      <c r="C30" s="29"/>
      <c r="D30" s="69">
        <f>SUM(D11:D28)</f>
        <v>1387745</v>
      </c>
      <c r="E30" s="68"/>
      <c r="F30" s="68"/>
      <c r="G30" s="68"/>
      <c r="H30" s="69">
        <f>SUM(H11:H28)</f>
        <v>1447225</v>
      </c>
      <c r="I30" s="70">
        <f>SUM(I11:I28)</f>
        <v>1613092</v>
      </c>
      <c r="J30" s="68"/>
      <c r="K30" s="68"/>
      <c r="L30" s="68"/>
      <c r="M30" s="71">
        <f>SUM(M11:M28)</f>
        <v>1689064</v>
      </c>
      <c r="N30" s="69">
        <f>SUM(N11:N28)</f>
        <v>1546992</v>
      </c>
      <c r="O30" s="68"/>
      <c r="P30" s="68"/>
      <c r="Q30" s="68"/>
      <c r="R30" s="69">
        <f>SUM(R11:R28)</f>
        <v>1575833.3649000002</v>
      </c>
      <c r="S30" s="11"/>
      <c r="T30" s="19"/>
      <c r="U30" s="15"/>
      <c r="V30" s="20"/>
      <c r="W30" s="11"/>
      <c r="X30" s="24"/>
      <c r="Y30" s="11"/>
      <c r="Z30" s="11"/>
      <c r="AA30" s="11"/>
    </row>
    <row r="31" spans="1:27" s="12" customFormat="1" ht="10.75" x14ac:dyDescent="0.3">
      <c r="A31" s="11"/>
      <c r="B31" s="37"/>
      <c r="C31" s="38"/>
      <c r="D31" s="40"/>
      <c r="E31" s="41"/>
      <c r="F31" s="42"/>
      <c r="G31" s="42"/>
      <c r="H31" s="43"/>
      <c r="I31" s="40"/>
      <c r="J31" s="41"/>
      <c r="K31" s="42"/>
      <c r="L31" s="42"/>
      <c r="M31" s="43"/>
      <c r="N31" s="40"/>
      <c r="O31" s="41"/>
      <c r="P31" s="42"/>
      <c r="Q31" s="42"/>
      <c r="R31" s="43"/>
      <c r="S31" s="11"/>
      <c r="T31" s="21"/>
      <c r="U31" s="22"/>
      <c r="V31" s="23"/>
      <c r="W31" s="11"/>
      <c r="X31" s="25"/>
      <c r="Y31" s="11"/>
      <c r="Z31" s="11"/>
      <c r="AA31" s="11"/>
    </row>
    <row r="32" spans="1:27" x14ac:dyDescent="0.3">
      <c r="A32" s="4"/>
      <c r="B32" s="4"/>
      <c r="C32" s="4"/>
      <c r="D32" s="4"/>
      <c r="E32" s="4"/>
      <c r="F32" s="4"/>
      <c r="G32" s="4"/>
      <c r="H32" s="4"/>
      <c r="I32" s="4"/>
      <c r="J32" s="4"/>
      <c r="K32" s="4"/>
      <c r="L32" s="4"/>
      <c r="M32" s="4"/>
      <c r="N32" s="4"/>
      <c r="O32" s="4"/>
      <c r="P32" s="4"/>
      <c r="Q32" s="4"/>
      <c r="R32" s="4"/>
      <c r="S32" s="4"/>
      <c r="T32" s="4"/>
      <c r="U32" s="4"/>
      <c r="V32" s="4"/>
      <c r="W32" s="4"/>
      <c r="X32" s="4"/>
      <c r="Y32" s="4"/>
      <c r="Z32" s="4"/>
      <c r="AA32" s="4"/>
    </row>
    <row r="33" spans="1:27" ht="19.3" x14ac:dyDescent="0.3">
      <c r="A33" s="4"/>
      <c r="B33" s="3" t="s">
        <v>131</v>
      </c>
      <c r="C33" s="3"/>
      <c r="D33" s="3"/>
      <c r="E33" s="3"/>
      <c r="F33" s="3"/>
      <c r="G33" s="3"/>
      <c r="H33" s="3"/>
      <c r="I33" s="3"/>
      <c r="J33" s="3"/>
      <c r="K33" s="3"/>
      <c r="L33" s="3"/>
      <c r="M33" s="3"/>
      <c r="N33" s="3"/>
      <c r="O33" s="3"/>
      <c r="P33" s="3"/>
      <c r="Q33" s="3"/>
      <c r="R33" s="3"/>
      <c r="S33" s="3"/>
      <c r="T33" s="3"/>
      <c r="U33" s="3"/>
      <c r="V33" s="3"/>
      <c r="W33" s="3"/>
      <c r="X33" s="3"/>
      <c r="Y33" s="4"/>
      <c r="Z33" s="4"/>
      <c r="AA33" s="4"/>
    </row>
    <row r="34" spans="1:27" ht="28.75" x14ac:dyDescent="0.3">
      <c r="A34" s="4"/>
      <c r="B34" s="3" t="s">
        <v>2</v>
      </c>
      <c r="C34" s="7"/>
      <c r="D34" s="6"/>
      <c r="E34" s="6"/>
      <c r="F34" s="6"/>
      <c r="G34" s="6"/>
      <c r="H34" s="6"/>
      <c r="I34" s="6"/>
      <c r="J34" s="6"/>
      <c r="K34" s="6"/>
      <c r="L34" s="6"/>
      <c r="M34" s="6"/>
      <c r="N34" s="6"/>
      <c r="O34" s="6"/>
      <c r="P34" s="6"/>
      <c r="Q34" s="6"/>
      <c r="R34" s="6"/>
      <c r="S34" s="4"/>
      <c r="T34" s="3" t="s">
        <v>3</v>
      </c>
      <c r="U34" s="4"/>
      <c r="V34" s="4"/>
      <c r="W34" s="4"/>
      <c r="X34" s="3" t="s">
        <v>4</v>
      </c>
      <c r="Y34" s="4"/>
      <c r="Z34" s="4"/>
      <c r="AA34" s="4"/>
    </row>
    <row r="35" spans="1:27" ht="28.75" x14ac:dyDescent="0.3">
      <c r="A35" s="4"/>
      <c r="B35" s="7"/>
      <c r="C35" s="7"/>
      <c r="D35" s="6"/>
      <c r="E35" s="6"/>
      <c r="F35" s="6"/>
      <c r="G35" s="6"/>
      <c r="H35" s="6"/>
      <c r="I35" s="6"/>
      <c r="J35" s="6"/>
      <c r="K35" s="6"/>
      <c r="L35" s="6"/>
      <c r="M35" s="6"/>
      <c r="N35" s="6"/>
      <c r="O35" s="6"/>
      <c r="P35" s="6"/>
      <c r="Q35" s="6"/>
      <c r="R35" s="6"/>
      <c r="S35" s="4"/>
      <c r="T35" s="4"/>
      <c r="U35" s="4"/>
      <c r="V35" s="4"/>
      <c r="W35" s="4"/>
      <c r="X35" s="6"/>
      <c r="Y35" s="4"/>
      <c r="Z35" s="4"/>
      <c r="AA35" s="4"/>
    </row>
    <row r="36" spans="1:27" s="9" customFormat="1" ht="24.65" customHeight="1" x14ac:dyDescent="0.25">
      <c r="A36" s="13"/>
      <c r="B36" s="76" t="s">
        <v>5</v>
      </c>
      <c r="C36" s="76" t="s">
        <v>6</v>
      </c>
      <c r="D36" s="76" t="s">
        <v>94</v>
      </c>
      <c r="E36" s="76" t="s">
        <v>9</v>
      </c>
      <c r="F36" s="76" t="s">
        <v>10</v>
      </c>
      <c r="G36" s="76" t="s">
        <v>11</v>
      </c>
      <c r="H36" s="76" t="s">
        <v>95</v>
      </c>
      <c r="I36" s="76" t="s">
        <v>94</v>
      </c>
      <c r="J36" s="76" t="s">
        <v>9</v>
      </c>
      <c r="K36" s="76" t="s">
        <v>10</v>
      </c>
      <c r="L36" s="76" t="s">
        <v>11</v>
      </c>
      <c r="M36" s="76" t="s">
        <v>96</v>
      </c>
      <c r="N36" s="76" t="s">
        <v>94</v>
      </c>
      <c r="O36" s="76" t="s">
        <v>9</v>
      </c>
      <c r="P36" s="76" t="s">
        <v>10</v>
      </c>
      <c r="Q36" s="76" t="s">
        <v>11</v>
      </c>
      <c r="R36" s="76" t="s">
        <v>97</v>
      </c>
      <c r="S36" s="8"/>
      <c r="T36" s="77" t="s">
        <v>16</v>
      </c>
      <c r="U36" s="77" t="s">
        <v>17</v>
      </c>
      <c r="V36" s="77" t="s">
        <v>18</v>
      </c>
      <c r="W36" s="13"/>
      <c r="X36" s="77" t="s">
        <v>20</v>
      </c>
      <c r="Y36" s="8"/>
      <c r="Z36" s="8"/>
      <c r="AA36" s="8"/>
    </row>
    <row r="37" spans="1:27" s="9" customFormat="1" ht="10.5" customHeight="1" x14ac:dyDescent="0.25">
      <c r="A37" s="13"/>
      <c r="B37" s="76"/>
      <c r="C37" s="76"/>
      <c r="D37" s="76"/>
      <c r="E37" s="76"/>
      <c r="F37" s="76"/>
      <c r="G37" s="76"/>
      <c r="H37" s="76"/>
      <c r="I37" s="76"/>
      <c r="J37" s="76"/>
      <c r="K37" s="76"/>
      <c r="L37" s="76"/>
      <c r="M37" s="76"/>
      <c r="N37" s="76"/>
      <c r="O37" s="76"/>
      <c r="P37" s="76"/>
      <c r="Q37" s="76"/>
      <c r="R37" s="76"/>
      <c r="S37" s="8"/>
      <c r="T37" s="78"/>
      <c r="U37" s="78"/>
      <c r="V37" s="78"/>
      <c r="W37" s="13"/>
      <c r="X37" s="78"/>
      <c r="Y37" s="8"/>
      <c r="Z37" s="8"/>
      <c r="AA37" s="8"/>
    </row>
    <row r="38" spans="1:27" s="9" customFormat="1" ht="13" customHeight="1" x14ac:dyDescent="0.25">
      <c r="A38" s="13"/>
      <c r="B38" s="76"/>
      <c r="C38" s="76"/>
      <c r="D38" s="72" t="s">
        <v>21</v>
      </c>
      <c r="E38" s="72" t="s">
        <v>22</v>
      </c>
      <c r="F38" s="72" t="s">
        <v>23</v>
      </c>
      <c r="G38" s="72" t="s">
        <v>23</v>
      </c>
      <c r="H38" s="46" t="s">
        <v>23</v>
      </c>
      <c r="I38" s="72" t="s">
        <v>21</v>
      </c>
      <c r="J38" s="72" t="s">
        <v>22</v>
      </c>
      <c r="K38" s="72" t="s">
        <v>23</v>
      </c>
      <c r="L38" s="72" t="s">
        <v>23</v>
      </c>
      <c r="M38" s="46" t="s">
        <v>23</v>
      </c>
      <c r="N38" s="72" t="s">
        <v>21</v>
      </c>
      <c r="O38" s="72" t="s">
        <v>22</v>
      </c>
      <c r="P38" s="72" t="s">
        <v>23</v>
      </c>
      <c r="Q38" s="72" t="s">
        <v>23</v>
      </c>
      <c r="R38" s="46" t="s">
        <v>23</v>
      </c>
      <c r="S38" s="8"/>
      <c r="T38" s="81" t="s">
        <v>24</v>
      </c>
      <c r="U38" s="81" t="s">
        <v>25</v>
      </c>
      <c r="V38" s="81" t="s">
        <v>24</v>
      </c>
      <c r="W38" s="13"/>
      <c r="X38" s="78"/>
      <c r="Y38" s="8"/>
      <c r="Z38" s="8"/>
      <c r="AA38" s="8"/>
    </row>
    <row r="39" spans="1:27" s="9" customFormat="1" ht="13" customHeight="1" x14ac:dyDescent="0.25">
      <c r="A39" s="13"/>
      <c r="B39" s="76"/>
      <c r="C39" s="76"/>
      <c r="D39" s="80" t="s">
        <v>26</v>
      </c>
      <c r="E39" s="80"/>
      <c r="F39" s="80"/>
      <c r="G39" s="80"/>
      <c r="H39" s="80"/>
      <c r="I39" s="80" t="s">
        <v>27</v>
      </c>
      <c r="J39" s="80"/>
      <c r="K39" s="80"/>
      <c r="L39" s="80"/>
      <c r="M39" s="80"/>
      <c r="N39" s="80" t="s">
        <v>28</v>
      </c>
      <c r="O39" s="80"/>
      <c r="P39" s="80"/>
      <c r="Q39" s="80"/>
      <c r="R39" s="80"/>
      <c r="S39" s="8"/>
      <c r="T39" s="82"/>
      <c r="U39" s="82"/>
      <c r="V39" s="82"/>
      <c r="W39" s="13"/>
      <c r="X39" s="79"/>
      <c r="Y39" s="8"/>
      <c r="Z39" s="8"/>
      <c r="AA39" s="8"/>
    </row>
    <row r="40" spans="1:27" s="2" customFormat="1" ht="14.6" x14ac:dyDescent="0.4">
      <c r="A40" s="10"/>
      <c r="B40" s="26"/>
      <c r="C40" s="26"/>
      <c r="D40" s="27"/>
      <c r="E40" s="27"/>
      <c r="F40" s="27"/>
      <c r="G40" s="27"/>
      <c r="H40" s="27"/>
      <c r="I40" s="27"/>
      <c r="J40" s="27"/>
      <c r="K40" s="27"/>
      <c r="L40" s="27"/>
      <c r="M40" s="27"/>
      <c r="N40" s="45"/>
      <c r="O40" s="27"/>
      <c r="P40" s="27"/>
      <c r="Q40" s="27"/>
      <c r="R40" s="27"/>
      <c r="S40" s="10"/>
      <c r="T40" s="16"/>
      <c r="U40" s="16"/>
      <c r="V40" s="16"/>
      <c r="W40" s="10"/>
      <c r="X40" s="17"/>
      <c r="Y40" s="10"/>
      <c r="Z40" s="10"/>
      <c r="AA40" s="10"/>
    </row>
    <row r="41" spans="1:27" s="2" customFormat="1" ht="14.6" x14ac:dyDescent="0.4">
      <c r="A41" s="10"/>
      <c r="B41" s="26"/>
      <c r="C41" s="26"/>
      <c r="D41" s="27"/>
      <c r="E41" s="27"/>
      <c r="F41" s="27"/>
      <c r="G41" s="27"/>
      <c r="H41" s="27"/>
      <c r="I41" s="27"/>
      <c r="J41" s="27"/>
      <c r="K41" s="27"/>
      <c r="L41" s="27"/>
      <c r="M41" s="27"/>
      <c r="N41" s="45"/>
      <c r="O41" s="27"/>
      <c r="P41" s="27"/>
      <c r="Q41" s="27"/>
      <c r="R41" s="27"/>
      <c r="S41" s="10"/>
      <c r="T41" s="18"/>
      <c r="U41" s="17"/>
      <c r="V41" s="17"/>
      <c r="W41" s="10"/>
      <c r="X41" s="17"/>
      <c r="Y41" s="10"/>
      <c r="Z41" s="10"/>
      <c r="AA41" s="10"/>
    </row>
    <row r="42" spans="1:27" s="2" customFormat="1" ht="14.6" x14ac:dyDescent="0.4">
      <c r="A42" s="10"/>
      <c r="B42" s="26"/>
      <c r="C42" s="26"/>
      <c r="D42" s="27"/>
      <c r="E42" s="27"/>
      <c r="F42" s="27"/>
      <c r="G42" s="27"/>
      <c r="H42" s="27"/>
      <c r="I42" s="27"/>
      <c r="J42" s="27"/>
      <c r="K42" s="27"/>
      <c r="L42" s="27"/>
      <c r="M42" s="27"/>
      <c r="N42" s="45"/>
      <c r="O42" s="27"/>
      <c r="P42" s="27"/>
      <c r="Q42" s="27"/>
      <c r="R42" s="27"/>
      <c r="S42" s="10"/>
      <c r="T42" s="17"/>
      <c r="U42" s="17"/>
      <c r="V42" s="17"/>
      <c r="W42" s="10"/>
      <c r="X42" s="17"/>
      <c r="Y42" s="10"/>
      <c r="Z42" s="10"/>
      <c r="AA42" s="10"/>
    </row>
    <row r="43" spans="1:27" s="2" customFormat="1" ht="14.6" x14ac:dyDescent="0.4">
      <c r="A43" s="10"/>
      <c r="B43" s="26"/>
      <c r="C43" s="26"/>
      <c r="D43" s="27"/>
      <c r="E43" s="27"/>
      <c r="F43" s="27"/>
      <c r="G43" s="27"/>
      <c r="H43" s="27"/>
      <c r="I43" s="27"/>
      <c r="J43" s="27"/>
      <c r="K43" s="27"/>
      <c r="L43" s="27"/>
      <c r="M43" s="27"/>
      <c r="N43" s="45"/>
      <c r="O43" s="27"/>
      <c r="P43" s="27"/>
      <c r="Q43" s="27"/>
      <c r="R43" s="27"/>
      <c r="S43" s="10"/>
      <c r="T43" s="17"/>
      <c r="U43" s="17"/>
      <c r="V43" s="17"/>
      <c r="W43" s="10"/>
      <c r="X43" s="17"/>
      <c r="Y43" s="10"/>
      <c r="Z43" s="10"/>
      <c r="AA43" s="10"/>
    </row>
    <row r="44" spans="1:27" s="12" customFormat="1" ht="10.75" x14ac:dyDescent="0.3">
      <c r="A44" s="11"/>
      <c r="B44" s="28"/>
      <c r="C44" s="29"/>
      <c r="D44" s="31"/>
      <c r="E44" s="32"/>
      <c r="F44" s="33"/>
      <c r="G44" s="33"/>
      <c r="H44" s="34"/>
      <c r="I44" s="31"/>
      <c r="J44" s="32"/>
      <c r="K44" s="33"/>
      <c r="L44" s="33"/>
      <c r="M44" s="34"/>
      <c r="N44" s="33"/>
      <c r="O44" s="32"/>
      <c r="P44" s="33"/>
      <c r="Q44" s="33"/>
      <c r="R44" s="34"/>
      <c r="S44" s="11"/>
      <c r="T44" s="47"/>
      <c r="U44" s="48"/>
      <c r="V44" s="49"/>
      <c r="W44" s="11"/>
      <c r="X44" s="24"/>
      <c r="Y44" s="11"/>
      <c r="Z44" s="11"/>
      <c r="AA44" s="11"/>
    </row>
    <row r="45" spans="1:27" s="12" customFormat="1" ht="12.9" x14ac:dyDescent="0.3">
      <c r="A45" s="11"/>
      <c r="B45" s="28" t="s">
        <v>91</v>
      </c>
      <c r="C45" s="29"/>
      <c r="D45" s="35">
        <f>SUM(D39:D43)</f>
        <v>0</v>
      </c>
      <c r="E45" s="32"/>
      <c r="F45" s="33"/>
      <c r="G45" s="33"/>
      <c r="H45" s="36">
        <f>SUM(H39:H43)</f>
        <v>0</v>
      </c>
      <c r="I45" s="35">
        <f>SUM(I40:I43)</f>
        <v>0</v>
      </c>
      <c r="J45" s="32"/>
      <c r="K45" s="33"/>
      <c r="L45" s="33"/>
      <c r="M45" s="36">
        <f>SUM(M39:M43)</f>
        <v>0</v>
      </c>
      <c r="N45" s="36">
        <f>SUM(N39:N43)</f>
        <v>0</v>
      </c>
      <c r="O45" s="32"/>
      <c r="P45" s="33"/>
      <c r="Q45" s="33"/>
      <c r="R45" s="36">
        <f>SUM(R39:R43)</f>
        <v>0</v>
      </c>
      <c r="S45" s="11"/>
      <c r="T45" s="19"/>
      <c r="U45" s="15"/>
      <c r="V45" s="20"/>
      <c r="W45" s="11"/>
      <c r="X45" s="24"/>
      <c r="Y45" s="11"/>
      <c r="Z45" s="11"/>
      <c r="AA45" s="11"/>
    </row>
    <row r="46" spans="1:27" s="12" customFormat="1" ht="10.75" x14ac:dyDescent="0.3">
      <c r="A46" s="11"/>
      <c r="B46" s="37"/>
      <c r="C46" s="38"/>
      <c r="D46" s="40"/>
      <c r="E46" s="41"/>
      <c r="F46" s="42"/>
      <c r="G46" s="42"/>
      <c r="H46" s="43"/>
      <c r="I46" s="40"/>
      <c r="J46" s="41"/>
      <c r="K46" s="42"/>
      <c r="L46" s="42"/>
      <c r="M46" s="43"/>
      <c r="N46" s="42"/>
      <c r="O46" s="41"/>
      <c r="P46" s="42"/>
      <c r="Q46" s="42"/>
      <c r="R46" s="43"/>
      <c r="S46" s="11"/>
      <c r="T46" s="21"/>
      <c r="U46" s="22"/>
      <c r="V46" s="23"/>
      <c r="W46" s="11"/>
      <c r="X46" s="25"/>
      <c r="Y46" s="11"/>
      <c r="Z46" s="11"/>
      <c r="AA46" s="11"/>
    </row>
    <row r="47" spans="1:27" x14ac:dyDescent="0.3">
      <c r="A47" s="4"/>
      <c r="B47" s="4"/>
      <c r="C47" s="4"/>
      <c r="D47" s="4"/>
      <c r="E47" s="4"/>
      <c r="F47" s="4"/>
      <c r="G47" s="4"/>
      <c r="H47" s="4"/>
      <c r="I47" s="4"/>
      <c r="J47" s="4"/>
      <c r="K47" s="4"/>
      <c r="L47" s="4"/>
      <c r="M47" s="4"/>
      <c r="N47" s="4"/>
      <c r="O47" s="4"/>
      <c r="P47" s="4"/>
      <c r="Q47" s="4"/>
      <c r="R47" s="4"/>
      <c r="S47" s="4"/>
      <c r="T47" s="4"/>
      <c r="U47" s="4"/>
      <c r="V47" s="4"/>
      <c r="W47" s="4"/>
      <c r="X47" s="4"/>
      <c r="Y47" s="4"/>
      <c r="Z47" s="4"/>
      <c r="AA47" s="4"/>
    </row>
    <row r="48" spans="1:27" ht="19.3" x14ac:dyDescent="0.3">
      <c r="A48" s="4"/>
      <c r="B48" s="3" t="s">
        <v>99</v>
      </c>
      <c r="C48" s="3"/>
      <c r="D48" s="3"/>
      <c r="E48" s="3"/>
      <c r="F48" s="3"/>
      <c r="G48" s="3"/>
      <c r="H48" s="3"/>
      <c r="I48" s="3"/>
      <c r="J48" s="4"/>
      <c r="K48" s="4"/>
      <c r="T48" s="4"/>
      <c r="U48" s="4"/>
      <c r="V48" s="4"/>
      <c r="W48" s="4"/>
      <c r="X48" s="4"/>
      <c r="Y48" s="4"/>
      <c r="Z48" s="4"/>
      <c r="AA48" s="4"/>
    </row>
    <row r="49" spans="1:27" x14ac:dyDescent="0.3">
      <c r="A49" s="4"/>
      <c r="B49" s="4"/>
      <c r="C49" s="4"/>
      <c r="D49" s="4"/>
      <c r="E49" s="4"/>
      <c r="F49" s="4"/>
      <c r="G49" s="4"/>
      <c r="H49" s="4"/>
      <c r="I49" s="4"/>
      <c r="J49" s="4"/>
      <c r="K49" s="4"/>
      <c r="T49" s="4"/>
      <c r="U49" s="4"/>
      <c r="V49" s="4"/>
      <c r="W49" s="4"/>
      <c r="X49" s="4"/>
      <c r="Y49" s="4"/>
      <c r="Z49" s="4"/>
      <c r="AA49" s="4"/>
    </row>
    <row r="50" spans="1:27" ht="15.9" x14ac:dyDescent="0.3">
      <c r="A50" s="4"/>
      <c r="B50" s="73" t="s">
        <v>100</v>
      </c>
      <c r="C50" s="73" t="s">
        <v>101</v>
      </c>
      <c r="D50" s="73" t="s">
        <v>102</v>
      </c>
      <c r="E50" s="84" t="s">
        <v>103</v>
      </c>
      <c r="F50" s="84"/>
      <c r="G50" s="84"/>
      <c r="H50" s="84"/>
      <c r="I50" s="84"/>
      <c r="J50" s="84"/>
      <c r="K50" s="4"/>
      <c r="T50" s="4"/>
      <c r="U50" s="4"/>
      <c r="V50" s="4"/>
      <c r="W50" s="4"/>
      <c r="X50" s="4"/>
      <c r="Y50" s="4"/>
      <c r="Z50" s="4"/>
      <c r="AA50" s="4"/>
    </row>
    <row r="51" spans="1:27" ht="35.25" customHeight="1" x14ac:dyDescent="0.3">
      <c r="A51" s="4"/>
      <c r="B51" s="90" t="s">
        <v>104</v>
      </c>
      <c r="C51" s="14" t="s">
        <v>5</v>
      </c>
      <c r="D51" s="14" t="s">
        <v>105</v>
      </c>
      <c r="E51" s="88" t="s">
        <v>132</v>
      </c>
      <c r="F51" s="88"/>
      <c r="G51" s="88"/>
      <c r="H51" s="88"/>
      <c r="I51" s="88"/>
      <c r="J51" s="88"/>
      <c r="K51" s="4"/>
      <c r="T51" s="4"/>
      <c r="U51" s="4"/>
      <c r="V51" s="4"/>
      <c r="W51" s="4"/>
      <c r="X51" s="4"/>
      <c r="Y51" s="4"/>
      <c r="Z51" s="4"/>
      <c r="AA51" s="4"/>
    </row>
    <row r="52" spans="1:27" ht="30.65" customHeight="1" x14ac:dyDescent="0.3">
      <c r="A52" s="4"/>
      <c r="B52" s="90"/>
      <c r="C52" s="14" t="s">
        <v>6</v>
      </c>
      <c r="D52" s="14" t="s">
        <v>105</v>
      </c>
      <c r="E52" s="88" t="s">
        <v>133</v>
      </c>
      <c r="F52" s="88"/>
      <c r="G52" s="88"/>
      <c r="H52" s="88"/>
      <c r="I52" s="88"/>
      <c r="J52" s="88"/>
      <c r="K52" s="4"/>
      <c r="T52" s="4"/>
      <c r="U52" s="4"/>
      <c r="V52" s="4"/>
      <c r="W52" s="4"/>
      <c r="X52" s="4"/>
      <c r="Y52" s="4"/>
      <c r="Z52" s="4"/>
      <c r="AA52" s="4"/>
    </row>
    <row r="53" spans="1:27" ht="50.25" customHeight="1" x14ac:dyDescent="0.3">
      <c r="A53" s="4"/>
      <c r="B53" s="90"/>
      <c r="C53" s="14" t="s">
        <v>110</v>
      </c>
      <c r="D53" s="14" t="s">
        <v>21</v>
      </c>
      <c r="E53" s="88" t="s">
        <v>134</v>
      </c>
      <c r="F53" s="88"/>
      <c r="G53" s="88"/>
      <c r="H53" s="88"/>
      <c r="I53" s="88"/>
      <c r="J53" s="88"/>
      <c r="K53" s="4"/>
      <c r="T53" s="4"/>
      <c r="U53" s="4"/>
      <c r="V53" s="4"/>
      <c r="W53" s="4"/>
      <c r="X53" s="4"/>
      <c r="Y53" s="4"/>
      <c r="Z53" s="4"/>
      <c r="AA53" s="4"/>
    </row>
    <row r="54" spans="1:27" ht="49" customHeight="1" x14ac:dyDescent="0.3">
      <c r="A54" s="4"/>
      <c r="B54" s="90"/>
      <c r="C54" s="14" t="s">
        <v>9</v>
      </c>
      <c r="D54" s="14" t="s">
        <v>22</v>
      </c>
      <c r="E54" s="88" t="s">
        <v>112</v>
      </c>
      <c r="F54" s="88"/>
      <c r="G54" s="88"/>
      <c r="H54" s="88"/>
      <c r="I54" s="88"/>
      <c r="J54" s="88"/>
      <c r="K54" s="4"/>
      <c r="T54" s="4"/>
      <c r="U54" s="4"/>
      <c r="V54" s="4"/>
      <c r="W54" s="4"/>
      <c r="X54" s="4"/>
      <c r="Y54" s="4"/>
      <c r="Z54" s="4"/>
      <c r="AA54" s="4"/>
    </row>
    <row r="55" spans="1:27" ht="34" customHeight="1" x14ac:dyDescent="0.3">
      <c r="A55" s="4"/>
      <c r="B55" s="90"/>
      <c r="C55" s="14" t="s">
        <v>10</v>
      </c>
      <c r="D55" s="14" t="s">
        <v>23</v>
      </c>
      <c r="E55" s="88" t="s">
        <v>113</v>
      </c>
      <c r="F55" s="88"/>
      <c r="G55" s="88"/>
      <c r="H55" s="88"/>
      <c r="I55" s="88"/>
      <c r="J55" s="88"/>
      <c r="K55" s="4"/>
      <c r="T55" s="4"/>
      <c r="U55" s="4"/>
      <c r="V55" s="4"/>
      <c r="W55" s="4"/>
      <c r="X55" s="4"/>
      <c r="Y55" s="4"/>
      <c r="Z55" s="4"/>
      <c r="AA55" s="4"/>
    </row>
    <row r="56" spans="1:27" ht="40" customHeight="1" x14ac:dyDescent="0.3">
      <c r="A56" s="4"/>
      <c r="B56" s="90"/>
      <c r="C56" s="14" t="s">
        <v>11</v>
      </c>
      <c r="D56" s="14" t="s">
        <v>23</v>
      </c>
      <c r="E56" s="88" t="s">
        <v>114</v>
      </c>
      <c r="F56" s="88"/>
      <c r="G56" s="88"/>
      <c r="H56" s="88"/>
      <c r="I56" s="88"/>
      <c r="J56" s="88"/>
      <c r="K56" s="4"/>
      <c r="T56" s="4"/>
      <c r="U56" s="4"/>
      <c r="V56" s="4"/>
      <c r="W56" s="4"/>
      <c r="X56" s="4"/>
      <c r="Y56" s="4"/>
      <c r="Z56" s="4"/>
      <c r="AA56" s="4"/>
    </row>
    <row r="57" spans="1:27" ht="53.25" customHeight="1" x14ac:dyDescent="0.3">
      <c r="A57" s="4"/>
      <c r="B57" s="90"/>
      <c r="C57" s="14" t="s">
        <v>115</v>
      </c>
      <c r="D57" s="14" t="s">
        <v>23</v>
      </c>
      <c r="E57" s="88" t="s">
        <v>135</v>
      </c>
      <c r="F57" s="88"/>
      <c r="G57" s="88"/>
      <c r="H57" s="88"/>
      <c r="I57" s="88"/>
      <c r="J57" s="88"/>
      <c r="K57" s="4"/>
      <c r="T57" s="4"/>
      <c r="U57" s="4"/>
      <c r="V57" s="4"/>
      <c r="W57" s="4"/>
      <c r="X57" s="4"/>
      <c r="Y57" s="4"/>
      <c r="Z57" s="4"/>
      <c r="AA57" s="4"/>
    </row>
    <row r="58" spans="1:27" ht="51" customHeight="1" x14ac:dyDescent="0.3">
      <c r="A58" s="4"/>
      <c r="B58" s="90" t="s">
        <v>117</v>
      </c>
      <c r="C58" s="14" t="s">
        <v>16</v>
      </c>
      <c r="D58" s="14" t="s">
        <v>24</v>
      </c>
      <c r="E58" s="88" t="s">
        <v>121</v>
      </c>
      <c r="F58" s="88"/>
      <c r="G58" s="88"/>
      <c r="H58" s="88"/>
      <c r="I58" s="88"/>
      <c r="J58" s="88"/>
      <c r="K58" s="4"/>
      <c r="T58" s="4"/>
      <c r="U58" s="4"/>
      <c r="V58" s="4"/>
      <c r="W58" s="4"/>
      <c r="X58" s="4"/>
      <c r="Y58" s="4"/>
      <c r="Z58" s="4"/>
      <c r="AA58" s="4"/>
    </row>
    <row r="59" spans="1:27" ht="33" customHeight="1" x14ac:dyDescent="0.3">
      <c r="A59" s="4"/>
      <c r="B59" s="90"/>
      <c r="C59" s="14" t="s">
        <v>17</v>
      </c>
      <c r="D59" s="14" t="s">
        <v>25</v>
      </c>
      <c r="E59" s="88" t="s">
        <v>122</v>
      </c>
      <c r="F59" s="88"/>
      <c r="G59" s="88"/>
      <c r="H59" s="88"/>
      <c r="I59" s="88"/>
      <c r="J59" s="88"/>
      <c r="K59" s="4"/>
      <c r="T59" s="4"/>
      <c r="U59" s="4"/>
      <c r="V59" s="4"/>
      <c r="W59" s="4"/>
      <c r="X59" s="4"/>
      <c r="Y59" s="4"/>
      <c r="Z59" s="4"/>
      <c r="AA59" s="4"/>
    </row>
    <row r="60" spans="1:27" ht="35.25" customHeight="1" x14ac:dyDescent="0.3">
      <c r="A60" s="4"/>
      <c r="B60" s="90"/>
      <c r="C60" s="14" t="s">
        <v>18</v>
      </c>
      <c r="D60" s="14" t="s">
        <v>24</v>
      </c>
      <c r="E60" s="88" t="s">
        <v>123</v>
      </c>
      <c r="F60" s="88"/>
      <c r="G60" s="88"/>
      <c r="H60" s="88"/>
      <c r="I60" s="88"/>
      <c r="J60" s="88"/>
      <c r="K60" s="4"/>
      <c r="T60" s="4"/>
      <c r="U60" s="4"/>
      <c r="V60" s="4"/>
      <c r="W60" s="4"/>
      <c r="X60" s="4"/>
      <c r="Y60" s="4"/>
      <c r="Z60" s="4"/>
      <c r="AA60" s="4"/>
    </row>
    <row r="61" spans="1:27" ht="44.25" customHeight="1" x14ac:dyDescent="0.3">
      <c r="A61" s="4"/>
      <c r="B61" s="75" t="s">
        <v>126</v>
      </c>
      <c r="C61" s="14" t="s">
        <v>20</v>
      </c>
      <c r="D61" s="14" t="s">
        <v>105</v>
      </c>
      <c r="E61" s="88" t="s">
        <v>127</v>
      </c>
      <c r="F61" s="88"/>
      <c r="G61" s="88"/>
      <c r="H61" s="88"/>
      <c r="I61" s="88"/>
      <c r="J61" s="88"/>
      <c r="K61" s="4"/>
      <c r="T61" s="4"/>
      <c r="U61" s="4"/>
      <c r="V61" s="4"/>
      <c r="W61" s="4"/>
      <c r="X61" s="4"/>
      <c r="Y61" s="4"/>
      <c r="Z61" s="4"/>
      <c r="AA61" s="4"/>
    </row>
    <row r="62" spans="1:27" x14ac:dyDescent="0.3">
      <c r="A62" s="4"/>
      <c r="B62" s="4"/>
      <c r="C62" s="4"/>
      <c r="D62" s="4"/>
      <c r="E62" s="4"/>
      <c r="F62" s="4"/>
      <c r="G62" s="4"/>
      <c r="H62" s="4"/>
      <c r="I62" s="4"/>
      <c r="J62" s="4"/>
      <c r="K62" s="4"/>
      <c r="L62" s="4"/>
      <c r="M62" s="4"/>
      <c r="N62" s="4"/>
      <c r="O62" s="4"/>
      <c r="P62" s="4"/>
      <c r="Q62" s="4"/>
      <c r="R62" s="4"/>
      <c r="S62" s="4"/>
      <c r="T62" s="4"/>
      <c r="U62" s="4"/>
      <c r="V62" s="4"/>
      <c r="W62" s="4"/>
      <c r="X62" s="4"/>
      <c r="Y62" s="4"/>
      <c r="Z62" s="4"/>
      <c r="AA62" s="4"/>
    </row>
  </sheetData>
  <mergeCells count="68">
    <mergeCell ref="E61:J61"/>
    <mergeCell ref="B51:B57"/>
    <mergeCell ref="B58:B60"/>
    <mergeCell ref="E50:J50"/>
    <mergeCell ref="E51:J51"/>
    <mergeCell ref="E52:J52"/>
    <mergeCell ref="E53:J53"/>
    <mergeCell ref="E54:J54"/>
    <mergeCell ref="E55:J55"/>
    <mergeCell ref="E56:J56"/>
    <mergeCell ref="E57:J57"/>
    <mergeCell ref="E58:J58"/>
    <mergeCell ref="D39:H39"/>
    <mergeCell ref="I39:M39"/>
    <mergeCell ref="N39:R39"/>
    <mergeCell ref="E59:J59"/>
    <mergeCell ref="E60:J60"/>
    <mergeCell ref="U36:U37"/>
    <mergeCell ref="V36:V37"/>
    <mergeCell ref="X36:X39"/>
    <mergeCell ref="T38:T39"/>
    <mergeCell ref="U38:U39"/>
    <mergeCell ref="V38:V39"/>
    <mergeCell ref="O36:O37"/>
    <mergeCell ref="P36:P37"/>
    <mergeCell ref="Q36:Q37"/>
    <mergeCell ref="R36:R37"/>
    <mergeCell ref="T36:T37"/>
    <mergeCell ref="I36:I37"/>
    <mergeCell ref="J36:J37"/>
    <mergeCell ref="K36:K37"/>
    <mergeCell ref="L36:L37"/>
    <mergeCell ref="M36:M37"/>
    <mergeCell ref="N36:N37"/>
    <mergeCell ref="I10:M10"/>
    <mergeCell ref="N10:R10"/>
    <mergeCell ref="B36:B39"/>
    <mergeCell ref="C36:C39"/>
    <mergeCell ref="D36:D37"/>
    <mergeCell ref="E36:E37"/>
    <mergeCell ref="F36:F37"/>
    <mergeCell ref="G36:G37"/>
    <mergeCell ref="H36:H37"/>
    <mergeCell ref="B7:B10"/>
    <mergeCell ref="C7:C10"/>
    <mergeCell ref="D7:D8"/>
    <mergeCell ref="E7:E8"/>
    <mergeCell ref="F7:F8"/>
    <mergeCell ref="D10:H10"/>
    <mergeCell ref="T7:T8"/>
    <mergeCell ref="U7:U8"/>
    <mergeCell ref="V7:V8"/>
    <mergeCell ref="X7:X10"/>
    <mergeCell ref="T9:T10"/>
    <mergeCell ref="U9:U10"/>
    <mergeCell ref="V9:V10"/>
    <mergeCell ref="R7:R8"/>
    <mergeCell ref="G7:G8"/>
    <mergeCell ref="H7:H8"/>
    <mergeCell ref="I7:I8"/>
    <mergeCell ref="J7:J8"/>
    <mergeCell ref="K7:K8"/>
    <mergeCell ref="L7:L8"/>
    <mergeCell ref="M7:M8"/>
    <mergeCell ref="N7:N8"/>
    <mergeCell ref="O7:O8"/>
    <mergeCell ref="P7:P8"/>
    <mergeCell ref="Q7:Q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0E6D57DF5C1049BC84C5948C36D291" ma:contentTypeVersion="11" ma:contentTypeDescription="Create a new document." ma:contentTypeScope="" ma:versionID="e361226ea17d6bbe89f726a67083ab32">
  <xsd:schema xmlns:xsd="http://www.w3.org/2001/XMLSchema" xmlns:xs="http://www.w3.org/2001/XMLSchema" xmlns:p="http://schemas.microsoft.com/office/2006/metadata/properties" xmlns:ns2="dc49466b-2f9b-432d-a67c-87798db25be1" xmlns:ns3="3ab42462-865b-4352-9593-56d167401a85" targetNamespace="http://schemas.microsoft.com/office/2006/metadata/properties" ma:root="true" ma:fieldsID="8ad59b93f8919e832a3b4d000f9ae8fb" ns2:_="" ns3:_="">
    <xsd:import namespace="dc49466b-2f9b-432d-a67c-87798db25be1"/>
    <xsd:import namespace="3ab42462-865b-4352-9593-56d167401a85"/>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49466b-2f9b-432d-a67c-87798db25b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b42462-865b-4352-9593-56d167401a85"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3ab42462-865b-4352-9593-56d167401a85">
      <UserInfo>
        <DisplayName>Charlie Thackeray</DisplayName>
        <AccountId>1997</AccountId>
        <AccountType/>
      </UserInfo>
    </SharedWithUsers>
  </documentManagement>
</p:properties>
</file>

<file path=customXml/itemProps1.xml><?xml version="1.0" encoding="utf-8"?>
<ds:datastoreItem xmlns:ds="http://schemas.openxmlformats.org/officeDocument/2006/customXml" ds:itemID="{EF223C00-6A98-45F7-A6E1-5AA279BABA06}">
  <ds:schemaRefs>
    <ds:schemaRef ds:uri="http://schemas.microsoft.com/sharepoint/v3/contenttype/forms"/>
  </ds:schemaRefs>
</ds:datastoreItem>
</file>

<file path=customXml/itemProps2.xml><?xml version="1.0" encoding="utf-8"?>
<ds:datastoreItem xmlns:ds="http://schemas.openxmlformats.org/officeDocument/2006/customXml" ds:itemID="{7B00CB34-9137-45F5-9751-63DF979414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49466b-2f9b-432d-a67c-87798db25be1"/>
    <ds:schemaRef ds:uri="3ab42462-865b-4352-9593-56d167401a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44841B-D39C-4B2C-93D2-5B5388241532}">
  <ds:schemaRefs>
    <ds:schemaRef ds:uri="http://schemas.microsoft.com/office/2006/metadata/properties"/>
    <ds:schemaRef ds:uri="http://schemas.microsoft.com/office/infopath/2007/PartnerControls"/>
    <ds:schemaRef ds:uri="3ab42462-865b-4352-9593-56d167401a8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Bulk supplies water</vt:lpstr>
      <vt:lpstr>Bulk supplies sewerage</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model and FAST template</dc:title>
  <dc:subject/>
  <dc:creator>Jonathan Eddleston</dc:creator>
  <cp:keywords/>
  <dc:description/>
  <cp:lastModifiedBy>Stanislav Petrov</cp:lastModifiedBy>
  <cp:revision/>
  <dcterms:created xsi:type="dcterms:W3CDTF">2015-02-10T14:45:54Z</dcterms:created>
  <dcterms:modified xsi:type="dcterms:W3CDTF">2021-03-17T17:16:00Z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0x0101006D0E6D57DF5C1049BC84C5948C36D291</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8700</vt:r8>
  </property>
  <property fmtid="{D5CDD505-2E9C-101B-9397-08002B2CF9AE}" pid="9" name="Area">
    <vt:lpwstr>2;#All Ofwat|a2f0c570-ff2d-47bb-b6f0-977a73bf09bf</vt:lpwstr>
  </property>
  <property fmtid="{D5CDD505-2E9C-101B-9397-08002B2CF9AE}" pid="10" name="DocumentType">
    <vt:lpwstr>4;#Form|0296d661-b298-4bb3-82b3-ac8e6c6047c5</vt:lpwstr>
  </property>
  <property fmtid="{D5CDD505-2E9C-101B-9397-08002B2CF9AE}" pid="11" name="PageName">
    <vt:lpwstr/>
  </property>
  <property fmtid="{D5CDD505-2E9C-101B-9397-08002B2CF9AE}" pid="12" name="Stakeholder_x0020_3">
    <vt:lpwstr/>
  </property>
  <property fmtid="{D5CDD505-2E9C-101B-9397-08002B2CF9AE}" pid="13" name="j014a7bd3fd34d828fc493e84f684b49">
    <vt:lpwstr/>
  </property>
  <property fmtid="{D5CDD505-2E9C-101B-9397-08002B2CF9AE}" pid="14" name="Meeting">
    <vt:lpwstr/>
  </property>
  <property fmtid="{D5CDD505-2E9C-101B-9397-08002B2CF9AE}" pid="15" name="Project_x0020_Code">
    <vt:lpwstr/>
  </property>
  <property fmtid="{D5CDD505-2E9C-101B-9397-08002B2CF9AE}" pid="16" name="b2faa34e97554b63aaaf45270201a270">
    <vt:lpwstr/>
  </property>
  <property fmtid="{D5CDD505-2E9C-101B-9397-08002B2CF9AE}" pid="17" name="Stakeholder_x0020_4">
    <vt:lpwstr/>
  </property>
  <property fmtid="{D5CDD505-2E9C-101B-9397-08002B2CF9AE}" pid="18" name="f8aa492165544285b4c7fe9d1b6ad82c">
    <vt:lpwstr/>
  </property>
  <property fmtid="{D5CDD505-2E9C-101B-9397-08002B2CF9AE}" pid="19" name="Hierarchy">
    <vt:lpwstr/>
  </property>
  <property fmtid="{D5CDD505-2E9C-101B-9397-08002B2CF9AE}" pid="20" name="Collection">
    <vt:lpwstr/>
  </property>
  <property fmtid="{D5CDD505-2E9C-101B-9397-08002B2CF9AE}" pid="21" name="m279c8e365374608a4eb2bb657f838c2">
    <vt:lpwstr/>
  </property>
  <property fmtid="{D5CDD505-2E9C-101B-9397-08002B2CF9AE}" pid="22" name="Stakeholder_x0020_2">
    <vt:lpwstr/>
  </property>
  <property fmtid="{D5CDD505-2E9C-101B-9397-08002B2CF9AE}" pid="23" name="j7c77f2a1a924badb0d621542422dc19">
    <vt:lpwstr/>
  </property>
  <property fmtid="{D5CDD505-2E9C-101B-9397-08002B2CF9AE}" pid="24" name="oe9d4f963f4c420b8d2b35d038476850">
    <vt:lpwstr/>
  </property>
  <property fmtid="{D5CDD505-2E9C-101B-9397-08002B2CF9AE}" pid="25" name="Stakeholder_x0020_5">
    <vt:lpwstr/>
  </property>
  <property fmtid="{D5CDD505-2E9C-101B-9397-08002B2CF9AE}" pid="26" name="Security Classification">
    <vt:lpwstr>21;#OFFICIAL|c2540f30-f875-494b-a43f-ebfb5017a6ad</vt:lpwstr>
  </property>
  <property fmtid="{D5CDD505-2E9C-101B-9397-08002B2CF9AE}" pid="27" name="Stakeholder">
    <vt:lpwstr/>
  </property>
  <property fmtid="{D5CDD505-2E9C-101B-9397-08002B2CF9AE}" pid="28" name="b128efbe498d4e38a73555a2e7be12ea">
    <vt:lpwstr/>
  </property>
  <property fmtid="{D5CDD505-2E9C-101B-9397-08002B2CF9AE}" pid="29" name="Stakeholder 2">
    <vt:lpwstr/>
  </property>
  <property fmtid="{D5CDD505-2E9C-101B-9397-08002B2CF9AE}" pid="30" name="Stakeholder 5">
    <vt:lpwstr/>
  </property>
  <property fmtid="{D5CDD505-2E9C-101B-9397-08002B2CF9AE}" pid="31" name="Stakeholder 3">
    <vt:lpwstr/>
  </property>
  <property fmtid="{D5CDD505-2E9C-101B-9397-08002B2CF9AE}" pid="32" name="Project Code">
    <vt:lpwstr/>
  </property>
  <property fmtid="{D5CDD505-2E9C-101B-9397-08002B2CF9AE}" pid="33" name="Stakeholder 4">
    <vt:lpwstr/>
  </property>
</Properties>
</file>