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wat-my.sharepoint.com/personal/alexandros_maziotis_ofwat_gov_uk/Documents/Documents/Bioresources cost assessment/"/>
    </mc:Choice>
  </mc:AlternateContent>
  <xr:revisionPtr revIDLastSave="258" documentId="8_{41F21FD4-D736-4B63-9C33-159DE8D80212}" xr6:coauthVersionLast="47" xr6:coauthVersionMax="47" xr10:uidLastSave="{31597129-A493-4B47-8C79-7BCDD9660D83}"/>
  <bookViews>
    <workbookView xWindow="-98" yWindow="-98" windowWidth="20715" windowHeight="13276" activeTab="4" xr2:uid="{B90EF531-D23F-4966-8C3F-B04EE3700683}"/>
  </bookViews>
  <sheets>
    <sheet name="Cover" sheetId="8" r:id="rId1"/>
    <sheet name="Style guide" sheetId="9" r:id="rId2"/>
    <sheet name="ToC" sheetId="10" r:id="rId3"/>
    <sheet name="Inputs" sheetId="7" r:id="rId4"/>
    <sheet name="Allowed revenue excl legacy" sheetId="5" r:id="rId5"/>
    <sheet name="Allowed revenue floor" sheetId="11" r:id="rId6"/>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1" l="1"/>
  <c r="H34" i="11"/>
  <c r="H33" i="11"/>
  <c r="H32" i="11"/>
  <c r="H31" i="11"/>
  <c r="H35" i="5"/>
  <c r="H34" i="5"/>
  <c r="H33" i="5"/>
  <c r="H32" i="5"/>
  <c r="H31" i="5"/>
  <c r="F37" i="7"/>
  <c r="E19" i="11"/>
  <c r="E16" i="11"/>
  <c r="A1" i="8"/>
  <c r="E20" i="11"/>
  <c r="E18" i="11"/>
  <c r="E17" i="11"/>
  <c r="E11" i="11"/>
  <c r="E10" i="11"/>
  <c r="E9" i="11"/>
  <c r="E8" i="11"/>
  <c r="E7" i="11"/>
  <c r="E12" i="11" s="1"/>
  <c r="F21" i="7"/>
  <c r="F16" i="7"/>
  <c r="F4" i="7"/>
  <c r="F8" i="7"/>
  <c r="E19" i="5" s="1"/>
  <c r="H36" i="11" l="1"/>
  <c r="H36" i="5"/>
  <c r="F9" i="11"/>
  <c r="F17" i="11"/>
  <c r="F10" i="11"/>
  <c r="F18" i="11"/>
  <c r="H18" i="11" s="1"/>
  <c r="I18" i="11" s="1"/>
  <c r="F19" i="5"/>
  <c r="H19" i="5" s="1"/>
  <c r="F11" i="11"/>
  <c r="F19" i="11"/>
  <c r="H19" i="11" s="1"/>
  <c r="F8" i="11"/>
  <c r="G8" i="11" s="1"/>
  <c r="F20" i="11"/>
  <c r="E21" i="11"/>
  <c r="F7" i="11"/>
  <c r="G11" i="11"/>
  <c r="I20" i="11"/>
  <c r="G9" i="11"/>
  <c r="F16" i="11"/>
  <c r="E16" i="5"/>
  <c r="F16" i="5" s="1"/>
  <c r="H16" i="5" s="1"/>
  <c r="I19" i="11" l="1"/>
  <c r="I17" i="11"/>
  <c r="G10" i="11"/>
  <c r="F12" i="11"/>
  <c r="G7" i="11"/>
  <c r="F21" i="11"/>
  <c r="H16" i="11"/>
  <c r="G12" i="11" l="1"/>
  <c r="G36" i="11"/>
  <c r="G25" i="11"/>
  <c r="G26" i="11" s="1"/>
  <c r="H21" i="11"/>
  <c r="H23" i="11" s="1"/>
  <c r="H25" i="11" s="1"/>
  <c r="I16" i="11"/>
  <c r="G40" i="11" l="1"/>
  <c r="G41" i="11" s="1"/>
  <c r="H38" i="11"/>
  <c r="H40" i="11" s="1"/>
  <c r="H41" i="11" s="1"/>
  <c r="H26" i="11"/>
  <c r="I21" i="11"/>
  <c r="F34" i="7" l="1"/>
  <c r="F41" i="7"/>
  <c r="F40" i="7"/>
  <c r="E10" i="5" s="1"/>
  <c r="F10" i="5" s="1"/>
  <c r="I19" i="5" s="1"/>
  <c r="F39" i="7"/>
  <c r="F38" i="7"/>
  <c r="A1" i="10"/>
  <c r="A1" i="9"/>
  <c r="E7" i="5" l="1"/>
  <c r="E20" i="5"/>
  <c r="E11" i="5"/>
  <c r="F42" i="7"/>
  <c r="E17" i="5"/>
  <c r="F17" i="5" s="1"/>
  <c r="H17" i="5" s="1"/>
  <c r="E8" i="5"/>
  <c r="E18" i="5"/>
  <c r="E9" i="5"/>
  <c r="F8" i="5" l="1"/>
  <c r="F18" i="5"/>
  <c r="H18" i="5" s="1"/>
  <c r="F11" i="5"/>
  <c r="G11" i="5" s="1"/>
  <c r="F20" i="5"/>
  <c r="H20" i="5" s="1"/>
  <c r="F9" i="5"/>
  <c r="G9" i="5" s="1"/>
  <c r="F7" i="5"/>
  <c r="E21" i="5"/>
  <c r="G8" i="5" l="1"/>
  <c r="I17" i="5"/>
  <c r="I16" i="5"/>
  <c r="G7" i="5"/>
  <c r="I20" i="5"/>
  <c r="I18" i="5"/>
  <c r="F21" i="5"/>
  <c r="H21" i="5" l="1"/>
  <c r="G10" i="5" l="1"/>
  <c r="E12" i="5" l="1"/>
  <c r="F12" i="5" l="1"/>
  <c r="G12" i="5"/>
  <c r="G25" i="5" l="1"/>
  <c r="H25" i="5"/>
  <c r="H26" i="5" s="1"/>
  <c r="I21" i="5"/>
  <c r="G36" i="5"/>
  <c r="G40" i="5" s="1"/>
  <c r="G41" i="5" s="1"/>
  <c r="H38" i="5"/>
  <c r="G26" i="5"/>
  <c r="H40" i="5" l="1"/>
  <c r="H41" i="5" s="1"/>
</calcChain>
</file>

<file path=xl/sharedStrings.xml><?xml version="1.0" encoding="utf-8"?>
<sst xmlns="http://schemas.openxmlformats.org/spreadsheetml/2006/main" count="268" uniqueCount="138">
  <si>
    <t>Workbook title:</t>
  </si>
  <si>
    <t>PR24 Bioresources Revenue Control - Potential approaches to provide different regulatory protection for pre-2020 RCV</t>
  </si>
  <si>
    <t>Version:</t>
  </si>
  <si>
    <t>Filename:</t>
  </si>
  <si>
    <t>PR24 Bioresources_illustrative examples.xlsx</t>
  </si>
  <si>
    <t>Date:</t>
  </si>
  <si>
    <t>Author:</t>
  </si>
  <si>
    <t>Ofwat</t>
  </si>
  <si>
    <t>Author contact information:</t>
  </si>
  <si>
    <t xml:space="preserve">Alexandros.Maziotis@ofwat.gov.uk; Alex.Whitmarsh@ofwat.gov.uk; </t>
  </si>
  <si>
    <t>Summary of workbook:</t>
  </si>
  <si>
    <t xml:space="preserve">The objective of this workbook is to provide illustratative, worked examples on the two options considered for providing different regulatory protection to the pre-2020 bioresources RCV as per our consultation document. Please see the link below. It is necessarily simplified for the purposes of illustrating how this could be applied. </t>
  </si>
  <si>
    <t>https://www.ofwat.gov.uk/consultation/our-proposed-approach-to-funding-bioresources-activities-at-pr24/</t>
  </si>
  <si>
    <t>Clarifications:</t>
  </si>
  <si>
    <t>Two options are considered for the protection to the pre-2020 bioresources RCV as per consultation document:</t>
  </si>
  <si>
    <t>"Option 1: Excluding legacy assets from the catch-up efficiency challenge" - This option is shown in the "Allowed revenue excl. legacy" worksheet</t>
  </si>
  <si>
    <t>"Option 2: Value Floor" - This option is shown in the "Allowed revenue floor" worksheet</t>
  </si>
  <si>
    <t>Definitions:</t>
  </si>
  <si>
    <t>Below we provide definitions of the variables used in the worked examples.</t>
  </si>
  <si>
    <t>References:</t>
  </si>
  <si>
    <t>PR24 Bioresources revenue control</t>
  </si>
  <si>
    <t>Definitions</t>
  </si>
  <si>
    <t>Description</t>
  </si>
  <si>
    <t>Legacy assets</t>
  </si>
  <si>
    <t>Refers to assets existing before April 2020</t>
  </si>
  <si>
    <t>New assets</t>
  </si>
  <si>
    <t>Refers to assets existing on or after 1 April 2020</t>
  </si>
  <si>
    <t>Financing cost</t>
  </si>
  <si>
    <t>WACC * Asset Base</t>
  </si>
  <si>
    <t>RCV run-off (legacy) and Financing costs on RCV (legacy)</t>
  </si>
  <si>
    <t>This refers to the pre-2020 RCV run-off and financing costs on RCV which are considered for option 1 as per consultation document. Both of them (grey area in Figure 1 as per consultation document) could be protected from the efficiency catch-up challenge. As per consultation document, this is done by "rather than using the estimated efficient level of depreciation and financing costs on legacy assets to inform companies' allowed revenue, we would instead use an amount consistent with companies' 2020 RCV". This sentence means that the estimated efficient level of depreciation and financing costs on legacy will be deducted from the costs used to determine the allowed revenue and will be replaced instead by the pre-2020 RCV run-off and financing costs on RCV.</t>
  </si>
  <si>
    <t>Efficiency challenge</t>
  </si>
  <si>
    <t xml:space="preserve">This refers to the efficiency challenge that could be applied to modelled costs. This could be derived using an assessment of historical costs (i.e. derived from a model analogous to Feeder Model 2 (FM2)). We can also consider using forecast costs.  </t>
  </si>
  <si>
    <t xml:space="preserve">Sludge production, forecast </t>
  </si>
  <si>
    <t>Assumed quantity of forecast sludge production measured as per thousands of tonnes of dried solids sludge (TDS)</t>
  </si>
  <si>
    <t xml:space="preserve">Sludge production, actual </t>
  </si>
  <si>
    <t>Assumed quantity of actual sludge production measured as per thousands of tonnes of dried solids sludge (TDS)</t>
  </si>
  <si>
    <t>Modelled costs</t>
  </si>
  <si>
    <t>Obtained from a model analagous to Feeder Model 4 (FM4). It could require the use of the following information:</t>
  </si>
  <si>
    <t>a) operating expenditure</t>
  </si>
  <si>
    <t>b) capital costs</t>
  </si>
  <si>
    <t xml:space="preserve">c) financing cost </t>
  </si>
  <si>
    <t>d) estimated coefficients of the econometric model</t>
  </si>
  <si>
    <t>e) forecast cost drivers</t>
  </si>
  <si>
    <t xml:space="preserve">To apply the relevant protection, modelled costs would need to be decomposed, i.e. into the estimated level of operating expenditure, depreciation (legacy), financing costs (legacy), depreciation (new assets) and financing (new assets). For example, this could be done by taking the ratio of actual depreciation and financing costs on legacy assets over the projected, actual total costs during the relevant year, a number of years or some other approach. </t>
  </si>
  <si>
    <t xml:space="preserve">This worksheet does not provide the calculations of the % ratio of each cost component. We assume that the resulting % are given by the "pro-rata" column. </t>
  </si>
  <si>
    <t>Table 1</t>
  </si>
  <si>
    <t>"Per TDS" refers to per tonnes of dried solids sludge (TDS)</t>
  </si>
  <si>
    <t>"No protection" means that the efficiency challenge is appllied to all components</t>
  </si>
  <si>
    <t>"Excluding legacy assets" means that the efficiency challenge is not applied to legacy assets. This is option 1 as per consultation document</t>
  </si>
  <si>
    <t>Reduction in allowed revenue if efficiency challenge is applied to all costs and to costs excl. legacy assets e.g. the efficiency challenge is 10% but the average revenue per unit falls by 5%</t>
  </si>
  <si>
    <t xml:space="preserve">Value floor means that the capital and financing costs at risk are limited to new investment and operating costs are affected by the efficiency catch-up challenge. </t>
  </si>
  <si>
    <t>Average allowed revenue would be the greater of the amount implied by our efficiency challenge and the value floor - Option 2 as per consultation document</t>
  </si>
  <si>
    <t>Reduction in allowed revenue if efficiency challenge is applied to all costs and value floor</t>
  </si>
  <si>
    <t xml:space="preserve">Please note that in the "Allowed revenue excl legacy" worksheet, Table 1 considers the impact on allowed revenue when RCV run-off and financing costs on RCV may take different values than the modelled level of depreciation and financing costs on legacy assets. This is done by using the appropriate options on the relevant items on the "Inputs" worksheet. </t>
  </si>
  <si>
    <t>Table 2</t>
  </si>
  <si>
    <t>This table shows the potential impact of an assumed difference between actual and forecast sludge production on the calculations informing allowed revenue.</t>
  </si>
  <si>
    <t xml:space="preserve">Differences between assumed actual and forecast sludge production are applied by using the appropriate options on the relevant items on the "Inputs" worksheet. </t>
  </si>
  <si>
    <t>As per consultation document, "we would review whether mechanisms such a cap and collar on allowed revenue and how a forecasting incentive could be applied at PR24".</t>
  </si>
  <si>
    <t>END OF SHEET</t>
  </si>
  <si>
    <t>CELL / ROW / COLUMN COLOUR</t>
  </si>
  <si>
    <t>Font colour</t>
  </si>
  <si>
    <t>Blue text (no shade)</t>
  </si>
  <si>
    <t>Imported from another sheet/section</t>
  </si>
  <si>
    <t>Black text (no shade)</t>
  </si>
  <si>
    <t>Neither imported nor exported</t>
  </si>
  <si>
    <t>Font and shade combinations</t>
  </si>
  <si>
    <t>Black text + light yellow shade</t>
  </si>
  <si>
    <t>Inputs</t>
  </si>
  <si>
    <t>Other</t>
  </si>
  <si>
    <t>Entire row with white text + blue shade</t>
  </si>
  <si>
    <t>End of sheet</t>
  </si>
  <si>
    <t>WORKSHEET TAB COLOUR CODING</t>
  </si>
  <si>
    <t>Input sheets</t>
  </si>
  <si>
    <t>Outputs</t>
  </si>
  <si>
    <t>To keep it simple, please assume that the estimated efficient level of depreciation and financing costs on legacy assets is equal to pre -  2020 RCV run-off (legacy) and financing costs on RCV (legacy).</t>
  </si>
  <si>
    <t>DOCUMENTATION</t>
  </si>
  <si>
    <t>INPUTS</t>
  </si>
  <si>
    <t>OUTPUTS</t>
  </si>
  <si>
    <t>Cover</t>
  </si>
  <si>
    <t>Allowed revenue excl legacy</t>
  </si>
  <si>
    <t>Model documentation sheet</t>
  </si>
  <si>
    <t>Inputs used for the worked examples</t>
  </si>
  <si>
    <t>This gives the allowed average revenue excluding legacy assets from the efficiency catch-up challenge</t>
  </si>
  <si>
    <t>Allowed revenue floor</t>
  </si>
  <si>
    <t>Style guide</t>
  </si>
  <si>
    <t>This gives the allowed average revenue based on the value floor option</t>
  </si>
  <si>
    <t>Explanation of different formatting types</t>
  </si>
  <si>
    <t>ToC</t>
  </si>
  <si>
    <t>Table of contents</t>
  </si>
  <si>
    <t>Unit of measurement</t>
  </si>
  <si>
    <t>Constant</t>
  </si>
  <si>
    <t>RCV run off (legacy)</t>
  </si>
  <si>
    <t>£m</t>
  </si>
  <si>
    <t>Financing costs on RCV (legacy)</t>
  </si>
  <si>
    <t xml:space="preserve">Efficiency challenge </t>
  </si>
  <si>
    <t>%</t>
  </si>
  <si>
    <t>thousands of TDS</t>
  </si>
  <si>
    <t>Pro rata</t>
  </si>
  <si>
    <t xml:space="preserve">Portion of financing (legacy) to costs </t>
  </si>
  <si>
    <t xml:space="preserve">Portion of financing (new) to costs </t>
  </si>
  <si>
    <t xml:space="preserve">Portion of operating costs to costs </t>
  </si>
  <si>
    <t xml:space="preserve">Portion of depreciation (legacy) to costs </t>
  </si>
  <si>
    <t xml:space="preserve">Portion of depreciation (new) to costs </t>
  </si>
  <si>
    <t>Total</t>
  </si>
  <si>
    <t>Modelled costs decomposition</t>
  </si>
  <si>
    <t>Financing (legacy)</t>
  </si>
  <si>
    <t>Financing (new)</t>
  </si>
  <si>
    <t>Operating costs</t>
  </si>
  <si>
    <t>Depreciation (legacy)</t>
  </si>
  <si>
    <t>Depreciation (new)</t>
  </si>
  <si>
    <t>Table 1. Allowed revenue: no protection vs excl. legacy assets</t>
  </si>
  <si>
    <t>Totals</t>
  </si>
  <si>
    <t>Per TDS</t>
  </si>
  <si>
    <t>No protection</t>
  </si>
  <si>
    <t>Excl. legacy assets</t>
  </si>
  <si>
    <t>Difference</t>
  </si>
  <si>
    <t xml:space="preserve">Financing (legacy) </t>
  </si>
  <si>
    <t>£ / TDS</t>
  </si>
  <si>
    <t>Reduction in allowed revenue, total</t>
  </si>
  <si>
    <t>Reduction in allowed revenue, %</t>
  </si>
  <si>
    <t>Table 2. Allowed revenue: impact of in-period changes in volume</t>
  </si>
  <si>
    <t xml:space="preserve"> RCV run off (legacy)</t>
  </si>
  <si>
    <t>Allowed revenue with actual sludge</t>
  </si>
  <si>
    <t>Allowed revenue</t>
  </si>
  <si>
    <t>Table 1. Allowed revenue: no protection vs value floor</t>
  </si>
  <si>
    <t>Value floor</t>
  </si>
  <si>
    <t>Max: value floor, no protection</t>
  </si>
  <si>
    <t>Value floor</t>
  </si>
  <si>
    <t>v2</t>
  </si>
  <si>
    <t>Model change log:</t>
  </si>
  <si>
    <t>Category</t>
  </si>
  <si>
    <t>Reference</t>
  </si>
  <si>
    <t>Version applied</t>
  </si>
  <si>
    <t>Updated</t>
  </si>
  <si>
    <t>Corrected a formula error in Table 2</t>
  </si>
  <si>
    <t>v1</t>
  </si>
  <si>
    <t>Allowed revenue excl legacy, allowed revenue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</si>
</sst>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_);\(#,##0\);&quot;-  &quot;;&quot; &quot;@&quot; &quot;"/>
    <numFmt numFmtId="167" formatCode="dd\ mmm\ yy_);;&quot;-  &quot;;&quot; &quot;@&quot; &quot;"/>
    <numFmt numFmtId="168" formatCode="_-* #,##0.000_-;\-* #,##0.000_-;_-* &quot;-&quot;??_-;_-@_-"/>
    <numFmt numFmtId="169" formatCode="_-* #,##0.0_-;\-* #,##0.0_-;_-* &quot;-&quot;??_-;_-@_-"/>
  </numFmts>
  <fonts count="23" x14ac:knownFonts="1">
    <font>
      <sz val="11"/>
      <color theme="1"/>
      <name val="Arial"/>
      <family val="2"/>
    </font>
    <font>
      <sz val="11"/>
      <color theme="1"/>
      <name val="Arial"/>
      <family val="2"/>
    </font>
    <font>
      <sz val="11"/>
      <color rgb="FFFF0000"/>
      <name val="Arial"/>
      <family val="2"/>
    </font>
    <font>
      <sz val="11"/>
      <color rgb="FF0078C9"/>
      <name val="Franklin Gothic Demi"/>
      <family val="2"/>
    </font>
    <font>
      <sz val="10"/>
      <name val="Arial"/>
      <family val="2"/>
    </font>
    <font>
      <sz val="10"/>
      <color rgb="FF0078C9"/>
      <name val="Arial"/>
      <family val="2"/>
    </font>
    <font>
      <sz val="9"/>
      <name val="Arial"/>
      <family val="2"/>
    </font>
    <font>
      <b/>
      <sz val="11"/>
      <color theme="1"/>
      <name val="Arial"/>
      <family val="2"/>
    </font>
    <font>
      <u/>
      <sz val="11"/>
      <color theme="10"/>
      <name val="Arial"/>
      <family val="2"/>
    </font>
    <font>
      <sz val="24"/>
      <color theme="0"/>
      <name val="Franklin Gothic Demi"/>
      <family val="2"/>
    </font>
    <font>
      <sz val="22"/>
      <color theme="0"/>
      <name val="Franklin Gothic Demi"/>
      <family val="2"/>
    </font>
    <font>
      <sz val="10"/>
      <color theme="1"/>
      <name val="Arial"/>
      <family val="2"/>
    </font>
    <font>
      <sz val="12"/>
      <color theme="0"/>
      <name val="Franklin Gothic Demi"/>
      <family val="2"/>
    </font>
    <font>
      <sz val="11"/>
      <color theme="1"/>
      <name val="Franklin Gothic Demi"/>
      <family val="2"/>
    </font>
    <font>
      <b/>
      <sz val="10"/>
      <name val="Arial"/>
      <family val="2"/>
    </font>
    <font>
      <sz val="10"/>
      <color theme="0"/>
      <name val="Franklin Gothic Demi"/>
      <family val="2"/>
    </font>
    <font>
      <sz val="10"/>
      <color theme="1"/>
      <name val="Franklin Gothic Demi"/>
      <family val="2"/>
    </font>
    <font>
      <sz val="10"/>
      <color rgb="FFFE4819"/>
      <name val="Arial"/>
      <family val="2"/>
    </font>
    <font>
      <sz val="10"/>
      <color rgb="FF719500"/>
      <name val="Arial"/>
      <family val="2"/>
    </font>
    <font>
      <sz val="10"/>
      <color rgb="FF0078C9"/>
      <name val="Franklin Gothic Demi"/>
      <family val="2"/>
    </font>
    <font>
      <sz val="10"/>
      <color theme="0"/>
      <name val="Arial"/>
      <family val="2"/>
    </font>
    <font>
      <sz val="11"/>
      <name val="Arial"/>
      <family val="2"/>
    </font>
    <font>
      <u/>
      <sz val="11"/>
      <color rgb="FFFFFFFF"/>
      <name val="Arial"/>
      <family val="2"/>
    </font>
  </fonts>
  <fills count="11">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95B040"/>
        <bgColor indexed="64"/>
      </patternFill>
    </fill>
    <fill>
      <patternFill patternType="solid">
        <fgColor theme="5" tint="0.79998168889431442"/>
        <bgColor indexed="64"/>
      </patternFill>
    </fill>
    <fill>
      <patternFill patternType="solid">
        <fgColor rgb="FFFFEFCA"/>
        <bgColor indexed="64"/>
      </patternFill>
    </fill>
    <fill>
      <patternFill patternType="solid">
        <fgColor theme="7" tint="0.79998168889431442"/>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rgb="FFA49689"/>
      </left>
      <right style="thin">
        <color rgb="FFA49689"/>
      </right>
      <top style="thin">
        <color rgb="FFA49689"/>
      </top>
      <bottom style="thin">
        <color rgb="FFA49689"/>
      </bottom>
      <diagonal/>
    </border>
    <border>
      <left style="thin">
        <color indexed="64"/>
      </left>
      <right style="thin">
        <color indexed="64"/>
      </right>
      <top style="thin">
        <color indexed="64"/>
      </top>
      <bottom style="thin">
        <color indexed="64"/>
      </bottom>
      <diagonal/>
    </border>
  </borders>
  <cellStyleXfs count="19">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0" fontId="8" fillId="0" borderId="0" applyNumberFormat="0" applyFill="0" applyBorder="0" applyAlignment="0" applyProtection="0"/>
    <xf numFmtId="0" fontId="9" fillId="3" borderId="0" applyNumberFormat="0" applyBorder="0" applyAlignment="0" applyProtection="0"/>
    <xf numFmtId="0" fontId="11" fillId="0" borderId="0"/>
    <xf numFmtId="0" fontId="13" fillId="0" borderId="0" applyNumberFormat="0" applyFill="0" applyAlignment="0" applyProtection="0"/>
    <xf numFmtId="166" fontId="1" fillId="0" borderId="0" applyFont="0" applyFill="0" applyBorder="0" applyProtection="0">
      <alignment vertical="top"/>
    </xf>
    <xf numFmtId="167" fontId="14" fillId="0" borderId="0" applyNumberFormat="0" applyFill="0" applyBorder="0" applyProtection="0">
      <alignment vertical="top"/>
    </xf>
    <xf numFmtId="0" fontId="15" fillId="3" borderId="0" applyNumberFormat="0" applyAlignment="0" applyProtection="0"/>
    <xf numFmtId="0" fontId="16" fillId="0" borderId="0" applyNumberFormat="0" applyFill="0" applyAlignment="0" applyProtection="0"/>
    <xf numFmtId="0" fontId="5" fillId="0" borderId="0" applyNumberFormat="0" applyBorder="0" applyAlignment="0" applyProtection="0"/>
    <xf numFmtId="0" fontId="17" fillId="0" borderId="0" applyNumberFormat="0" applyBorder="0" applyAlignment="0" applyProtection="0"/>
    <xf numFmtId="0" fontId="11" fillId="0" borderId="0" applyNumberFormat="0" applyBorder="0" applyAlignment="0" applyProtection="0"/>
    <xf numFmtId="0" fontId="18" fillId="0" borderId="0" applyNumberFormat="0" applyBorder="0" applyAlignment="0" applyProtection="0"/>
    <xf numFmtId="0" fontId="11" fillId="5" borderId="0" applyNumberFormat="0" applyAlignment="0" applyProtection="0"/>
    <xf numFmtId="0" fontId="19" fillId="6" borderId="0" applyNumberFormat="0" applyAlignment="0" applyProtection="0"/>
    <xf numFmtId="166" fontId="11" fillId="0" borderId="0" applyFont="0" applyFill="0" applyBorder="0" applyProtection="0">
      <alignment vertical="top"/>
    </xf>
  </cellStyleXfs>
  <cellXfs count="111">
    <xf numFmtId="0" fontId="0" fillId="0" borderId="0" xfId="0"/>
    <xf numFmtId="9" fontId="0" fillId="0" borderId="0" xfId="1" applyFont="1"/>
    <xf numFmtId="164" fontId="0" fillId="0" borderId="0" xfId="1" applyNumberFormat="1" applyFont="1"/>
    <xf numFmtId="0" fontId="0" fillId="0" borderId="1" xfId="0" applyBorder="1"/>
    <xf numFmtId="165" fontId="0" fillId="0" borderId="0" xfId="2" applyNumberFormat="1" applyFont="1"/>
    <xf numFmtId="165" fontId="0" fillId="0" borderId="0" xfId="0" applyNumberFormat="1"/>
    <xf numFmtId="0" fontId="2" fillId="0" borderId="0" xfId="0" applyFont="1"/>
    <xf numFmtId="165" fontId="0" fillId="0" borderId="0" xfId="2" applyNumberFormat="1" applyFont="1" applyFill="1" applyBorder="1"/>
    <xf numFmtId="0" fontId="0" fillId="0" borderId="0" xfId="0" applyAlignment="1">
      <alignment horizontal="center" wrapText="1"/>
    </xf>
    <xf numFmtId="0" fontId="0" fillId="0" borderId="0" xfId="2" applyNumberFormat="1" applyFont="1"/>
    <xf numFmtId="0" fontId="0" fillId="0" borderId="0" xfId="2" applyNumberFormat="1" applyFont="1" applyFill="1"/>
    <xf numFmtId="0" fontId="0" fillId="0" borderId="0" xfId="2" applyNumberFormat="1" applyFont="1" applyFill="1" applyBorder="1"/>
    <xf numFmtId="0" fontId="0" fillId="0" borderId="2" xfId="0" applyBorder="1"/>
    <xf numFmtId="0" fontId="6" fillId="0" borderId="0" xfId="3" applyFont="1" applyAlignment="1">
      <alignment vertical="center" wrapText="1"/>
    </xf>
    <xf numFmtId="0" fontId="0" fillId="0" borderId="0" xfId="2" applyNumberFormat="1" applyFont="1" applyBorder="1"/>
    <xf numFmtId="165" fontId="0" fillId="0" borderId="0" xfId="2" applyNumberFormat="1" applyFont="1" applyBorder="1"/>
    <xf numFmtId="0" fontId="0" fillId="0" borderId="2" xfId="2" applyNumberFormat="1" applyFont="1" applyBorder="1"/>
    <xf numFmtId="0" fontId="0" fillId="0" borderId="3" xfId="0" applyBorder="1"/>
    <xf numFmtId="0" fontId="0" fillId="0" borderId="3" xfId="2" applyNumberFormat="1" applyFont="1" applyBorder="1"/>
    <xf numFmtId="9" fontId="0" fillId="0" borderId="3" xfId="1" applyFont="1" applyBorder="1"/>
    <xf numFmtId="165" fontId="0" fillId="0" borderId="3" xfId="2" applyNumberFormat="1" applyFont="1" applyBorder="1"/>
    <xf numFmtId="43" fontId="0" fillId="0" borderId="0" xfId="2" applyFont="1" applyBorder="1"/>
    <xf numFmtId="0" fontId="5" fillId="0" borderId="0" xfId="3" applyFont="1" applyAlignment="1">
      <alignment vertical="center"/>
    </xf>
    <xf numFmtId="0" fontId="0" fillId="0" borderId="0" xfId="0" applyAlignment="1">
      <alignment vertical="center" wrapText="1"/>
    </xf>
    <xf numFmtId="0" fontId="0" fillId="0" borderId="0" xfId="0" applyAlignment="1">
      <alignment horizontal="left" wrapText="1"/>
    </xf>
    <xf numFmtId="0" fontId="0" fillId="0" borderId="0" xfId="0" applyAlignment="1">
      <alignment wrapText="1"/>
    </xf>
    <xf numFmtId="0" fontId="10" fillId="3" borderId="0" xfId="5" applyFont="1" applyAlignment="1">
      <alignment horizontal="left" vertical="center"/>
    </xf>
    <xf numFmtId="0" fontId="12" fillId="3" borderId="0" xfId="6" applyFont="1" applyFill="1" applyAlignment="1">
      <alignment horizontal="left" vertical="center"/>
    </xf>
    <xf numFmtId="15" fontId="12" fillId="3" borderId="0" xfId="6" applyNumberFormat="1" applyFont="1" applyFill="1" applyAlignment="1">
      <alignment horizontal="left" vertical="center"/>
    </xf>
    <xf numFmtId="0" fontId="12" fillId="3" borderId="0" xfId="6" applyFont="1" applyFill="1"/>
    <xf numFmtId="0" fontId="11" fillId="4" borderId="0" xfId="6" applyFill="1"/>
    <xf numFmtId="0" fontId="13" fillId="4" borderId="0" xfId="7" applyFill="1" applyAlignment="1">
      <alignment horizontal="left" vertical="top"/>
    </xf>
    <xf numFmtId="0" fontId="11" fillId="0" borderId="0" xfId="8" applyNumberFormat="1" applyFont="1" applyFill="1" applyAlignment="1">
      <alignment horizontal="left" vertical="top" wrapText="1"/>
    </xf>
    <xf numFmtId="0" fontId="11" fillId="4" borderId="0" xfId="6" applyFill="1" applyAlignment="1">
      <alignment horizontal="left" vertical="top"/>
    </xf>
    <xf numFmtId="0" fontId="13" fillId="4" borderId="0" xfId="7" applyFill="1" applyAlignment="1">
      <alignment horizontal="left" vertical="center"/>
    </xf>
    <xf numFmtId="0" fontId="11" fillId="4" borderId="0" xfId="6" applyFill="1" applyAlignment="1">
      <alignment horizontal="left" vertical="center"/>
    </xf>
    <xf numFmtId="0" fontId="11" fillId="0" borderId="0" xfId="6" applyAlignment="1">
      <alignment horizontal="left" vertical="center"/>
    </xf>
    <xf numFmtId="0" fontId="14" fillId="4" borderId="0" xfId="9" applyNumberFormat="1" applyFill="1" applyAlignment="1">
      <alignment horizontal="left" vertical="center"/>
    </xf>
    <xf numFmtId="0" fontId="11" fillId="4" borderId="0" xfId="6" applyFill="1" applyAlignment="1">
      <alignment vertical="center"/>
    </xf>
    <xf numFmtId="0" fontId="3" fillId="2" borderId="4" xfId="7" applyFont="1" applyFill="1" applyBorder="1" applyAlignment="1">
      <alignment vertical="center" wrapText="1"/>
    </xf>
    <xf numFmtId="0" fontId="11" fillId="4" borderId="0" xfId="6" applyFill="1" applyAlignment="1">
      <alignment vertical="center" wrapText="1"/>
    </xf>
    <xf numFmtId="0" fontId="11" fillId="4" borderId="0" xfId="6" applyFill="1" applyAlignment="1">
      <alignment vertical="top" wrapText="1"/>
    </xf>
    <xf numFmtId="0" fontId="11" fillId="4" borderId="0" xfId="6" applyFill="1" applyAlignment="1">
      <alignment horizontal="left" vertical="top" wrapText="1"/>
    </xf>
    <xf numFmtId="0" fontId="15" fillId="3" borderId="0" xfId="10"/>
    <xf numFmtId="0" fontId="8" fillId="0" borderId="0" xfId="4" applyAlignment="1">
      <alignment vertical="top"/>
    </xf>
    <xf numFmtId="0" fontId="9" fillId="3" borderId="0" xfId="5"/>
    <xf numFmtId="0" fontId="13" fillId="4" borderId="0" xfId="7" applyFill="1"/>
    <xf numFmtId="0" fontId="16" fillId="4" borderId="0" xfId="11" applyFill="1"/>
    <xf numFmtId="0" fontId="5" fillId="4" borderId="0" xfId="12" applyFill="1"/>
    <xf numFmtId="0" fontId="17" fillId="4" borderId="0" xfId="13" applyFill="1"/>
    <xf numFmtId="0" fontId="11" fillId="4" borderId="0" xfId="14" applyFill="1"/>
    <xf numFmtId="0" fontId="18" fillId="4" borderId="0" xfId="15" applyFill="1"/>
    <xf numFmtId="0" fontId="11" fillId="5" borderId="0" xfId="16"/>
    <xf numFmtId="166" fontId="1" fillId="4" borderId="0" xfId="8" applyFill="1">
      <alignment vertical="top"/>
    </xf>
    <xf numFmtId="0" fontId="11" fillId="5" borderId="5" xfId="6" applyFill="1" applyBorder="1" applyAlignment="1">
      <alignment horizontal="center"/>
    </xf>
    <xf numFmtId="0" fontId="11" fillId="7" borderId="5" xfId="6" applyFill="1" applyBorder="1" applyAlignment="1">
      <alignment horizontal="center"/>
    </xf>
    <xf numFmtId="166" fontId="11" fillId="4" borderId="0" xfId="18" applyFill="1">
      <alignment vertical="top"/>
    </xf>
    <xf numFmtId="166" fontId="11" fillId="4" borderId="0" xfId="18" applyFill="1" applyAlignment="1">
      <alignment vertical="top" wrapText="1"/>
    </xf>
    <xf numFmtId="166" fontId="11" fillId="8" borderId="5" xfId="18" applyFont="1" applyFill="1" applyBorder="1" applyAlignment="1">
      <alignment vertical="top" wrapText="1"/>
    </xf>
    <xf numFmtId="166" fontId="11" fillId="9" borderId="5" xfId="18" applyFill="1" applyBorder="1" applyAlignment="1">
      <alignment vertical="top" wrapText="1"/>
    </xf>
    <xf numFmtId="166" fontId="11" fillId="0" borderId="0" xfId="18" applyAlignment="1">
      <alignment vertical="top" wrapText="1"/>
    </xf>
    <xf numFmtId="166" fontId="4" fillId="4" borderId="0" xfId="18" applyFont="1" applyFill="1" applyBorder="1" applyAlignment="1">
      <alignment vertical="top" wrapText="1"/>
    </xf>
    <xf numFmtId="166" fontId="11" fillId="0" borderId="0" xfId="18" applyFill="1" applyAlignment="1">
      <alignment vertical="top" wrapText="1"/>
    </xf>
    <xf numFmtId="166" fontId="11" fillId="4" borderId="0" xfId="18" applyFill="1" applyBorder="1" applyAlignment="1">
      <alignment vertical="top" wrapText="1"/>
    </xf>
    <xf numFmtId="166" fontId="11" fillId="8" borderId="5" xfId="18" applyFill="1" applyBorder="1" applyAlignment="1">
      <alignment vertical="top" wrapText="1"/>
    </xf>
    <xf numFmtId="166" fontId="11" fillId="0" borderId="0" xfId="18">
      <alignment vertical="top"/>
    </xf>
    <xf numFmtId="166" fontId="11" fillId="0" borderId="0" xfId="18" applyFill="1" applyBorder="1" applyAlignment="1">
      <alignment vertical="top" wrapText="1"/>
    </xf>
    <xf numFmtId="166" fontId="20" fillId="0" borderId="0" xfId="18" applyFont="1" applyFill="1" applyBorder="1" applyAlignment="1">
      <alignment vertical="top" wrapText="1"/>
    </xf>
    <xf numFmtId="0" fontId="21" fillId="0" borderId="0" xfId="0" applyFont="1"/>
    <xf numFmtId="9" fontId="21" fillId="0" borderId="0" xfId="0" applyNumberFormat="1" applyFont="1"/>
    <xf numFmtId="43" fontId="21" fillId="0" borderId="0" xfId="2" applyFont="1" applyFill="1" applyBorder="1"/>
    <xf numFmtId="9" fontId="21" fillId="0" borderId="0" xfId="1" applyFont="1" applyFill="1" applyBorder="1"/>
    <xf numFmtId="0" fontId="21" fillId="0" borderId="0" xfId="2" applyNumberFormat="1" applyFont="1" applyFill="1" applyBorder="1"/>
    <xf numFmtId="166" fontId="4" fillId="0" borderId="0" xfId="18" applyFont="1" applyFill="1" applyBorder="1" applyAlignment="1">
      <alignment vertical="top" wrapText="1"/>
    </xf>
    <xf numFmtId="9" fontId="21" fillId="10" borderId="0" xfId="1" applyFont="1" applyFill="1" applyBorder="1"/>
    <xf numFmtId="0" fontId="21" fillId="10" borderId="0" xfId="0" applyFont="1" applyFill="1"/>
    <xf numFmtId="0" fontId="21" fillId="0" borderId="1" xfId="0" applyFont="1" applyBorder="1"/>
    <xf numFmtId="0" fontId="0" fillId="0" borderId="2" xfId="0" applyBorder="1" applyAlignment="1">
      <alignment horizontal="center"/>
    </xf>
    <xf numFmtId="168" fontId="0" fillId="0" borderId="0" xfId="2" applyNumberFormat="1" applyFont="1" applyFill="1"/>
    <xf numFmtId="0" fontId="0" fillId="0" borderId="2" xfId="0" applyBorder="1" applyAlignment="1">
      <alignment wrapText="1"/>
    </xf>
    <xf numFmtId="0" fontId="0" fillId="0" borderId="0" xfId="0" applyAlignment="1">
      <alignment horizontal="center"/>
    </xf>
    <xf numFmtId="2" fontId="0" fillId="0" borderId="0" xfId="2" applyNumberFormat="1" applyFont="1"/>
    <xf numFmtId="0" fontId="6" fillId="0" borderId="0" xfId="3" applyFont="1" applyAlignment="1">
      <alignment vertical="center"/>
    </xf>
    <xf numFmtId="0" fontId="0" fillId="0" borderId="0" xfId="0" applyAlignment="1">
      <alignment vertical="center"/>
    </xf>
    <xf numFmtId="0" fontId="6" fillId="0" borderId="0" xfId="3" applyFont="1" applyAlignment="1">
      <alignment horizontal="left" vertical="center"/>
    </xf>
    <xf numFmtId="0" fontId="0" fillId="0" borderId="0" xfId="0" applyAlignment="1">
      <alignment horizontal="left"/>
    </xf>
    <xf numFmtId="0" fontId="3" fillId="0" borderId="0" xfId="0" applyFont="1" applyAlignment="1">
      <alignment vertical="center"/>
    </xf>
    <xf numFmtId="0" fontId="5" fillId="0" borderId="0" xfId="3" applyFont="1" applyAlignment="1">
      <alignment horizontal="left" vertical="center"/>
    </xf>
    <xf numFmtId="0" fontId="11" fillId="0" borderId="0" xfId="6"/>
    <xf numFmtId="166" fontId="11" fillId="0" borderId="0" xfId="8" applyFont="1" applyFill="1" applyAlignment="1">
      <alignment vertical="center"/>
    </xf>
    <xf numFmtId="0" fontId="19" fillId="0" borderId="0" xfId="17" applyFill="1"/>
    <xf numFmtId="0" fontId="7" fillId="0" borderId="2" xfId="0" applyFont="1" applyBorder="1"/>
    <xf numFmtId="1" fontId="0" fillId="0" borderId="0" xfId="2" applyNumberFormat="1" applyFont="1" applyFill="1"/>
    <xf numFmtId="1" fontId="0" fillId="0" borderId="0" xfId="2" applyNumberFormat="1" applyFont="1" applyFill="1" applyBorder="1"/>
    <xf numFmtId="0" fontId="22" fillId="3" borderId="0" xfId="4" applyFont="1" applyFill="1"/>
    <xf numFmtId="169" fontId="0" fillId="0" borderId="0" xfId="2" applyNumberFormat="1" applyFont="1"/>
    <xf numFmtId="169" fontId="0" fillId="0" borderId="0" xfId="2" applyNumberFormat="1" applyFont="1" applyBorder="1"/>
    <xf numFmtId="169" fontId="0" fillId="0" borderId="0" xfId="2" applyNumberFormat="1" applyFont="1" applyFill="1"/>
    <xf numFmtId="169" fontId="0" fillId="0" borderId="3" xfId="2" applyNumberFormat="1" applyFont="1" applyBorder="1"/>
    <xf numFmtId="9" fontId="21" fillId="0" borderId="1" xfId="0" applyNumberFormat="1" applyFont="1" applyBorder="1"/>
    <xf numFmtId="0" fontId="11" fillId="0" borderId="0" xfId="8" applyNumberFormat="1" applyFont="1" applyFill="1" applyAlignment="1">
      <alignment horizontal="left" vertical="top" wrapText="1" indent="1"/>
    </xf>
    <xf numFmtId="0" fontId="11" fillId="4" borderId="4" xfId="6" applyFill="1" applyBorder="1" applyAlignment="1">
      <alignment horizontal="left" vertical="top" wrapText="1"/>
    </xf>
    <xf numFmtId="0" fontId="11" fillId="4" borderId="4" xfId="6" quotePrefix="1" applyFill="1" applyBorder="1" applyAlignment="1">
      <alignment horizontal="left" vertical="top" wrapText="1"/>
    </xf>
    <xf numFmtId="0" fontId="6" fillId="0" borderId="0" xfId="3" applyFont="1" applyAlignment="1">
      <alignment vertical="center" wrapText="1"/>
    </xf>
    <xf numFmtId="0" fontId="0" fillId="0" borderId="0" xfId="0" applyAlignment="1"/>
    <xf numFmtId="0" fontId="0" fillId="0" borderId="0" xfId="0" applyAlignment="1">
      <alignment vertical="center" wrapText="1"/>
    </xf>
    <xf numFmtId="0" fontId="6" fillId="0" borderId="0" xfId="3" applyFont="1" applyAlignment="1">
      <alignment horizontal="left" vertical="center" wrapText="1"/>
    </xf>
    <xf numFmtId="0" fontId="0" fillId="0" borderId="0" xfId="0" applyAlignment="1">
      <alignment horizontal="left" wrapText="1"/>
    </xf>
    <xf numFmtId="0" fontId="6" fillId="0" borderId="0" xfId="3" quotePrefix="1" applyFont="1" applyAlignment="1">
      <alignment vertical="center" wrapText="1"/>
    </xf>
    <xf numFmtId="0" fontId="0" fillId="0" borderId="0" xfId="0" applyAlignment="1">
      <alignment wrapText="1"/>
    </xf>
    <xf numFmtId="0" fontId="0" fillId="0" borderId="0" xfId="0" applyAlignment="1">
      <alignment horizontal="center" wrapText="1"/>
    </xf>
  </cellXfs>
  <cellStyles count="19">
    <cellStyle name="Calculation 2" xfId="14" xr:uid="{4AE59D7B-5E09-4AC2-A7E5-F12246A4C71F}"/>
    <cellStyle name="Column 1" xfId="9" xr:uid="{DB579CB1-A715-461A-B178-950260B46E4E}"/>
    <cellStyle name="Comma" xfId="2" builtinId="3"/>
    <cellStyle name="End of sheet" xfId="10" xr:uid="{EB440FC6-DB57-4F42-851D-EF75685F1BB3}"/>
    <cellStyle name="Explanatory Text 2" xfId="15" xr:uid="{7CCB20A9-E8E0-491D-90F9-170BBE1DBF3C}"/>
    <cellStyle name="Exported to another sheet or section" xfId="13" xr:uid="{07467801-4B1D-4D4D-83B5-486809035DBA}"/>
    <cellStyle name="Heading 1 2" xfId="7" xr:uid="{69648705-FC45-423B-8E03-05314A8BEAD2}"/>
    <cellStyle name="Heading 2 2" xfId="11" xr:uid="{7D1DF365-B531-4E0E-847D-3D97B718745A}"/>
    <cellStyle name="Hyperlink" xfId="4" builtinId="8"/>
    <cellStyle name="Input 2" xfId="16" xr:uid="{49C4A307-1EC9-4479-A1C8-D61A0C1E4C4A}"/>
    <cellStyle name="Linked Cell 2" xfId="12" xr:uid="{33B4F3AB-0864-4768-A7B8-15D6176EDBDA}"/>
    <cellStyle name="Normal" xfId="0" builtinId="0"/>
    <cellStyle name="Normal 2" xfId="8" xr:uid="{E5E37343-88DF-483D-A633-A9A3E5199AB8}"/>
    <cellStyle name="Normal 2 2" xfId="3" xr:uid="{1DE745AB-EDBE-4B12-A4EB-AFB3CFA09867}"/>
    <cellStyle name="Normal 2 2 2" xfId="18" xr:uid="{B39D7E6E-D151-46B0-8E5D-25E1797F65C0}"/>
    <cellStyle name="Normal 3" xfId="6" xr:uid="{FBE89BBE-F440-4203-98A2-5776517D1744}"/>
    <cellStyle name="Percent" xfId="1" builtinId="5"/>
    <cellStyle name="Section separator" xfId="17" xr:uid="{777EE8AB-BA96-49FE-A100-6DBBDB608D9C}"/>
    <cellStyle name="Title 2" xfId="5" xr:uid="{D17E74F3-9340-45D5-B165-C8F5EF84C1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8CFD7C4F-9AE2-4AD5-ABEB-80DCA05D29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96450" y="638175"/>
          <a:ext cx="2821374" cy="763854"/>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exandros.Maziotis@ofwat.gov.uk;%20Alex.Whitmarsh@ofwat.gov.uk;" TargetMode="External"/><Relationship Id="rId1" Type="http://schemas.openxmlformats.org/officeDocument/2006/relationships/hyperlink" Target="https://www.ofwat.gov.uk/consultation/our-proposed-approach-to-funding-bioresources-activities-at-pr2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D69B4-75F3-4692-8D82-8FD17E6A35C7}">
  <sheetPr>
    <tabColor theme="5" tint="0.79998168889431442"/>
    <pageSetUpPr fitToPage="1"/>
  </sheetPr>
  <dimension ref="A1:F125"/>
  <sheetViews>
    <sheetView showGridLines="0" topLeftCell="A34" zoomScale="97" zoomScaleNormal="145" zoomScaleSheetLayoutView="100" workbookViewId="0">
      <selection activeCell="B46" sqref="B46:F46"/>
    </sheetView>
  </sheetViews>
  <sheetFormatPr defaultColWidth="9.125" defaultRowHeight="12.75" customHeight="1" zeroHeight="1" x14ac:dyDescent="0.35"/>
  <cols>
    <col min="1" max="1" width="40.75" style="30" customWidth="1"/>
    <col min="2" max="2" width="97.875" style="30" customWidth="1"/>
    <col min="3" max="3" width="21.125" style="30" customWidth="1"/>
    <col min="4" max="4" width="14.875" style="30" customWidth="1"/>
    <col min="5" max="5" width="5.125" style="30" customWidth="1"/>
    <col min="6" max="6" width="1.125" style="30" customWidth="1"/>
    <col min="7" max="16384" width="9.125" style="30"/>
  </cols>
  <sheetData>
    <row r="1" spans="1:2" s="26" customFormat="1" ht="29.25" x14ac:dyDescent="0.35">
      <c r="A1" s="26" t="str">
        <f ca="1" xml:space="preserve"> RIGHT(CELL("filename", $A$1), LEN(CELL("filename", $A$1)) - SEARCH("]", CELL("filename", $A$1)))</f>
        <v>Cover</v>
      </c>
    </row>
    <row r="2" spans="1:2" s="27" customFormat="1" ht="18" customHeight="1" x14ac:dyDescent="0.35">
      <c r="A2" s="27" t="s">
        <v>0</v>
      </c>
      <c r="B2" s="27" t="s">
        <v>1</v>
      </c>
    </row>
    <row r="3" spans="1:2" s="27" customFormat="1" ht="18" customHeight="1" x14ac:dyDescent="0.35">
      <c r="A3" s="27" t="s">
        <v>2</v>
      </c>
      <c r="B3" s="27" t="s">
        <v>129</v>
      </c>
    </row>
    <row r="4" spans="1:2" s="27" customFormat="1" ht="18" customHeight="1" x14ac:dyDescent="0.35">
      <c r="A4" s="27" t="s">
        <v>3</v>
      </c>
      <c r="B4" s="27" t="s">
        <v>4</v>
      </c>
    </row>
    <row r="5" spans="1:2" s="27" customFormat="1" ht="18" customHeight="1" x14ac:dyDescent="0.35">
      <c r="A5" s="27" t="s">
        <v>5</v>
      </c>
      <c r="B5" s="28">
        <v>44596</v>
      </c>
    </row>
    <row r="6" spans="1:2" s="27" customFormat="1" ht="18" customHeight="1" x14ac:dyDescent="0.35">
      <c r="A6" s="27" t="s">
        <v>6</v>
      </c>
      <c r="B6" s="27" t="s">
        <v>7</v>
      </c>
    </row>
    <row r="7" spans="1:2" s="27" customFormat="1" ht="18" customHeight="1" x14ac:dyDescent="0.4">
      <c r="A7" s="29" t="s">
        <v>8</v>
      </c>
      <c r="B7" s="94" t="s">
        <v>9</v>
      </c>
    </row>
    <row r="8" spans="1:2" ht="9" customHeight="1" x14ac:dyDescent="0.35"/>
    <row r="9" spans="1:2" ht="38.25" x14ac:dyDescent="0.35">
      <c r="A9" s="31" t="s">
        <v>10</v>
      </c>
      <c r="B9" s="32" t="s">
        <v>11</v>
      </c>
    </row>
    <row r="10" spans="1:2" ht="25.15" customHeight="1" x14ac:dyDescent="0.35">
      <c r="A10" s="33"/>
      <c r="B10" s="44" t="s">
        <v>12</v>
      </c>
    </row>
    <row r="11" spans="1:2" ht="14.65" x14ac:dyDescent="0.35">
      <c r="A11" s="31" t="s">
        <v>13</v>
      </c>
      <c r="B11" s="32" t="s">
        <v>14</v>
      </c>
    </row>
    <row r="12" spans="1:2" ht="25.5" x14ac:dyDescent="0.35">
      <c r="A12" s="31"/>
      <c r="B12" s="100" t="s">
        <v>15</v>
      </c>
    </row>
    <row r="13" spans="1:2" ht="14.65" x14ac:dyDescent="0.35">
      <c r="A13" s="31"/>
      <c r="B13" s="100" t="s">
        <v>16</v>
      </c>
    </row>
    <row r="14" spans="1:2" ht="6" customHeight="1" x14ac:dyDescent="0.35">
      <c r="A14" s="33"/>
      <c r="B14" s="33"/>
    </row>
    <row r="15" spans="1:2" ht="14.65" x14ac:dyDescent="0.35">
      <c r="A15" s="34" t="s">
        <v>17</v>
      </c>
      <c r="B15" s="35" t="s">
        <v>18</v>
      </c>
    </row>
    <row r="16" spans="1:2" ht="6" customHeight="1" x14ac:dyDescent="0.35">
      <c r="A16" s="33"/>
      <c r="B16" s="33"/>
    </row>
    <row r="17" spans="1:6" ht="14.65" x14ac:dyDescent="0.35">
      <c r="A17" s="34" t="s">
        <v>19</v>
      </c>
      <c r="B17" s="36" t="s">
        <v>20</v>
      </c>
    </row>
    <row r="18" spans="1:6" ht="6" customHeight="1" x14ac:dyDescent="0.35">
      <c r="A18" s="33"/>
      <c r="B18" s="33"/>
    </row>
    <row r="19" spans="1:6" ht="14.65" x14ac:dyDescent="0.35">
      <c r="A19" s="34"/>
      <c r="B19" s="35"/>
    </row>
    <row r="20" spans="1:6" ht="6" customHeight="1" x14ac:dyDescent="0.35">
      <c r="A20" s="33"/>
      <c r="B20" s="33"/>
    </row>
    <row r="21" spans="1:6" ht="19.5" customHeight="1" x14ac:dyDescent="0.35">
      <c r="A21" s="37"/>
      <c r="B21" s="38"/>
    </row>
    <row r="22" spans="1:6" ht="6" customHeight="1" x14ac:dyDescent="0.35">
      <c r="A22" s="33"/>
      <c r="B22" s="33"/>
    </row>
    <row r="23" spans="1:6" s="38" customFormat="1" ht="18" customHeight="1" x14ac:dyDescent="0.35">
      <c r="A23" s="39" t="s">
        <v>21</v>
      </c>
      <c r="B23" s="39" t="s">
        <v>22</v>
      </c>
      <c r="C23" s="39"/>
      <c r="D23" s="39"/>
      <c r="E23" s="40"/>
      <c r="F23" s="40"/>
    </row>
    <row r="24" spans="1:6" s="38" customFormat="1" ht="18" customHeight="1" x14ac:dyDescent="0.35">
      <c r="A24" s="13" t="s">
        <v>23</v>
      </c>
      <c r="B24" s="103" t="s">
        <v>24</v>
      </c>
      <c r="C24" s="103"/>
      <c r="D24" s="103"/>
      <c r="E24" s="103"/>
      <c r="F24" s="103"/>
    </row>
    <row r="25" spans="1:6" s="38" customFormat="1" ht="18" customHeight="1" x14ac:dyDescent="0.35">
      <c r="A25" s="13" t="s">
        <v>25</v>
      </c>
      <c r="B25" s="103" t="s">
        <v>26</v>
      </c>
      <c r="C25" s="103"/>
      <c r="D25" s="103"/>
      <c r="E25" s="103"/>
      <c r="F25" s="103"/>
    </row>
    <row r="26" spans="1:6" s="38" customFormat="1" ht="18" customHeight="1" x14ac:dyDescent="0.35">
      <c r="A26" s="13" t="s">
        <v>27</v>
      </c>
      <c r="B26" s="103" t="s">
        <v>28</v>
      </c>
      <c r="C26" s="103"/>
      <c r="D26" s="103"/>
      <c r="E26" s="103"/>
      <c r="F26" s="103"/>
    </row>
    <row r="27" spans="1:6" s="38" customFormat="1" ht="18" customHeight="1" x14ac:dyDescent="0.35">
      <c r="A27"/>
      <c r="B27"/>
      <c r="C27"/>
      <c r="D27"/>
      <c r="E27"/>
      <c r="F27"/>
    </row>
    <row r="28" spans="1:6" s="38" customFormat="1" ht="18" customHeight="1" x14ac:dyDescent="0.35">
      <c r="A28" s="103" t="s">
        <v>29</v>
      </c>
      <c r="B28" s="103" t="s">
        <v>30</v>
      </c>
      <c r="C28" s="103"/>
      <c r="D28" s="103"/>
      <c r="E28" s="103"/>
      <c r="F28" s="103"/>
    </row>
    <row r="29" spans="1:6" s="38" customFormat="1" ht="57" customHeight="1" x14ac:dyDescent="0.35">
      <c r="A29" s="104"/>
      <c r="B29" s="105"/>
      <c r="C29" s="105"/>
      <c r="D29" s="105"/>
      <c r="E29" s="105"/>
      <c r="F29" s="105"/>
    </row>
    <row r="30" spans="1:6" s="38" customFormat="1" ht="18" customHeight="1" x14ac:dyDescent="0.35">
      <c r="A30"/>
      <c r="B30"/>
      <c r="C30"/>
      <c r="D30"/>
      <c r="E30"/>
      <c r="F30"/>
    </row>
    <row r="31" spans="1:6" s="38" customFormat="1" ht="33" customHeight="1" x14ac:dyDescent="0.35">
      <c r="A31" s="13" t="s">
        <v>31</v>
      </c>
      <c r="B31" s="103" t="s">
        <v>32</v>
      </c>
      <c r="C31" s="103"/>
      <c r="D31" s="103"/>
      <c r="E31" s="103"/>
      <c r="F31" s="103"/>
    </row>
    <row r="32" spans="1:6" s="38" customFormat="1" ht="18" customHeight="1" x14ac:dyDescent="0.35">
      <c r="A32"/>
      <c r="B32"/>
      <c r="C32"/>
      <c r="D32"/>
      <c r="E32"/>
      <c r="F32"/>
    </row>
    <row r="33" spans="1:6" s="38" customFormat="1" ht="23.65" customHeight="1" x14ac:dyDescent="0.35">
      <c r="A33" s="13" t="s">
        <v>33</v>
      </c>
      <c r="B33" s="103" t="s">
        <v>34</v>
      </c>
      <c r="C33" s="103"/>
      <c r="D33" s="103"/>
      <c r="E33" s="103"/>
      <c r="F33" s="103"/>
    </row>
    <row r="34" spans="1:6" s="38" customFormat="1" ht="32.25" customHeight="1" x14ac:dyDescent="0.35">
      <c r="A34" s="13" t="s">
        <v>35</v>
      </c>
      <c r="B34" s="103" t="s">
        <v>36</v>
      </c>
      <c r="C34" s="103"/>
      <c r="D34" s="103"/>
      <c r="E34" s="103"/>
      <c r="F34" s="103"/>
    </row>
    <row r="35" spans="1:6" s="38" customFormat="1" ht="18" customHeight="1" x14ac:dyDescent="0.35">
      <c r="A35"/>
      <c r="B35"/>
      <c r="C35"/>
      <c r="D35"/>
      <c r="E35"/>
      <c r="F35"/>
    </row>
    <row r="36" spans="1:6" s="38" customFormat="1" ht="18" customHeight="1" x14ac:dyDescent="0.35">
      <c r="A36" s="103" t="s">
        <v>37</v>
      </c>
      <c r="B36" s="103" t="s">
        <v>38</v>
      </c>
      <c r="C36" s="103"/>
      <c r="D36" s="103"/>
      <c r="E36" s="103"/>
      <c r="F36" s="103"/>
    </row>
    <row r="37" spans="1:6" s="38" customFormat="1" ht="18" customHeight="1" x14ac:dyDescent="0.35">
      <c r="A37" s="104"/>
      <c r="B37" s="103" t="s">
        <v>39</v>
      </c>
      <c r="C37" s="104"/>
      <c r="D37" s="104"/>
      <c r="E37" s="104"/>
      <c r="F37" s="104"/>
    </row>
    <row r="38" spans="1:6" s="38" customFormat="1" ht="18" customHeight="1" x14ac:dyDescent="0.35">
      <c r="A38" s="104"/>
      <c r="B38" s="103" t="s">
        <v>40</v>
      </c>
      <c r="C38" s="104"/>
      <c r="D38" s="104"/>
      <c r="E38" s="104"/>
      <c r="F38" s="104"/>
    </row>
    <row r="39" spans="1:6" s="38" customFormat="1" ht="18" customHeight="1" x14ac:dyDescent="0.35">
      <c r="A39" s="104"/>
      <c r="B39" s="103" t="s">
        <v>41</v>
      </c>
      <c r="C39" s="104"/>
      <c r="D39" s="104"/>
      <c r="E39" s="104"/>
      <c r="F39" s="104"/>
    </row>
    <row r="40" spans="1:6" s="38" customFormat="1" ht="18" customHeight="1" x14ac:dyDescent="0.35">
      <c r="A40" s="104"/>
      <c r="B40" s="103" t="s">
        <v>42</v>
      </c>
      <c r="C40" s="104"/>
      <c r="D40" s="104"/>
      <c r="E40" s="104"/>
      <c r="F40" s="104"/>
    </row>
    <row r="41" spans="1:6" s="38" customFormat="1" ht="18" customHeight="1" x14ac:dyDescent="0.35">
      <c r="A41" s="104"/>
      <c r="B41" s="103" t="s">
        <v>43</v>
      </c>
      <c r="C41" s="104"/>
      <c r="D41" s="104"/>
      <c r="E41" s="104"/>
      <c r="F41" s="104"/>
    </row>
    <row r="42" spans="1:6" s="38" customFormat="1" ht="18" customHeight="1" x14ac:dyDescent="0.35">
      <c r="A42" s="104"/>
      <c r="B42"/>
      <c r="C42"/>
      <c r="D42"/>
      <c r="E42"/>
      <c r="F42"/>
    </row>
    <row r="43" spans="1:6" s="38" customFormat="1" ht="46.9" customHeight="1" x14ac:dyDescent="0.35">
      <c r="A43" s="104"/>
      <c r="B43" s="103" t="s">
        <v>44</v>
      </c>
      <c r="C43" s="103"/>
      <c r="D43" s="103"/>
      <c r="E43" s="103"/>
      <c r="F43" s="103"/>
    </row>
    <row r="44" spans="1:6" s="38" customFormat="1" ht="28.5" customHeight="1" x14ac:dyDescent="0.35">
      <c r="A44" s="104"/>
      <c r="B44" s="103" t="s">
        <v>45</v>
      </c>
      <c r="C44" s="105"/>
      <c r="D44" s="105"/>
      <c r="E44" s="105"/>
      <c r="F44" s="105"/>
    </row>
    <row r="45" spans="1:6" s="38" customFormat="1" ht="18" customHeight="1" x14ac:dyDescent="0.35">
      <c r="A45" s="104"/>
      <c r="B45" s="103"/>
      <c r="C45" s="103"/>
      <c r="D45" s="103"/>
      <c r="E45" s="103"/>
      <c r="F45" s="103"/>
    </row>
    <row r="46" spans="1:6" s="38" customFormat="1" ht="18" customHeight="1" x14ac:dyDescent="0.35">
      <c r="A46" s="104"/>
      <c r="B46" s="103"/>
      <c r="C46" s="103"/>
      <c r="D46" s="103"/>
      <c r="E46" s="103"/>
      <c r="F46" s="103"/>
    </row>
    <row r="47" spans="1:6" s="38" customFormat="1" ht="18" customHeight="1" x14ac:dyDescent="0.35">
      <c r="A47" s="104"/>
      <c r="B47" s="103"/>
      <c r="C47" s="103"/>
      <c r="D47" s="103"/>
      <c r="E47" s="103"/>
      <c r="F47" s="103"/>
    </row>
    <row r="48" spans="1:6" s="38" customFormat="1" ht="8.85" customHeight="1" x14ac:dyDescent="0.35">
      <c r="A48"/>
      <c r="B48" s="13"/>
      <c r="C48" s="23"/>
      <c r="D48" s="23"/>
      <c r="E48" s="23"/>
      <c r="F48" s="23"/>
    </row>
    <row r="49" spans="1:6" s="38" customFormat="1" ht="18" customHeight="1" x14ac:dyDescent="0.35">
      <c r="A49" s="106" t="s">
        <v>46</v>
      </c>
      <c r="B49" s="103" t="s">
        <v>47</v>
      </c>
      <c r="C49" s="103"/>
      <c r="D49" s="103"/>
      <c r="E49" s="103"/>
      <c r="F49" s="103"/>
    </row>
    <row r="50" spans="1:6" s="38" customFormat="1" ht="18" customHeight="1" x14ac:dyDescent="0.35">
      <c r="A50" s="107"/>
      <c r="B50" s="108" t="s">
        <v>48</v>
      </c>
      <c r="C50" s="103"/>
      <c r="D50" s="103"/>
      <c r="E50" s="103"/>
      <c r="F50" s="103"/>
    </row>
    <row r="51" spans="1:6" s="38" customFormat="1" ht="18" customHeight="1" x14ac:dyDescent="0.35">
      <c r="A51" s="107"/>
      <c r="B51" s="103" t="s">
        <v>49</v>
      </c>
      <c r="C51" s="103"/>
      <c r="D51" s="103"/>
      <c r="E51" s="103"/>
      <c r="F51" s="103"/>
    </row>
    <row r="52" spans="1:6" s="38" customFormat="1" ht="18" customHeight="1" x14ac:dyDescent="0.35">
      <c r="A52" s="107"/>
      <c r="B52" s="103" t="s">
        <v>50</v>
      </c>
      <c r="C52" s="103"/>
      <c r="D52" s="103"/>
      <c r="E52" s="103"/>
      <c r="F52" s="103"/>
    </row>
    <row r="53" spans="1:6" s="38" customFormat="1" ht="18" customHeight="1" x14ac:dyDescent="0.35">
      <c r="A53" s="24"/>
      <c r="B53" s="13"/>
      <c r="C53" s="13"/>
      <c r="D53" s="13"/>
      <c r="E53" s="13"/>
      <c r="F53" s="13"/>
    </row>
    <row r="54" spans="1:6" s="38" customFormat="1" ht="18" customHeight="1" x14ac:dyDescent="0.35">
      <c r="A54" s="24"/>
      <c r="B54" s="103" t="s">
        <v>51</v>
      </c>
      <c r="C54" s="103"/>
      <c r="D54" s="103"/>
      <c r="E54" s="103"/>
      <c r="F54" s="103"/>
    </row>
    <row r="55" spans="1:6" s="38" customFormat="1" ht="18" customHeight="1" x14ac:dyDescent="0.35">
      <c r="A55" s="24"/>
      <c r="B55" s="103" t="s">
        <v>52</v>
      </c>
      <c r="C55" s="103"/>
      <c r="D55" s="103"/>
      <c r="E55" s="103"/>
      <c r="F55" s="103"/>
    </row>
    <row r="56" spans="1:6" s="38" customFormat="1" ht="18" customHeight="1" x14ac:dyDescent="0.35">
      <c r="A56" s="24"/>
      <c r="B56" s="103" t="s">
        <v>53</v>
      </c>
      <c r="C56" s="103"/>
      <c r="D56" s="103"/>
      <c r="E56" s="103"/>
      <c r="F56" s="103"/>
    </row>
    <row r="57" spans="1:6" s="38" customFormat="1" ht="18" customHeight="1" x14ac:dyDescent="0.35">
      <c r="A57" s="24"/>
      <c r="B57" s="13"/>
      <c r="C57" s="13"/>
      <c r="D57" s="13"/>
      <c r="E57" s="13"/>
      <c r="F57" s="13"/>
    </row>
    <row r="58" spans="1:6" s="38" customFormat="1" ht="33.4" customHeight="1" x14ac:dyDescent="0.35">
      <c r="A58" s="25"/>
      <c r="B58" s="103" t="s">
        <v>54</v>
      </c>
      <c r="C58" s="103"/>
      <c r="D58" s="103"/>
      <c r="E58" s="103"/>
      <c r="F58" s="103"/>
    </row>
    <row r="59" spans="1:6" s="38" customFormat="1" ht="18" customHeight="1" x14ac:dyDescent="0.35">
      <c r="A59" s="25"/>
      <c r="B59"/>
      <c r="C59"/>
      <c r="D59"/>
      <c r="E59"/>
      <c r="F59"/>
    </row>
    <row r="60" spans="1:6" s="38" customFormat="1" ht="18" customHeight="1" x14ac:dyDescent="0.35">
      <c r="A60" s="103" t="s">
        <v>55</v>
      </c>
      <c r="B60" s="103" t="s">
        <v>56</v>
      </c>
      <c r="C60" s="103"/>
      <c r="D60" s="103"/>
      <c r="E60" s="103"/>
      <c r="F60" s="103"/>
    </row>
    <row r="61" spans="1:6" s="38" customFormat="1" ht="40.9" customHeight="1" x14ac:dyDescent="0.35">
      <c r="A61" s="109"/>
      <c r="B61" s="103" t="s">
        <v>57</v>
      </c>
      <c r="C61" s="103"/>
      <c r="D61" s="103"/>
      <c r="E61" s="103"/>
      <c r="F61" s="103"/>
    </row>
    <row r="62" spans="1:6" s="38" customFormat="1" ht="18" customHeight="1" x14ac:dyDescent="0.35">
      <c r="A62" s="109"/>
      <c r="B62" s="103" t="s">
        <v>58</v>
      </c>
      <c r="C62" s="103"/>
      <c r="D62" s="103"/>
      <c r="E62" s="103"/>
      <c r="F62" s="103"/>
    </row>
    <row r="63" spans="1:6" ht="12.75" customHeight="1" x14ac:dyDescent="0.35">
      <c r="A63" s="42"/>
      <c r="B63" s="42"/>
      <c r="C63" s="42"/>
      <c r="D63" s="42"/>
      <c r="E63" s="41"/>
      <c r="F63" s="41"/>
    </row>
    <row r="64" spans="1:6" ht="12.75" customHeight="1" x14ac:dyDescent="0.35">
      <c r="A64" s="37" t="s">
        <v>130</v>
      </c>
      <c r="B64" s="38"/>
      <c r="E64" s="41"/>
      <c r="F64" s="41"/>
    </row>
    <row r="65" spans="1:6" ht="12.75" customHeight="1" x14ac:dyDescent="0.35">
      <c r="A65" s="33"/>
      <c r="B65" s="33"/>
      <c r="E65" s="41"/>
      <c r="F65" s="41"/>
    </row>
    <row r="66" spans="1:6" ht="12.75" customHeight="1" x14ac:dyDescent="0.35">
      <c r="A66" s="39" t="s">
        <v>131</v>
      </c>
      <c r="B66" s="39" t="s">
        <v>22</v>
      </c>
      <c r="C66" s="39" t="s">
        <v>132</v>
      </c>
      <c r="D66" s="39" t="s">
        <v>133</v>
      </c>
      <c r="E66" s="41"/>
      <c r="F66" s="41"/>
    </row>
    <row r="67" spans="1:6" ht="30.75" customHeight="1" x14ac:dyDescent="0.35">
      <c r="A67" s="101" t="s">
        <v>134</v>
      </c>
      <c r="B67" s="101" t="s">
        <v>135</v>
      </c>
      <c r="C67" s="102" t="s">
        <v>137</v>
      </c>
      <c r="D67" s="101" t="s">
        <v>136</v>
      </c>
      <c r="E67" s="41"/>
      <c r="F67" s="41"/>
    </row>
    <row r="68" spans="1:6" ht="9" customHeight="1" x14ac:dyDescent="0.35">
      <c r="A68" s="42"/>
      <c r="B68" s="42"/>
      <c r="C68" s="42"/>
      <c r="D68" s="42"/>
      <c r="E68" s="41"/>
      <c r="F68" s="41"/>
    </row>
    <row r="69" spans="1:6" ht="9" customHeight="1" x14ac:dyDescent="0.35">
      <c r="A69" s="41"/>
      <c r="B69" s="41"/>
      <c r="C69" s="41"/>
      <c r="D69" s="41"/>
      <c r="E69" s="41"/>
      <c r="F69" s="41"/>
    </row>
    <row r="70" spans="1:6" s="43" customFormat="1" ht="13.5" customHeight="1" x14ac:dyDescent="0.45">
      <c r="A70" s="43" t="s">
        <v>59</v>
      </c>
    </row>
    <row r="71" spans="1:6" ht="12.75" customHeight="1" x14ac:dyDescent="0.35"/>
    <row r="72" spans="1:6" ht="12.75" customHeight="1" x14ac:dyDescent="0.35"/>
    <row r="73" spans="1:6" ht="12.75" customHeight="1" x14ac:dyDescent="0.35"/>
    <row r="74" spans="1:6" ht="12.75" customHeight="1" x14ac:dyDescent="0.35"/>
    <row r="75" spans="1:6" x14ac:dyDescent="0.35"/>
    <row r="76" spans="1:6" ht="12.75" customHeight="1" x14ac:dyDescent="0.35"/>
    <row r="77" spans="1:6" ht="12.75" customHeight="1" x14ac:dyDescent="0.35"/>
    <row r="78" spans="1:6" ht="12.75" customHeight="1" x14ac:dyDescent="0.35"/>
    <row r="79" spans="1:6" ht="12.75" customHeight="1" x14ac:dyDescent="0.35"/>
    <row r="80" spans="1:6"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sheetData>
  <mergeCells count="33">
    <mergeCell ref="A60:A62"/>
    <mergeCell ref="B60:F60"/>
    <mergeCell ref="B61:F61"/>
    <mergeCell ref="B62:F62"/>
    <mergeCell ref="B54:F54"/>
    <mergeCell ref="B55:F55"/>
    <mergeCell ref="B56:F56"/>
    <mergeCell ref="B58:F58"/>
    <mergeCell ref="A49:A52"/>
    <mergeCell ref="B49:F49"/>
    <mergeCell ref="B50:F50"/>
    <mergeCell ref="B51:F51"/>
    <mergeCell ref="B52:F52"/>
    <mergeCell ref="B47:F47"/>
    <mergeCell ref="B31:F31"/>
    <mergeCell ref="B33:F33"/>
    <mergeCell ref="B34:F34"/>
    <mergeCell ref="A36:A47"/>
    <mergeCell ref="B36:F36"/>
    <mergeCell ref="B37:F37"/>
    <mergeCell ref="B38:F38"/>
    <mergeCell ref="B39:F39"/>
    <mergeCell ref="B40:F40"/>
    <mergeCell ref="B41:F41"/>
    <mergeCell ref="B43:F43"/>
    <mergeCell ref="B44:F44"/>
    <mergeCell ref="B45:F45"/>
    <mergeCell ref="B46:F46"/>
    <mergeCell ref="B24:F24"/>
    <mergeCell ref="B25:F25"/>
    <mergeCell ref="B26:F26"/>
    <mergeCell ref="A28:A29"/>
    <mergeCell ref="B28:F29"/>
  </mergeCells>
  <hyperlinks>
    <hyperlink ref="B10" r:id="rId1" xr:uid="{7750FEE5-9456-4E0D-A042-B677B4810813}"/>
    <hyperlink ref="B7" r:id="rId2" xr:uid="{2F882A0D-2206-4461-A6EC-2EEBE0E547F0}"/>
  </hyperlinks>
  <pageMargins left="0.70866141732283472" right="0.70866141732283472" top="0.74803149606299213" bottom="0.74803149606299213" header="0.31496062992125984" footer="0.31496062992125984"/>
  <pageSetup paperSize="9" scale="44" orientation="landscape" r:id="rId3"/>
  <headerFooter>
    <oddHeader xml:space="preserve">&amp;L&amp;F &amp;CSheet: &amp;A &amp;ROFFICIAL </oddHeader>
    <oddFooter xml:space="preserve">&amp;L&amp;D at &amp;T &amp;C&amp;P of &amp;N &amp;ROfwat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EA4B-E5AE-404C-9908-559AA876224B}">
  <sheetPr>
    <tabColor theme="5" tint="0.79998168889431442"/>
  </sheetPr>
  <dimension ref="A1:K65"/>
  <sheetViews>
    <sheetView showGridLines="0" zoomScaleNormal="100" workbookViewId="0">
      <pane ySplit="1" topLeftCell="A2" activePane="bottomLeft" state="frozen"/>
      <selection activeCell="B55" sqref="B55:F55"/>
      <selection pane="bottomLeft" activeCell="G6" sqref="G6"/>
    </sheetView>
  </sheetViews>
  <sheetFormatPr defaultColWidth="0" defaultRowHeight="12.75" customHeight="1" zeroHeight="1" x14ac:dyDescent="0.35"/>
  <cols>
    <col min="1" max="4" width="2.375" style="30" customWidth="1"/>
    <col min="5" max="5" width="40.875" style="30" customWidth="1"/>
    <col min="6" max="6" width="2.375" style="30" customWidth="1"/>
    <col min="7" max="7" width="32.125" style="30" customWidth="1"/>
    <col min="8" max="8" width="2.375" style="30" hidden="1" customWidth="1"/>
    <col min="9" max="9" width="37.5" style="30" hidden="1" customWidth="1"/>
    <col min="10" max="10" width="2.375" style="30" hidden="1" customWidth="1"/>
    <col min="11" max="11" width="22.125" style="30" hidden="1" customWidth="1"/>
    <col min="12" max="16384" width="9.125" style="30" hidden="1"/>
  </cols>
  <sheetData>
    <row r="1" spans="1:11" s="45" customFormat="1" ht="31.9" x14ac:dyDescent="1.05">
      <c r="A1" s="45" t="str">
        <f ca="1" xml:space="preserve"> RIGHT(CELL("filename", $A$1), LEN(CELL("filename", $A$1)) - SEARCH("]", CELL("filename", $A$1)))</f>
        <v>Style guide</v>
      </c>
    </row>
    <row r="2" spans="1:11" ht="9" customHeight="1" x14ac:dyDescent="0.35"/>
    <row r="3" spans="1:11" ht="14.65" x14ac:dyDescent="0.5">
      <c r="A3" s="46" t="s">
        <v>60</v>
      </c>
      <c r="I3" s="46"/>
      <c r="K3" s="46"/>
    </row>
    <row r="4" spans="1:11" ht="9" customHeight="1" x14ac:dyDescent="0.35"/>
    <row r="5" spans="1:11" ht="13.5" x14ac:dyDescent="0.45">
      <c r="B5" s="47" t="s">
        <v>61</v>
      </c>
    </row>
    <row r="6" spans="1:11" x14ac:dyDescent="0.35">
      <c r="E6" s="48" t="s">
        <v>62</v>
      </c>
      <c r="G6" s="30" t="s">
        <v>63</v>
      </c>
    </row>
    <row r="7" spans="1:11" ht="9" customHeight="1" x14ac:dyDescent="0.35"/>
    <row r="8" spans="1:11" x14ac:dyDescent="0.35">
      <c r="E8" s="49"/>
    </row>
    <row r="9" spans="1:11" ht="9" customHeight="1" x14ac:dyDescent="0.35"/>
    <row r="10" spans="1:11" x14ac:dyDescent="0.35">
      <c r="E10" s="50" t="s">
        <v>64</v>
      </c>
      <c r="G10" s="30" t="s">
        <v>65</v>
      </c>
    </row>
    <row r="11" spans="1:11" ht="9" customHeight="1" x14ac:dyDescent="0.35"/>
    <row r="12" spans="1:11" x14ac:dyDescent="0.35"/>
    <row r="13" spans="1:11" x14ac:dyDescent="0.35"/>
    <row r="14" spans="1:11" ht="9" customHeight="1" x14ac:dyDescent="0.35"/>
    <row r="15" spans="1:11" x14ac:dyDescent="0.35">
      <c r="E15" s="51"/>
    </row>
    <row r="16" spans="1:11" ht="9" customHeight="1" x14ac:dyDescent="0.35"/>
    <row r="17" spans="1:7" ht="13.5" x14ac:dyDescent="0.45">
      <c r="B17" s="47" t="s">
        <v>66</v>
      </c>
    </row>
    <row r="18" spans="1:7" ht="6" customHeight="1" x14ac:dyDescent="0.45">
      <c r="B18" s="47"/>
    </row>
    <row r="19" spans="1:7" x14ac:dyDescent="0.35">
      <c r="E19" s="52" t="s">
        <v>67</v>
      </c>
      <c r="G19" s="30" t="s">
        <v>68</v>
      </c>
    </row>
    <row r="20" spans="1:7" ht="9" customHeight="1" x14ac:dyDescent="0.35"/>
    <row r="21" spans="1:7" s="88" customFormat="1" x14ac:dyDescent="0.35">
      <c r="E21" s="89"/>
    </row>
    <row r="22" spans="1:7" ht="13.5" x14ac:dyDescent="0.45">
      <c r="B22" s="47" t="s">
        <v>69</v>
      </c>
    </row>
    <row r="23" spans="1:7" s="88" customFormat="1" ht="13.5" x14ac:dyDescent="0.45">
      <c r="E23" s="90"/>
    </row>
    <row r="24" spans="1:7" ht="9" customHeight="1" x14ac:dyDescent="0.35"/>
    <row r="25" spans="1:7" ht="13.5" x14ac:dyDescent="0.45">
      <c r="E25" s="43" t="s">
        <v>70</v>
      </c>
      <c r="G25" s="30" t="s">
        <v>71</v>
      </c>
    </row>
    <row r="26" spans="1:7" ht="9" customHeight="1" x14ac:dyDescent="0.35"/>
    <row r="27" spans="1:7" ht="9" customHeight="1" x14ac:dyDescent="0.35"/>
    <row r="28" spans="1:7" ht="14.65" x14ac:dyDescent="0.5">
      <c r="A28" s="46" t="s">
        <v>72</v>
      </c>
      <c r="E28" s="53"/>
    </row>
    <row r="29" spans="1:7" ht="9" customHeight="1" x14ac:dyDescent="0.35"/>
    <row r="30" spans="1:7" x14ac:dyDescent="0.35">
      <c r="E30" s="54"/>
      <c r="G30" s="30" t="s">
        <v>73</v>
      </c>
    </row>
    <row r="31" spans="1:7" ht="9" customHeight="1" x14ac:dyDescent="0.35"/>
    <row r="32" spans="1:7" ht="9" customHeight="1" x14ac:dyDescent="0.35"/>
    <row r="33" spans="1:7" x14ac:dyDescent="0.35">
      <c r="E33" s="55"/>
      <c r="G33" s="30" t="s">
        <v>74</v>
      </c>
    </row>
    <row r="34" spans="1:7" ht="9" customHeight="1" x14ac:dyDescent="0.35"/>
    <row r="35" spans="1:7" s="43" customFormat="1" ht="13.5" x14ac:dyDescent="0.45">
      <c r="A35" s="43" t="s">
        <v>59</v>
      </c>
    </row>
    <row r="36" spans="1:7" ht="12.75" customHeight="1" x14ac:dyDescent="0.35"/>
    <row r="37" spans="1:7" ht="12.75" customHeight="1" x14ac:dyDescent="0.35"/>
    <row r="38" spans="1:7" ht="12.75" customHeight="1" x14ac:dyDescent="0.35"/>
    <row r="48" spans="1:7" ht="12.75" hidden="1" customHeight="1" x14ac:dyDescent="0.35">
      <c r="B48" s="30" t="s">
        <v>75</v>
      </c>
    </row>
    <row r="59" ht="33.4" customHeight="1" x14ac:dyDescent="0.35"/>
    <row r="62" ht="40.9" customHeight="1" x14ac:dyDescent="0.35"/>
    <row r="63" ht="12.75" customHeight="1" x14ac:dyDescent="0.35"/>
    <row r="64" ht="12.75" customHeight="1" x14ac:dyDescent="0.35"/>
    <row r="65" ht="12.75" customHeight="1" x14ac:dyDescent="0.35"/>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0205-0509-4EF4-BD38-13AA082A462F}">
  <sheetPr>
    <tabColor theme="5" tint="0.79998168889431442"/>
    <pageSetUpPr fitToPage="1"/>
  </sheetPr>
  <dimension ref="A1:L160"/>
  <sheetViews>
    <sheetView showGridLines="0" zoomScaleNormal="100" workbookViewId="0">
      <selection activeCell="F8" sqref="F8"/>
    </sheetView>
  </sheetViews>
  <sheetFormatPr defaultColWidth="0" defaultRowHeight="12.6" customHeight="1" zeroHeight="1" x14ac:dyDescent="0.35"/>
  <cols>
    <col min="1" max="1" width="2.625" style="65" customWidth="1"/>
    <col min="2" max="2" width="45.625" style="65" customWidth="1"/>
    <col min="3" max="3" width="2.625" style="65" customWidth="1"/>
    <col min="4" max="4" width="45.625" style="65" customWidth="1"/>
    <col min="5" max="5" width="2.625" style="65" customWidth="1"/>
    <col min="6" max="6" width="45.625" style="65" customWidth="1"/>
    <col min="7" max="7" width="2.625" style="65" customWidth="1"/>
    <col min="8" max="8" width="45.625" style="65" customWidth="1"/>
    <col min="9" max="9" width="2.625" style="65" customWidth="1"/>
    <col min="10" max="12" width="58.625" style="65" hidden="1" customWidth="1"/>
    <col min="13" max="16384" width="8.375" style="65" hidden="1"/>
  </cols>
  <sheetData>
    <row r="1" spans="1:9" s="30" customFormat="1" ht="31.9" x14ac:dyDescent="1.05">
      <c r="A1" s="45" t="str">
        <f ca="1" xml:space="preserve"> RIGHT(CELL("filename", $A$1), LEN(CELL("filename", $A$1)) - SEARCH("]", CELL("filename", $A$1)))</f>
        <v>ToC</v>
      </c>
      <c r="B1" s="45"/>
      <c r="C1" s="45"/>
      <c r="D1" s="45"/>
      <c r="E1" s="45"/>
      <c r="F1" s="45"/>
      <c r="G1" s="45"/>
      <c r="H1" s="45"/>
      <c r="I1" s="45"/>
    </row>
    <row r="2" spans="1:9" s="56" customFormat="1" ht="12.75" x14ac:dyDescent="0.35"/>
    <row r="3" spans="1:9" s="56" customFormat="1" ht="14.65" x14ac:dyDescent="0.5">
      <c r="B3" s="46" t="s">
        <v>76</v>
      </c>
      <c r="D3" s="46" t="s">
        <v>77</v>
      </c>
      <c r="F3" s="46" t="s">
        <v>78</v>
      </c>
    </row>
    <row r="4" spans="1:9" s="56" customFormat="1" ht="12.75" x14ac:dyDescent="0.35"/>
    <row r="5" spans="1:9" s="57" customFormat="1" ht="12.75" x14ac:dyDescent="0.35">
      <c r="B5" s="58" t="s">
        <v>79</v>
      </c>
      <c r="D5" s="59" t="s">
        <v>68</v>
      </c>
      <c r="F5" s="55" t="s">
        <v>80</v>
      </c>
      <c r="H5" s="61"/>
    </row>
    <row r="6" spans="1:9" s="57" customFormat="1" ht="25.5" x14ac:dyDescent="0.35">
      <c r="B6" s="57" t="s">
        <v>81</v>
      </c>
      <c r="D6" s="62" t="s">
        <v>82</v>
      </c>
      <c r="F6" s="57" t="s">
        <v>83</v>
      </c>
      <c r="H6" s="63"/>
    </row>
    <row r="7" spans="1:9" s="57" customFormat="1" ht="12.75" x14ac:dyDescent="0.35">
      <c r="D7" s="66"/>
      <c r="F7" s="55" t="s">
        <v>84</v>
      </c>
      <c r="H7" s="63"/>
    </row>
    <row r="8" spans="1:9" s="57" customFormat="1" ht="25.5" x14ac:dyDescent="0.35">
      <c r="B8" s="58" t="s">
        <v>85</v>
      </c>
      <c r="D8" s="66"/>
      <c r="F8" s="63" t="s">
        <v>86</v>
      </c>
      <c r="H8" s="61"/>
    </row>
    <row r="9" spans="1:9" s="57" customFormat="1" ht="12.75" x14ac:dyDescent="0.35">
      <c r="B9" s="57" t="s">
        <v>87</v>
      </c>
      <c r="D9" s="66"/>
      <c r="F9" s="63"/>
    </row>
    <row r="10" spans="1:9" s="57" customFormat="1" ht="12.75" x14ac:dyDescent="0.35">
      <c r="F10" s="63"/>
    </row>
    <row r="11" spans="1:9" s="57" customFormat="1" ht="12.75" x14ac:dyDescent="0.35">
      <c r="B11" s="64" t="s">
        <v>88</v>
      </c>
      <c r="F11" s="63"/>
    </row>
    <row r="12" spans="1:9" s="57" customFormat="1" ht="12.75" x14ac:dyDescent="0.35">
      <c r="B12" s="57" t="s">
        <v>89</v>
      </c>
      <c r="F12" s="63"/>
    </row>
    <row r="13" spans="1:9" s="66" customFormat="1" ht="12.75" x14ac:dyDescent="0.35"/>
    <row r="14" spans="1:9" s="66" customFormat="1" ht="12.75" x14ac:dyDescent="0.35">
      <c r="B14" s="67"/>
    </row>
    <row r="15" spans="1:9" s="66" customFormat="1" ht="12.75" x14ac:dyDescent="0.35"/>
    <row r="16" spans="1:9" s="57" customFormat="1" ht="12.75" x14ac:dyDescent="0.35"/>
    <row r="17" spans="1:9" s="57" customFormat="1" ht="12.75" x14ac:dyDescent="0.35"/>
    <row r="18" spans="1:9" s="60" customFormat="1" ht="12.75" x14ac:dyDescent="0.35">
      <c r="A18" s="57"/>
      <c r="B18" s="57"/>
      <c r="C18" s="57"/>
      <c r="D18" s="57"/>
      <c r="E18" s="57"/>
      <c r="F18" s="57"/>
      <c r="G18" s="57"/>
      <c r="H18" s="57"/>
      <c r="I18" s="57"/>
    </row>
    <row r="19" spans="1:9" s="60" customFormat="1" ht="12.75" x14ac:dyDescent="0.35">
      <c r="A19" s="57"/>
      <c r="B19" s="57"/>
      <c r="C19" s="57"/>
      <c r="D19" s="57"/>
      <c r="E19" s="57"/>
      <c r="F19" s="57"/>
      <c r="G19" s="57"/>
      <c r="H19" s="57"/>
      <c r="I19" s="57"/>
    </row>
    <row r="20" spans="1:9" s="60" customFormat="1" ht="12.75" x14ac:dyDescent="0.35">
      <c r="A20" s="57"/>
      <c r="B20" s="57"/>
      <c r="C20" s="57"/>
      <c r="D20" s="57"/>
      <c r="E20" s="57"/>
      <c r="F20" s="57"/>
      <c r="G20" s="57"/>
      <c r="H20" s="57"/>
      <c r="I20" s="57"/>
    </row>
    <row r="21" spans="1:9" s="60" customFormat="1" ht="12.75" x14ac:dyDescent="0.35">
      <c r="A21" s="57"/>
      <c r="B21" s="57"/>
      <c r="C21" s="57"/>
      <c r="D21" s="57"/>
      <c r="E21" s="57"/>
      <c r="F21" s="57"/>
      <c r="G21" s="57"/>
      <c r="H21" s="57"/>
      <c r="I21" s="57"/>
    </row>
    <row r="22" spans="1:9" s="60" customFormat="1" ht="12.75" x14ac:dyDescent="0.35">
      <c r="A22" s="57"/>
      <c r="B22" s="57"/>
      <c r="C22" s="57"/>
      <c r="D22" s="57"/>
      <c r="E22" s="57"/>
      <c r="F22" s="57"/>
      <c r="G22" s="57"/>
      <c r="H22" s="57"/>
      <c r="I22" s="57"/>
    </row>
    <row r="23" spans="1:9" s="60" customFormat="1" ht="12.75" x14ac:dyDescent="0.35">
      <c r="A23" s="57"/>
      <c r="B23" s="57"/>
      <c r="C23" s="57"/>
      <c r="D23" s="57"/>
      <c r="E23" s="57"/>
      <c r="F23" s="57"/>
      <c r="G23" s="57"/>
      <c r="H23" s="57"/>
      <c r="I23" s="57"/>
    </row>
    <row r="24" spans="1:9" s="60" customFormat="1" ht="12.75" x14ac:dyDescent="0.35">
      <c r="A24" s="57"/>
      <c r="B24" s="57"/>
      <c r="C24" s="57"/>
      <c r="D24" s="57"/>
      <c r="E24" s="57"/>
      <c r="F24" s="57"/>
      <c r="G24" s="57"/>
      <c r="H24" s="57"/>
      <c r="I24" s="57"/>
    </row>
    <row r="25" spans="1:9" s="60" customFormat="1" ht="12.75" x14ac:dyDescent="0.35">
      <c r="A25" s="57"/>
      <c r="B25" s="57"/>
      <c r="C25" s="57"/>
      <c r="D25" s="57"/>
      <c r="E25" s="57"/>
      <c r="F25" s="57"/>
      <c r="G25" s="57"/>
      <c r="H25" s="57"/>
      <c r="I25" s="57"/>
    </row>
    <row r="26" spans="1:9" s="60" customFormat="1" ht="12.75" x14ac:dyDescent="0.35">
      <c r="A26" s="57"/>
      <c r="B26" s="57"/>
      <c r="C26" s="57"/>
      <c r="D26" s="57"/>
      <c r="E26" s="57"/>
      <c r="F26" s="57"/>
      <c r="G26" s="57"/>
      <c r="H26" s="57"/>
      <c r="I26" s="57"/>
    </row>
    <row r="27" spans="1:9" s="57" customFormat="1" ht="12.75" x14ac:dyDescent="0.35"/>
    <row r="28" spans="1:9" s="57" customFormat="1" ht="12.75" x14ac:dyDescent="0.35"/>
    <row r="29" spans="1:9" s="57" customFormat="1" ht="12.75" x14ac:dyDescent="0.35"/>
    <row r="30" spans="1:9" s="57" customFormat="1" ht="12.75" x14ac:dyDescent="0.35"/>
    <row r="31" spans="1:9" s="57" customFormat="1" ht="12.75" x14ac:dyDescent="0.35"/>
    <row r="32" spans="1:9" s="57" customFormat="1" ht="12.75" x14ac:dyDescent="0.35"/>
    <row r="33" spans="1:2" s="57" customFormat="1" ht="12.75" x14ac:dyDescent="0.35"/>
    <row r="34" spans="1:2" s="57" customFormat="1" ht="12.75" x14ac:dyDescent="0.35"/>
    <row r="35" spans="1:2" s="57" customFormat="1" ht="12.75" x14ac:dyDescent="0.35"/>
    <row r="36" spans="1:2" s="57" customFormat="1" ht="12.75" x14ac:dyDescent="0.35"/>
    <row r="37" spans="1:2" s="56" customFormat="1" ht="12.75" x14ac:dyDescent="0.35"/>
    <row r="38" spans="1:2" s="43" customFormat="1" ht="13.5" x14ac:dyDescent="0.45">
      <c r="A38" s="43" t="s">
        <v>59</v>
      </c>
    </row>
    <row r="39" spans="1:2" s="56" customFormat="1" ht="12.75" hidden="1" x14ac:dyDescent="0.35"/>
    <row r="40" spans="1:2" s="56" customFormat="1" ht="12.75" hidden="1" x14ac:dyDescent="0.35"/>
    <row r="41" spans="1:2" s="56" customFormat="1" ht="12.75" hidden="1" x14ac:dyDescent="0.35"/>
    <row r="42" spans="1:2" s="56" customFormat="1" ht="12.75" hidden="1" x14ac:dyDescent="0.35"/>
    <row r="43" spans="1:2" s="56" customFormat="1" ht="12.75" hidden="1" x14ac:dyDescent="0.35"/>
    <row r="44" spans="1:2" s="56" customFormat="1" ht="12.75" hidden="1" x14ac:dyDescent="0.35"/>
    <row r="45" spans="1:2" s="56" customFormat="1" ht="12.75" hidden="1" x14ac:dyDescent="0.35"/>
    <row r="46" spans="1:2" s="56" customFormat="1" ht="12.75" hidden="1" x14ac:dyDescent="0.35"/>
    <row r="47" spans="1:2" s="56" customFormat="1" ht="12.75" hidden="1" x14ac:dyDescent="0.35"/>
    <row r="48" spans="1:2" s="56" customFormat="1" ht="12.75" hidden="1" x14ac:dyDescent="0.35">
      <c r="B48" s="56" t="s">
        <v>75</v>
      </c>
    </row>
    <row r="49" s="56" customFormat="1" ht="12.75" hidden="1" x14ac:dyDescent="0.35"/>
    <row r="50" s="56" customFormat="1" ht="12.75" hidden="1" x14ac:dyDescent="0.35"/>
    <row r="51" s="56" customFormat="1" ht="12.75" hidden="1" x14ac:dyDescent="0.35"/>
    <row r="52" s="56" customFormat="1" ht="12.75" hidden="1" x14ac:dyDescent="0.35"/>
    <row r="53" s="56" customFormat="1" ht="12.75" hidden="1" x14ac:dyDescent="0.35"/>
    <row r="54" s="56" customFormat="1" ht="12.75" hidden="1" x14ac:dyDescent="0.35"/>
    <row r="55" s="56" customFormat="1" ht="12.75" hidden="1" x14ac:dyDescent="0.35"/>
    <row r="56" s="56" customFormat="1" ht="12.75" hidden="1" x14ac:dyDescent="0.35"/>
    <row r="57" s="56" customFormat="1" ht="12.75" hidden="1" x14ac:dyDescent="0.35"/>
    <row r="58" s="56" customFormat="1" ht="12.75" hidden="1" x14ac:dyDescent="0.35"/>
    <row r="59" s="56" customFormat="1" ht="33.4" customHeight="1" x14ac:dyDescent="0.35"/>
    <row r="60" s="56" customFormat="1" ht="12.75" hidden="1" x14ac:dyDescent="0.35"/>
    <row r="61" s="56" customFormat="1" ht="12.75" hidden="1" x14ac:dyDescent="0.35"/>
    <row r="62" s="56" customFormat="1" ht="40.9" customHeight="1" x14ac:dyDescent="0.35"/>
    <row r="63" s="56" customFormat="1" ht="12.75" hidden="1" x14ac:dyDescent="0.35"/>
    <row r="64" s="56" customFormat="1" ht="12.75" hidden="1" x14ac:dyDescent="0.35"/>
    <row r="65" s="56" customFormat="1" ht="12.75" hidden="1" x14ac:dyDescent="0.35"/>
    <row r="66" s="56" customFormat="1" ht="12.75" hidden="1" x14ac:dyDescent="0.35"/>
    <row r="67" s="56" customFormat="1" ht="12.75" hidden="1" x14ac:dyDescent="0.35"/>
    <row r="68" s="56" customFormat="1" ht="12.75" hidden="1" x14ac:dyDescent="0.35"/>
    <row r="69" s="56" customFormat="1" ht="12.75" hidden="1" x14ac:dyDescent="0.35"/>
    <row r="70" s="56" customFormat="1" ht="12.75" hidden="1" x14ac:dyDescent="0.35"/>
    <row r="71" s="56" customFormat="1" ht="12.75" hidden="1" x14ac:dyDescent="0.35"/>
    <row r="72" s="56" customFormat="1" ht="12.75" hidden="1" x14ac:dyDescent="0.35"/>
    <row r="73" s="56" customFormat="1" ht="12.75" hidden="1" x14ac:dyDescent="0.35"/>
    <row r="74" s="56" customFormat="1" ht="12.75" hidden="1" x14ac:dyDescent="0.35"/>
    <row r="75" s="56" customFormat="1" ht="12.75" hidden="1" x14ac:dyDescent="0.35"/>
    <row r="76" s="56" customFormat="1" ht="12.75" hidden="1" x14ac:dyDescent="0.35"/>
    <row r="77" s="56" customFormat="1" ht="12.75" hidden="1" x14ac:dyDescent="0.35"/>
    <row r="78" s="56" customFormat="1" ht="12.75" hidden="1" x14ac:dyDescent="0.35"/>
    <row r="79" s="56" customFormat="1" ht="12.75" hidden="1" x14ac:dyDescent="0.35"/>
    <row r="80" s="56" customFormat="1" ht="12.75" hidden="1" x14ac:dyDescent="0.35"/>
    <row r="81" s="56" customFormat="1" ht="12.75" hidden="1" x14ac:dyDescent="0.35"/>
    <row r="82" s="56" customFormat="1" ht="12.75" hidden="1" x14ac:dyDescent="0.35"/>
    <row r="83" s="56" customFormat="1" ht="12.75" hidden="1" x14ac:dyDescent="0.35"/>
    <row r="84" s="56" customFormat="1" ht="12.75" hidden="1" x14ac:dyDescent="0.35"/>
    <row r="85" s="56" customFormat="1" ht="12.75" hidden="1" x14ac:dyDescent="0.35"/>
    <row r="86" s="56" customFormat="1" ht="12.75" hidden="1" x14ac:dyDescent="0.35"/>
    <row r="87" s="56" customFormat="1" ht="12.75" hidden="1" x14ac:dyDescent="0.35"/>
    <row r="88" s="56" customFormat="1" ht="12.75" hidden="1" x14ac:dyDescent="0.35"/>
    <row r="89" s="56" customFormat="1" ht="12.75" hidden="1" x14ac:dyDescent="0.35"/>
    <row r="90" s="56" customFormat="1" ht="12.75" hidden="1" x14ac:dyDescent="0.35"/>
    <row r="91" s="56" customFormat="1" ht="12.75" hidden="1" x14ac:dyDescent="0.35"/>
    <row r="92" s="56" customFormat="1" ht="12.75" hidden="1" x14ac:dyDescent="0.35"/>
    <row r="93" s="56" customFormat="1" ht="12.75" hidden="1" x14ac:dyDescent="0.35"/>
    <row r="94" s="56" customFormat="1" ht="12.75" hidden="1" x14ac:dyDescent="0.35"/>
    <row r="95" s="56" customFormat="1" ht="12.75" hidden="1" x14ac:dyDescent="0.35"/>
    <row r="96" s="56" customFormat="1" ht="12.75" hidden="1" x14ac:dyDescent="0.35"/>
    <row r="97" s="56" customFormat="1" ht="12.75" hidden="1" x14ac:dyDescent="0.35"/>
    <row r="98" s="56" customFormat="1" ht="12.75" hidden="1" x14ac:dyDescent="0.35"/>
    <row r="99" s="56" customFormat="1" ht="12.75" hidden="1" x14ac:dyDescent="0.35"/>
    <row r="100" s="56" customFormat="1" ht="12.75" hidden="1" x14ac:dyDescent="0.35"/>
    <row r="101" s="56" customFormat="1" ht="12.75" hidden="1" x14ac:dyDescent="0.35"/>
    <row r="102" s="56" customFormat="1" ht="12.75" hidden="1" x14ac:dyDescent="0.35"/>
    <row r="103" s="56" customFormat="1" ht="12.75" hidden="1" x14ac:dyDescent="0.35"/>
    <row r="104" s="56" customFormat="1" ht="12.75" hidden="1" x14ac:dyDescent="0.35"/>
    <row r="105" s="56" customFormat="1" ht="12.75" hidden="1" x14ac:dyDescent="0.35"/>
    <row r="106" s="56" customFormat="1" ht="12.75" hidden="1" x14ac:dyDescent="0.35"/>
    <row r="107" s="56" customFormat="1" ht="12.75" hidden="1" x14ac:dyDescent="0.35"/>
    <row r="108" s="56" customFormat="1" ht="12.75" hidden="1" x14ac:dyDescent="0.35"/>
    <row r="109" s="56" customFormat="1" ht="12.75" hidden="1" x14ac:dyDescent="0.35"/>
    <row r="110" s="56" customFormat="1" ht="12.75" hidden="1" x14ac:dyDescent="0.35"/>
    <row r="111" s="56" customFormat="1" ht="12.75" hidden="1" x14ac:dyDescent="0.35"/>
    <row r="112" s="56" customFormat="1" ht="12.75" hidden="1" x14ac:dyDescent="0.35"/>
    <row r="113" s="56" customFormat="1" ht="12.75" hidden="1" x14ac:dyDescent="0.35"/>
    <row r="114" s="56" customFormat="1" ht="12.75" hidden="1" x14ac:dyDescent="0.35"/>
    <row r="115" s="56" customFormat="1" ht="12.75" hidden="1" x14ac:dyDescent="0.35"/>
    <row r="116" s="56" customFormat="1" ht="12.75" hidden="1" x14ac:dyDescent="0.35"/>
    <row r="117" s="56" customFormat="1" ht="12.75" hidden="1" x14ac:dyDescent="0.35"/>
    <row r="118" s="56" customFormat="1" ht="12.75" hidden="1" x14ac:dyDescent="0.35"/>
    <row r="119" s="56" customFormat="1" ht="12.75" hidden="1" x14ac:dyDescent="0.35"/>
    <row r="120" s="56" customFormat="1" ht="12.75" hidden="1" x14ac:dyDescent="0.35"/>
    <row r="121" s="56" customFormat="1" ht="12.75" hidden="1" x14ac:dyDescent="0.35"/>
    <row r="122" s="56" customFormat="1" ht="12.75" hidden="1" x14ac:dyDescent="0.35"/>
    <row r="123" s="56" customFormat="1" ht="12.75" hidden="1" x14ac:dyDescent="0.35"/>
    <row r="124" s="56" customFormat="1" ht="12.75" hidden="1" x14ac:dyDescent="0.35"/>
    <row r="125" s="56" customFormat="1" ht="12.75" hidden="1" x14ac:dyDescent="0.35"/>
    <row r="126" s="56" customFormat="1" ht="12.75" hidden="1" x14ac:dyDescent="0.35"/>
    <row r="127" s="56" customFormat="1" ht="12.75" hidden="1" x14ac:dyDescent="0.35"/>
    <row r="128" s="56" customFormat="1" ht="12.75" hidden="1" x14ac:dyDescent="0.35"/>
    <row r="129" s="56" customFormat="1" ht="12.75" hidden="1" x14ac:dyDescent="0.35"/>
    <row r="130" s="56" customFormat="1" ht="12.75" hidden="1" x14ac:dyDescent="0.35"/>
    <row r="131" s="56" customFormat="1" ht="12.75" hidden="1" x14ac:dyDescent="0.35"/>
    <row r="132" s="56" customFormat="1" ht="12.75" hidden="1" x14ac:dyDescent="0.35"/>
    <row r="133" s="56" customFormat="1" ht="12.75" hidden="1" x14ac:dyDescent="0.35"/>
    <row r="134" s="56" customFormat="1" ht="12.75" hidden="1" x14ac:dyDescent="0.35"/>
    <row r="135" s="56" customFormat="1" ht="12.75" hidden="1" x14ac:dyDescent="0.35"/>
    <row r="136" s="56" customFormat="1" ht="12.75" hidden="1" x14ac:dyDescent="0.35"/>
    <row r="137" s="56" customFormat="1" ht="12.75" hidden="1" x14ac:dyDescent="0.35"/>
    <row r="138" s="56" customFormat="1" ht="12.75" hidden="1" x14ac:dyDescent="0.35"/>
    <row r="139" s="56" customFormat="1" ht="12.75" hidden="1" x14ac:dyDescent="0.35"/>
    <row r="140" s="56" customFormat="1" ht="12.75" hidden="1" x14ac:dyDescent="0.35"/>
    <row r="141" s="56" customFormat="1" ht="12.75" hidden="1" x14ac:dyDescent="0.35"/>
    <row r="142" s="56" customFormat="1" ht="12.75" hidden="1" x14ac:dyDescent="0.35"/>
    <row r="143" s="56" customFormat="1" ht="12.75" hidden="1" x14ac:dyDescent="0.35"/>
    <row r="144" s="56" customFormat="1" ht="12.75" hidden="1" x14ac:dyDescent="0.35"/>
    <row r="145" s="56" customFormat="1" ht="12.75" hidden="1" x14ac:dyDescent="0.35"/>
    <row r="146" s="56" customFormat="1" ht="12.75" hidden="1" x14ac:dyDescent="0.35"/>
    <row r="147" s="56" customFormat="1" ht="12.75" hidden="1" x14ac:dyDescent="0.35"/>
    <row r="148" s="56" customFormat="1" ht="12.75" hidden="1" x14ac:dyDescent="0.35"/>
    <row r="149" s="56" customFormat="1" ht="12.75" hidden="1" x14ac:dyDescent="0.35"/>
    <row r="150" s="56" customFormat="1" ht="12.75" hidden="1" x14ac:dyDescent="0.35"/>
    <row r="151" s="56" customFormat="1" ht="12.75" hidden="1" x14ac:dyDescent="0.35"/>
    <row r="152" s="56" customFormat="1" ht="12.75" hidden="1" x14ac:dyDescent="0.35"/>
    <row r="153" s="56" customFormat="1" ht="12.75" hidden="1" x14ac:dyDescent="0.35"/>
    <row r="154" s="56" customFormat="1" ht="12.75" hidden="1" x14ac:dyDescent="0.35"/>
    <row r="155" s="56" customFormat="1" ht="12.75" hidden="1" x14ac:dyDescent="0.35"/>
    <row r="156" s="56" customFormat="1" ht="12.75" hidden="1" x14ac:dyDescent="0.35"/>
    <row r="157" s="56" customFormat="1" ht="12.75" hidden="1" x14ac:dyDescent="0.35"/>
    <row r="158" ht="12.6" customHeight="1" x14ac:dyDescent="0.35"/>
    <row r="159" ht="12.6" customHeight="1" x14ac:dyDescent="0.35"/>
    <row r="160" ht="12.6" customHeight="1" x14ac:dyDescent="0.35"/>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C035-6E55-4513-A746-B83AE0A9438F}">
  <sheetPr>
    <tabColor theme="7" tint="0.79998168889431442"/>
  </sheetPr>
  <dimension ref="B2:G62"/>
  <sheetViews>
    <sheetView workbookViewId="0">
      <selection activeCell="B26" sqref="B26"/>
    </sheetView>
  </sheetViews>
  <sheetFormatPr defaultRowHeight="13.5" x14ac:dyDescent="0.35"/>
  <cols>
    <col min="2" max="2" width="48.125" customWidth="1"/>
    <col min="3" max="3" width="17.25" customWidth="1"/>
    <col min="4" max="4" width="9.875" customWidth="1"/>
    <col min="5" max="5" width="4.25" customWidth="1"/>
    <col min="6" max="6" width="29.75" customWidth="1"/>
    <col min="7" max="7" width="20.5" customWidth="1"/>
  </cols>
  <sheetData>
    <row r="2" spans="2:7" ht="27" x14ac:dyDescent="0.35">
      <c r="C2" s="25" t="s">
        <v>90</v>
      </c>
      <c r="D2" s="25" t="s">
        <v>91</v>
      </c>
    </row>
    <row r="3" spans="2:7" x14ac:dyDescent="0.35">
      <c r="C3" s="25"/>
      <c r="D3" s="25"/>
    </row>
    <row r="4" spans="2:7" x14ac:dyDescent="0.35">
      <c r="B4" t="s">
        <v>92</v>
      </c>
      <c r="C4" t="s">
        <v>93</v>
      </c>
      <c r="D4" s="25">
        <v>1</v>
      </c>
      <c r="F4">
        <f xml:space="preserve"> CHOOSE($D4, F5, F6 )</f>
        <v>1250</v>
      </c>
    </row>
    <row r="5" spans="2:7" x14ac:dyDescent="0.35">
      <c r="C5" t="s">
        <v>93</v>
      </c>
      <c r="D5">
        <v>1</v>
      </c>
      <c r="F5" s="75">
        <v>1250</v>
      </c>
      <c r="G5" s="70"/>
    </row>
    <row r="6" spans="2:7" x14ac:dyDescent="0.35">
      <c r="C6" t="s">
        <v>93</v>
      </c>
      <c r="D6">
        <v>2</v>
      </c>
      <c r="F6" s="75">
        <v>1300</v>
      </c>
      <c r="G6" s="70"/>
    </row>
    <row r="7" spans="2:7" x14ac:dyDescent="0.35">
      <c r="F7" s="68"/>
      <c r="G7" s="70"/>
    </row>
    <row r="8" spans="2:7" x14ac:dyDescent="0.35">
      <c r="B8" t="s">
        <v>94</v>
      </c>
      <c r="C8" t="s">
        <v>93</v>
      </c>
      <c r="D8">
        <v>1</v>
      </c>
      <c r="F8">
        <f xml:space="preserve"> CHOOSE($D8, F9, F10 )</f>
        <v>1250</v>
      </c>
      <c r="G8" s="70"/>
    </row>
    <row r="9" spans="2:7" x14ac:dyDescent="0.35">
      <c r="C9" t="s">
        <v>93</v>
      </c>
      <c r="D9">
        <v>1</v>
      </c>
      <c r="F9" s="75">
        <v>1250</v>
      </c>
      <c r="G9" s="70"/>
    </row>
    <row r="10" spans="2:7" x14ac:dyDescent="0.35">
      <c r="C10" t="s">
        <v>93</v>
      </c>
      <c r="D10">
        <v>2</v>
      </c>
      <c r="F10" s="75">
        <v>1300</v>
      </c>
      <c r="G10" s="70"/>
    </row>
    <row r="11" spans="2:7" x14ac:dyDescent="0.35">
      <c r="F11" s="73"/>
      <c r="G11" s="70"/>
    </row>
    <row r="12" spans="2:7" x14ac:dyDescent="0.35">
      <c r="F12" s="68"/>
      <c r="G12" s="68"/>
    </row>
    <row r="13" spans="2:7" x14ac:dyDescent="0.35">
      <c r="B13" t="s">
        <v>95</v>
      </c>
      <c r="C13" t="s">
        <v>96</v>
      </c>
      <c r="F13" s="74">
        <v>0.1</v>
      </c>
      <c r="G13" s="68"/>
    </row>
    <row r="14" spans="2:7" x14ac:dyDescent="0.35">
      <c r="F14" s="71"/>
      <c r="G14" s="68"/>
    </row>
    <row r="15" spans="2:7" x14ac:dyDescent="0.35">
      <c r="F15" s="71"/>
      <c r="G15" s="68"/>
    </row>
    <row r="16" spans="2:7" x14ac:dyDescent="0.35">
      <c r="B16" t="s">
        <v>33</v>
      </c>
      <c r="C16" t="s">
        <v>97</v>
      </c>
      <c r="D16">
        <v>1</v>
      </c>
      <c r="F16">
        <f xml:space="preserve"> CHOOSE($D16, F17, F18, F19 )</f>
        <v>10</v>
      </c>
      <c r="G16" s="68"/>
    </row>
    <row r="17" spans="2:7" x14ac:dyDescent="0.35">
      <c r="C17" t="s">
        <v>97</v>
      </c>
      <c r="D17">
        <v>1</v>
      </c>
      <c r="F17" s="75">
        <v>10</v>
      </c>
      <c r="G17" s="68"/>
    </row>
    <row r="18" spans="2:7" x14ac:dyDescent="0.35">
      <c r="C18" t="s">
        <v>97</v>
      </c>
      <c r="D18">
        <v>2</v>
      </c>
      <c r="F18" s="75">
        <v>8</v>
      </c>
      <c r="G18" s="68"/>
    </row>
    <row r="19" spans="2:7" x14ac:dyDescent="0.35">
      <c r="C19" t="s">
        <v>97</v>
      </c>
      <c r="D19">
        <v>3</v>
      </c>
      <c r="F19" s="75">
        <v>12</v>
      </c>
      <c r="G19" s="68"/>
    </row>
    <row r="20" spans="2:7" x14ac:dyDescent="0.35">
      <c r="F20" s="68"/>
      <c r="G20" s="68"/>
    </row>
    <row r="21" spans="2:7" x14ac:dyDescent="0.35">
      <c r="B21" t="s">
        <v>35</v>
      </c>
      <c r="C21" t="s">
        <v>97</v>
      </c>
      <c r="D21">
        <v>1</v>
      </c>
      <c r="F21">
        <f xml:space="preserve"> CHOOSE($D21, F22, F23, F24 )</f>
        <v>10</v>
      </c>
      <c r="G21" s="68"/>
    </row>
    <row r="22" spans="2:7" x14ac:dyDescent="0.35">
      <c r="C22" t="s">
        <v>97</v>
      </c>
      <c r="D22">
        <v>1</v>
      </c>
      <c r="F22" s="75">
        <v>10</v>
      </c>
      <c r="G22" s="68"/>
    </row>
    <row r="23" spans="2:7" x14ac:dyDescent="0.35">
      <c r="C23" t="s">
        <v>97</v>
      </c>
      <c r="D23">
        <v>2</v>
      </c>
      <c r="F23" s="75">
        <v>8</v>
      </c>
      <c r="G23" s="69"/>
    </row>
    <row r="24" spans="2:7" x14ac:dyDescent="0.35">
      <c r="C24" t="s">
        <v>97</v>
      </c>
      <c r="D24">
        <v>3</v>
      </c>
      <c r="F24" s="75">
        <v>12</v>
      </c>
      <c r="G24" s="68"/>
    </row>
    <row r="25" spans="2:7" x14ac:dyDescent="0.35">
      <c r="F25" s="68"/>
      <c r="G25" s="68"/>
    </row>
    <row r="26" spans="2:7" x14ac:dyDescent="0.35">
      <c r="B26" t="s">
        <v>37</v>
      </c>
      <c r="C26" t="s">
        <v>93</v>
      </c>
      <c r="F26" s="75">
        <v>5000</v>
      </c>
      <c r="G26" s="68"/>
    </row>
    <row r="27" spans="2:7" x14ac:dyDescent="0.35">
      <c r="F27" s="68"/>
      <c r="G27" s="68"/>
    </row>
    <row r="28" spans="2:7" x14ac:dyDescent="0.35">
      <c r="B28" t="s">
        <v>98</v>
      </c>
      <c r="F28" s="68"/>
      <c r="G28" s="68"/>
    </row>
    <row r="29" spans="2:7" x14ac:dyDescent="0.35">
      <c r="B29" t="s">
        <v>99</v>
      </c>
      <c r="C29" t="s">
        <v>96</v>
      </c>
      <c r="F29" s="74">
        <v>0.25</v>
      </c>
      <c r="G29" s="68"/>
    </row>
    <row r="30" spans="2:7" x14ac:dyDescent="0.35">
      <c r="B30" t="s">
        <v>100</v>
      </c>
      <c r="C30" t="s">
        <v>96</v>
      </c>
      <c r="F30" s="74">
        <v>0.08</v>
      </c>
      <c r="G30" s="68"/>
    </row>
    <row r="31" spans="2:7" x14ac:dyDescent="0.35">
      <c r="B31" t="s">
        <v>101</v>
      </c>
      <c r="C31" t="s">
        <v>96</v>
      </c>
      <c r="F31" s="74">
        <v>0.34</v>
      </c>
      <c r="G31" s="68"/>
    </row>
    <row r="32" spans="2:7" x14ac:dyDescent="0.35">
      <c r="B32" t="s">
        <v>102</v>
      </c>
      <c r="C32" t="s">
        <v>96</v>
      </c>
      <c r="F32" s="74">
        <v>0.25</v>
      </c>
      <c r="G32" s="68"/>
    </row>
    <row r="33" spans="2:7" x14ac:dyDescent="0.35">
      <c r="B33" t="s">
        <v>103</v>
      </c>
      <c r="C33" t="s">
        <v>96</v>
      </c>
      <c r="F33" s="74">
        <v>0.08</v>
      </c>
      <c r="G33" s="68"/>
    </row>
    <row r="34" spans="2:7" x14ac:dyDescent="0.35">
      <c r="B34" s="3" t="s">
        <v>104</v>
      </c>
      <c r="C34" s="3"/>
      <c r="D34" s="3"/>
      <c r="E34" s="3"/>
      <c r="F34" s="99">
        <f>SUM( F29:F33)</f>
        <v>1</v>
      </c>
      <c r="G34" s="68"/>
    </row>
    <row r="35" spans="2:7" x14ac:dyDescent="0.35">
      <c r="F35" s="69"/>
      <c r="G35" s="68"/>
    </row>
    <row r="36" spans="2:7" x14ac:dyDescent="0.35">
      <c r="B36" t="s">
        <v>105</v>
      </c>
      <c r="F36" s="69"/>
      <c r="G36" s="68"/>
    </row>
    <row r="37" spans="2:7" x14ac:dyDescent="0.35">
      <c r="B37" t="s">
        <v>106</v>
      </c>
      <c r="C37" t="s">
        <v>93</v>
      </c>
      <c r="F37" s="68">
        <f xml:space="preserve"> F26 * F29</f>
        <v>1250</v>
      </c>
    </row>
    <row r="38" spans="2:7" x14ac:dyDescent="0.35">
      <c r="B38" t="s">
        <v>107</v>
      </c>
      <c r="C38" t="s">
        <v>93</v>
      </c>
      <c r="F38" s="68">
        <f xml:space="preserve"> F26 * F30</f>
        <v>400</v>
      </c>
    </row>
    <row r="39" spans="2:7" x14ac:dyDescent="0.35">
      <c r="B39" t="s">
        <v>108</v>
      </c>
      <c r="C39" t="s">
        <v>93</v>
      </c>
      <c r="F39" s="68">
        <f xml:space="preserve"> F26 * F31</f>
        <v>1700.0000000000002</v>
      </c>
    </row>
    <row r="40" spans="2:7" x14ac:dyDescent="0.35">
      <c r="B40" t="s">
        <v>109</v>
      </c>
      <c r="C40" t="s">
        <v>93</v>
      </c>
      <c r="F40" s="72">
        <f xml:space="preserve"> F26 * F32</f>
        <v>1250</v>
      </c>
    </row>
    <row r="41" spans="2:7" x14ac:dyDescent="0.35">
      <c r="B41" t="s">
        <v>110</v>
      </c>
      <c r="C41" t="s">
        <v>93</v>
      </c>
      <c r="F41" s="68">
        <f xml:space="preserve"> F26 * F33</f>
        <v>400</v>
      </c>
    </row>
    <row r="42" spans="2:7" x14ac:dyDescent="0.35">
      <c r="B42" s="3" t="s">
        <v>104</v>
      </c>
      <c r="C42" s="3" t="s">
        <v>93</v>
      </c>
      <c r="D42" s="3"/>
      <c r="E42" s="3"/>
      <c r="F42" s="76">
        <f xml:space="preserve"> SUM( F37:F41)</f>
        <v>5000</v>
      </c>
    </row>
    <row r="59" ht="33.4" customHeight="1" x14ac:dyDescent="0.35"/>
    <row r="62" ht="40.9" customHeight="1"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98936-9C42-42CC-AC30-4D30401FD169}">
  <sheetPr>
    <tabColor theme="9"/>
  </sheetPr>
  <dimension ref="B4:L95"/>
  <sheetViews>
    <sheetView tabSelected="1" topLeftCell="B22" zoomScale="117" zoomScaleNormal="145" workbookViewId="0">
      <selection activeCell="E21" sqref="E21"/>
    </sheetView>
  </sheetViews>
  <sheetFormatPr defaultRowHeight="13.5" x14ac:dyDescent="0.35"/>
  <cols>
    <col min="2" max="2" width="35.375" customWidth="1"/>
    <col min="3" max="3" width="12.375" customWidth="1"/>
    <col min="4" max="4" width="2.75" customWidth="1"/>
    <col min="5" max="5" width="14.875" customWidth="1"/>
    <col min="6" max="6" width="17.125" customWidth="1"/>
    <col min="7" max="7" width="15" customWidth="1"/>
    <col min="8" max="8" width="17.25" customWidth="1"/>
    <col min="9" max="9" width="16.625" customWidth="1"/>
    <col min="10" max="10" width="3.875" customWidth="1"/>
    <col min="12" max="12" width="10" customWidth="1"/>
  </cols>
  <sheetData>
    <row r="4" spans="2:12" ht="13.9" x14ac:dyDescent="0.4">
      <c r="B4" s="91" t="s">
        <v>111</v>
      </c>
      <c r="C4" s="12"/>
      <c r="D4" s="12"/>
      <c r="E4" s="12"/>
      <c r="F4" s="12"/>
      <c r="G4" s="12"/>
      <c r="H4" s="12"/>
      <c r="I4" s="12"/>
    </row>
    <row r="5" spans="2:12" x14ac:dyDescent="0.35">
      <c r="E5" s="80" t="s">
        <v>112</v>
      </c>
      <c r="F5" s="110" t="s">
        <v>113</v>
      </c>
      <c r="G5" s="110"/>
      <c r="H5" s="110"/>
      <c r="I5" s="110"/>
      <c r="J5" s="8"/>
      <c r="L5" s="5"/>
    </row>
    <row r="6" spans="2:12" ht="27" x14ac:dyDescent="0.35">
      <c r="B6" s="12"/>
      <c r="C6" s="79" t="s">
        <v>90</v>
      </c>
      <c r="D6" s="12"/>
      <c r="E6" s="77" t="s">
        <v>37</v>
      </c>
      <c r="F6" s="77" t="s">
        <v>37</v>
      </c>
      <c r="G6" s="77" t="s">
        <v>114</v>
      </c>
      <c r="H6" s="77" t="s">
        <v>115</v>
      </c>
      <c r="I6" s="77" t="s">
        <v>116</v>
      </c>
      <c r="L6" s="4"/>
    </row>
    <row r="7" spans="2:12" x14ac:dyDescent="0.35">
      <c r="B7" t="s">
        <v>117</v>
      </c>
      <c r="C7" t="s">
        <v>118</v>
      </c>
      <c r="E7">
        <f xml:space="preserve"> Inputs!F37</f>
        <v>1250</v>
      </c>
      <c r="F7" s="10">
        <f xml:space="preserve"> E7 / Inputs!$F$16</f>
        <v>125</v>
      </c>
      <c r="G7" s="10">
        <f xml:space="preserve"> F7*( 1 - Inputs!$F$13 )</f>
        <v>112.5</v>
      </c>
      <c r="L7" s="4"/>
    </row>
    <row r="8" spans="2:12" x14ac:dyDescent="0.35">
      <c r="B8" t="s">
        <v>107</v>
      </c>
      <c r="C8" t="s">
        <v>118</v>
      </c>
      <c r="E8">
        <f xml:space="preserve"> Inputs!F38</f>
        <v>400</v>
      </c>
      <c r="F8" s="10">
        <f>E8/ Inputs!$F$16</f>
        <v>40</v>
      </c>
      <c r="G8" s="10">
        <f xml:space="preserve"> F8*( 1 - Inputs!$F$13 )</f>
        <v>36</v>
      </c>
      <c r="L8" s="4"/>
    </row>
    <row r="9" spans="2:12" x14ac:dyDescent="0.35">
      <c r="B9" t="s">
        <v>108</v>
      </c>
      <c r="C9" t="s">
        <v>118</v>
      </c>
      <c r="E9">
        <f xml:space="preserve"> Inputs!F39</f>
        <v>1700.0000000000002</v>
      </c>
      <c r="F9" s="10">
        <f>E9/ Inputs!$F$16</f>
        <v>170.00000000000003</v>
      </c>
      <c r="G9" s="10">
        <f xml:space="preserve"> F9*( 1 - Inputs!$F$13 )</f>
        <v>153.00000000000003</v>
      </c>
      <c r="L9" s="4"/>
    </row>
    <row r="10" spans="2:12" x14ac:dyDescent="0.35">
      <c r="B10" t="s">
        <v>109</v>
      </c>
      <c r="C10" t="s">
        <v>118</v>
      </c>
      <c r="E10">
        <f xml:space="preserve"> Inputs!F40</f>
        <v>1250</v>
      </c>
      <c r="F10" s="10">
        <f>E10/ Inputs!$F$16</f>
        <v>125</v>
      </c>
      <c r="G10" s="10">
        <f xml:space="preserve"> F10*( 1 - Inputs!$F$13 )</f>
        <v>112.5</v>
      </c>
      <c r="L10" s="4"/>
    </row>
    <row r="11" spans="2:12" x14ac:dyDescent="0.35">
      <c r="B11" t="s">
        <v>110</v>
      </c>
      <c r="C11" t="s">
        <v>118</v>
      </c>
      <c r="E11">
        <f xml:space="preserve"> Inputs!F41</f>
        <v>400</v>
      </c>
      <c r="F11" s="11">
        <f>E11/ Inputs!$F$16</f>
        <v>40</v>
      </c>
      <c r="G11" s="11">
        <f xml:space="preserve"> F11*( 1 - Inputs!$F$13 )</f>
        <v>36</v>
      </c>
      <c r="L11" s="4"/>
    </row>
    <row r="12" spans="2:12" x14ac:dyDescent="0.35">
      <c r="B12" t="s">
        <v>104</v>
      </c>
      <c r="C12" t="s">
        <v>118</v>
      </c>
      <c r="E12">
        <f>SUM(E7:E11)</f>
        <v>5000</v>
      </c>
      <c r="F12" s="11">
        <f>SUM(F7:F11)</f>
        <v>500</v>
      </c>
      <c r="G12" s="11">
        <f>SUM(G7:G11)</f>
        <v>450</v>
      </c>
      <c r="L12" s="2"/>
    </row>
    <row r="13" spans="2:12" x14ac:dyDescent="0.35">
      <c r="E13" s="21"/>
      <c r="F13" s="14"/>
      <c r="G13" s="14"/>
      <c r="I13" s="14"/>
      <c r="J13" s="11"/>
    </row>
    <row r="14" spans="2:12" x14ac:dyDescent="0.35">
      <c r="E14" s="21"/>
      <c r="F14" s="14"/>
      <c r="G14" s="14"/>
      <c r="I14" s="14"/>
      <c r="J14" s="11"/>
    </row>
    <row r="15" spans="2:12" x14ac:dyDescent="0.35">
      <c r="B15" s="15"/>
      <c r="C15" s="15"/>
      <c r="D15" s="15"/>
      <c r="F15" s="14"/>
      <c r="J15" s="11"/>
    </row>
    <row r="16" spans="2:12" x14ac:dyDescent="0.35">
      <c r="B16" t="s">
        <v>94</v>
      </c>
      <c r="C16" t="s">
        <v>118</v>
      </c>
      <c r="E16">
        <f xml:space="preserve"> Inputs!F4</f>
        <v>1250</v>
      </c>
      <c r="F16" s="10">
        <f xml:space="preserve"> E16 / Inputs!$F$16</f>
        <v>125</v>
      </c>
      <c r="G16" s="9"/>
      <c r="H16" s="10">
        <f xml:space="preserve"> F16</f>
        <v>125</v>
      </c>
      <c r="I16" s="78">
        <f xml:space="preserve"> F7 - H16</f>
        <v>0</v>
      </c>
      <c r="J16" s="11"/>
    </row>
    <row r="17" spans="2:10" x14ac:dyDescent="0.35">
      <c r="B17" t="s">
        <v>107</v>
      </c>
      <c r="C17" t="s">
        <v>118</v>
      </c>
      <c r="E17">
        <f xml:space="preserve"> Inputs!F38</f>
        <v>400</v>
      </c>
      <c r="F17" s="10">
        <f>E17/ Inputs!$F$16</f>
        <v>40</v>
      </c>
      <c r="G17" s="9"/>
      <c r="H17" s="10">
        <f xml:space="preserve"> F17*( 1 - Inputs!$F$13 )</f>
        <v>36</v>
      </c>
      <c r="I17" s="78">
        <f xml:space="preserve"> F8 - H17</f>
        <v>4</v>
      </c>
      <c r="J17" s="11"/>
    </row>
    <row r="18" spans="2:10" x14ac:dyDescent="0.35">
      <c r="B18" t="s">
        <v>108</v>
      </c>
      <c r="C18" t="s">
        <v>118</v>
      </c>
      <c r="E18">
        <f xml:space="preserve"> Inputs!F39</f>
        <v>1700.0000000000002</v>
      </c>
      <c r="F18" s="10">
        <f>E18/ Inputs!$F$16</f>
        <v>170.00000000000003</v>
      </c>
      <c r="G18" s="9"/>
      <c r="H18" s="10">
        <f xml:space="preserve"> F18*( 1 - Inputs!$F$13 )</f>
        <v>153.00000000000003</v>
      </c>
      <c r="I18" s="78">
        <f t="shared" ref="I18:I21" si="0" xml:space="preserve"> F9 - H18</f>
        <v>17</v>
      </c>
      <c r="J18" s="11"/>
    </row>
    <row r="19" spans="2:10" x14ac:dyDescent="0.35">
      <c r="B19" t="s">
        <v>92</v>
      </c>
      <c r="C19" t="s">
        <v>118</v>
      </c>
      <c r="E19">
        <f xml:space="preserve"> Inputs!F8</f>
        <v>1250</v>
      </c>
      <c r="F19" s="10">
        <f>E19/ Inputs!$F$16</f>
        <v>125</v>
      </c>
      <c r="G19" s="9"/>
      <c r="H19" s="10">
        <f xml:space="preserve"> F19</f>
        <v>125</v>
      </c>
      <c r="I19" s="78">
        <f t="shared" si="0"/>
        <v>0</v>
      </c>
      <c r="J19" s="11"/>
    </row>
    <row r="20" spans="2:10" x14ac:dyDescent="0.35">
      <c r="B20" t="s">
        <v>110</v>
      </c>
      <c r="C20" t="s">
        <v>118</v>
      </c>
      <c r="E20">
        <f xml:space="preserve"> Inputs!F41</f>
        <v>400</v>
      </c>
      <c r="F20" s="11">
        <f>E20/ Inputs!$F$16</f>
        <v>40</v>
      </c>
      <c r="G20" s="14"/>
      <c r="H20" s="11">
        <f xml:space="preserve"> F20*( 1 - Inputs!$F$13 )</f>
        <v>36</v>
      </c>
      <c r="I20" s="78">
        <f t="shared" si="0"/>
        <v>4</v>
      </c>
      <c r="J20" s="11"/>
    </row>
    <row r="21" spans="2:10" x14ac:dyDescent="0.35">
      <c r="B21" t="s">
        <v>104</v>
      </c>
      <c r="C21" t="s">
        <v>118</v>
      </c>
      <c r="E21">
        <f>SUM(E16:E20)</f>
        <v>5000</v>
      </c>
      <c r="F21" s="11">
        <f>SUM(F16:F20)</f>
        <v>500</v>
      </c>
      <c r="G21" s="14"/>
      <c r="H21" s="11">
        <f>SUM(H16:H20)</f>
        <v>475</v>
      </c>
      <c r="I21" s="78">
        <f t="shared" si="0"/>
        <v>25</v>
      </c>
      <c r="J21" s="11"/>
    </row>
    <row r="22" spans="2:10" x14ac:dyDescent="0.35">
      <c r="F22" s="9"/>
      <c r="G22" s="9"/>
      <c r="H22" s="9"/>
      <c r="I22" s="9"/>
      <c r="J22" s="11"/>
    </row>
    <row r="23" spans="2:10" x14ac:dyDescent="0.35">
      <c r="F23" s="9"/>
      <c r="G23" s="9"/>
      <c r="H23" s="9"/>
      <c r="I23" s="9"/>
      <c r="J23" s="11"/>
    </row>
    <row r="24" spans="2:10" x14ac:dyDescent="0.35">
      <c r="F24" s="9"/>
      <c r="G24" s="9"/>
      <c r="H24" s="9"/>
      <c r="I24" s="9"/>
      <c r="J24" s="11"/>
    </row>
    <row r="25" spans="2:10" x14ac:dyDescent="0.35">
      <c r="B25" t="s">
        <v>119</v>
      </c>
      <c r="C25" t="s">
        <v>118</v>
      </c>
      <c r="F25" s="9"/>
      <c r="G25" s="81">
        <f>F12-G12</f>
        <v>50</v>
      </c>
      <c r="H25" s="81">
        <f xml:space="preserve"> F12 - H21</f>
        <v>25</v>
      </c>
      <c r="J25" s="11"/>
    </row>
    <row r="26" spans="2:10" ht="13.9" thickBot="1" x14ac:dyDescent="0.4">
      <c r="B26" s="17" t="s">
        <v>120</v>
      </c>
      <c r="C26" s="17" t="s">
        <v>96</v>
      </c>
      <c r="D26" s="17"/>
      <c r="E26" s="17"/>
      <c r="F26" s="18"/>
      <c r="G26" s="19">
        <f>G25/F12</f>
        <v>0.1</v>
      </c>
      <c r="H26" s="19">
        <f>H25/F12</f>
        <v>0.05</v>
      </c>
      <c r="I26" s="17"/>
      <c r="J26" s="11"/>
    </row>
    <row r="27" spans="2:10" x14ac:dyDescent="0.35">
      <c r="F27" s="9"/>
      <c r="G27" s="9"/>
      <c r="H27" s="9"/>
      <c r="I27" s="9"/>
      <c r="J27" s="11"/>
    </row>
    <row r="28" spans="2:10" x14ac:dyDescent="0.35">
      <c r="F28" s="9"/>
      <c r="G28" s="9"/>
      <c r="H28" s="9"/>
      <c r="I28" s="9"/>
      <c r="J28" s="11"/>
    </row>
    <row r="29" spans="2:10" ht="13.9" x14ac:dyDescent="0.4">
      <c r="B29" s="91" t="s">
        <v>121</v>
      </c>
      <c r="C29" s="12"/>
      <c r="D29" s="12"/>
      <c r="E29" s="12"/>
      <c r="F29" s="16"/>
      <c r="G29" s="12"/>
      <c r="H29" s="12"/>
      <c r="I29" s="9"/>
      <c r="J29" s="11"/>
    </row>
    <row r="30" spans="2:10" x14ac:dyDescent="0.35">
      <c r="G30" s="80" t="s">
        <v>114</v>
      </c>
      <c r="H30" t="s">
        <v>115</v>
      </c>
    </row>
    <row r="31" spans="2:10" x14ac:dyDescent="0.35">
      <c r="B31" t="s">
        <v>94</v>
      </c>
      <c r="C31" t="s">
        <v>93</v>
      </c>
      <c r="H31">
        <f xml:space="preserve"> H16 * Inputs!$F$21</f>
        <v>1250</v>
      </c>
    </row>
    <row r="32" spans="2:10" x14ac:dyDescent="0.35">
      <c r="B32" t="s">
        <v>107</v>
      </c>
      <c r="C32" t="s">
        <v>93</v>
      </c>
      <c r="H32">
        <f xml:space="preserve"> H17 * Inputs!$F$21</f>
        <v>360</v>
      </c>
    </row>
    <row r="33" spans="2:12" x14ac:dyDescent="0.35">
      <c r="B33" t="s">
        <v>108</v>
      </c>
      <c r="C33" t="s">
        <v>93</v>
      </c>
      <c r="H33">
        <f xml:space="preserve"> H18 * Inputs!$F$21</f>
        <v>1530.0000000000002</v>
      </c>
    </row>
    <row r="34" spans="2:12" x14ac:dyDescent="0.35">
      <c r="B34" t="s">
        <v>122</v>
      </c>
      <c r="C34" t="s">
        <v>93</v>
      </c>
      <c r="H34">
        <f xml:space="preserve"> H19 * Inputs!$F$21</f>
        <v>1250</v>
      </c>
    </row>
    <row r="35" spans="2:12" x14ac:dyDescent="0.35">
      <c r="B35" t="s">
        <v>110</v>
      </c>
      <c r="C35" t="s">
        <v>93</v>
      </c>
      <c r="H35">
        <f xml:space="preserve"> H20 * Inputs!$F$21</f>
        <v>360</v>
      </c>
    </row>
    <row r="36" spans="2:12" x14ac:dyDescent="0.35">
      <c r="B36" t="s">
        <v>123</v>
      </c>
      <c r="C36" t="s">
        <v>93</v>
      </c>
      <c r="G36">
        <f xml:space="preserve"> G12 * Inputs!$F$21</f>
        <v>4500</v>
      </c>
      <c r="H36">
        <f>SUM(H31:H35)</f>
        <v>4750</v>
      </c>
    </row>
    <row r="38" spans="2:12" x14ac:dyDescent="0.35">
      <c r="B38" s="15" t="s">
        <v>124</v>
      </c>
      <c r="D38" s="15"/>
      <c r="F38" s="14"/>
      <c r="H38" s="14">
        <f xml:space="preserve"> H36</f>
        <v>4750</v>
      </c>
      <c r="J38" s="11"/>
    </row>
    <row r="40" spans="2:12" x14ac:dyDescent="0.35">
      <c r="B40" t="s">
        <v>119</v>
      </c>
      <c r="C40" t="s">
        <v>93</v>
      </c>
      <c r="F40" s="4"/>
      <c r="G40" s="4">
        <f xml:space="preserve"> E12 - G36</f>
        <v>500</v>
      </c>
      <c r="H40" s="4">
        <f>E12 - H38</f>
        <v>250</v>
      </c>
      <c r="J40" s="7"/>
    </row>
    <row r="41" spans="2:12" ht="13.9" thickBot="1" x14ac:dyDescent="0.4">
      <c r="B41" s="17" t="s">
        <v>120</v>
      </c>
      <c r="C41" s="17" t="s">
        <v>96</v>
      </c>
      <c r="D41" s="17"/>
      <c r="E41" s="17"/>
      <c r="F41" s="20"/>
      <c r="G41" s="19">
        <f xml:space="preserve"> G40 / E12</f>
        <v>0.1</v>
      </c>
      <c r="H41" s="19">
        <f>H40/E12</f>
        <v>0.05</v>
      </c>
      <c r="J41" s="7"/>
    </row>
    <row r="42" spans="2:12" x14ac:dyDescent="0.35">
      <c r="F42" s="4"/>
      <c r="G42" s="1"/>
      <c r="H42" s="1"/>
      <c r="J42" s="7"/>
    </row>
    <row r="43" spans="2:12" x14ac:dyDescent="0.35">
      <c r="F43" s="4"/>
      <c r="G43" s="1"/>
      <c r="H43" s="1"/>
      <c r="J43" s="7"/>
    </row>
    <row r="46" spans="2:12" ht="14.65" x14ac:dyDescent="0.35">
      <c r="B46" s="86"/>
      <c r="C46" s="86"/>
      <c r="D46" s="86"/>
      <c r="E46" s="87"/>
      <c r="F46" s="22"/>
      <c r="G46" s="22"/>
      <c r="H46" s="22"/>
      <c r="I46" s="22"/>
      <c r="J46" s="22"/>
      <c r="K46" s="22"/>
      <c r="L46" s="22"/>
    </row>
    <row r="48" spans="2:12" ht="13.5" customHeight="1" x14ac:dyDescent="0.35">
      <c r="B48" s="82"/>
      <c r="C48" s="82"/>
      <c r="D48" s="82"/>
      <c r="E48" s="82"/>
      <c r="F48" s="82"/>
      <c r="G48" s="82"/>
      <c r="H48" s="82"/>
      <c r="I48" s="82"/>
    </row>
    <row r="49" spans="2:9" x14ac:dyDescent="0.35">
      <c r="B49" s="82"/>
      <c r="C49" s="82"/>
      <c r="D49" s="82"/>
      <c r="E49" s="82"/>
      <c r="F49" s="82"/>
      <c r="G49" s="82"/>
      <c r="H49" s="82"/>
      <c r="I49" s="82"/>
    </row>
    <row r="50" spans="2:9" x14ac:dyDescent="0.35">
      <c r="B50" s="82"/>
      <c r="C50" s="82"/>
      <c r="D50" s="82"/>
      <c r="E50" s="82"/>
      <c r="F50" s="82"/>
      <c r="G50" s="82"/>
      <c r="H50" s="82"/>
      <c r="I50" s="82"/>
    </row>
    <row r="52" spans="2:9" ht="28.5" customHeight="1" x14ac:dyDescent="0.35">
      <c r="B52" s="82"/>
      <c r="C52" s="82"/>
      <c r="D52" s="82"/>
      <c r="E52" s="82"/>
      <c r="F52" s="82"/>
      <c r="G52" s="82"/>
      <c r="H52" s="82"/>
      <c r="I52" s="82"/>
    </row>
    <row r="53" spans="2:9" ht="44.65" customHeight="1" x14ac:dyDescent="0.35">
      <c r="E53" s="83"/>
      <c r="F53" s="83"/>
      <c r="G53" s="83"/>
      <c r="H53" s="83"/>
      <c r="I53" s="83"/>
    </row>
    <row r="54" spans="2:9" ht="31.9" customHeight="1" x14ac:dyDescent="0.35">
      <c r="E54" s="82"/>
      <c r="F54" s="82"/>
      <c r="G54" s="82"/>
      <c r="H54" s="82"/>
      <c r="I54" s="82"/>
    </row>
    <row r="55" spans="2:9" ht="29.25" customHeight="1" x14ac:dyDescent="0.35">
      <c r="B55" s="82"/>
      <c r="C55" s="82"/>
      <c r="D55" s="82"/>
      <c r="E55" s="82"/>
      <c r="F55" s="82"/>
      <c r="G55" s="82"/>
      <c r="H55" s="82"/>
      <c r="I55" s="82"/>
    </row>
    <row r="57" spans="2:9" ht="13.5" customHeight="1" x14ac:dyDescent="0.35">
      <c r="B57" s="82"/>
      <c r="C57" s="82"/>
      <c r="D57" s="82"/>
      <c r="E57" s="82"/>
      <c r="F57" s="82"/>
      <c r="G57" s="82"/>
      <c r="H57" s="82"/>
      <c r="I57" s="82"/>
    </row>
    <row r="59" spans="2:9" x14ac:dyDescent="0.35">
      <c r="B59" s="82"/>
      <c r="C59" s="82"/>
      <c r="D59" s="82"/>
      <c r="E59" s="82"/>
      <c r="F59" s="82"/>
      <c r="G59" s="82"/>
      <c r="H59" s="82"/>
      <c r="I59" s="82"/>
    </row>
    <row r="60" spans="2:9" x14ac:dyDescent="0.35">
      <c r="B60" s="82"/>
      <c r="C60" s="82"/>
      <c r="D60" s="82"/>
      <c r="E60" s="82"/>
      <c r="F60" s="82"/>
      <c r="G60" s="82"/>
      <c r="H60" s="82"/>
      <c r="I60" s="82"/>
    </row>
    <row r="62" spans="2:9" ht="13.5" customHeight="1" x14ac:dyDescent="0.35">
      <c r="B62" s="82"/>
      <c r="C62" s="82"/>
      <c r="D62" s="82"/>
      <c r="E62" s="82"/>
      <c r="F62" s="82"/>
      <c r="G62" s="82"/>
      <c r="H62" s="82"/>
      <c r="I62" s="82"/>
    </row>
    <row r="63" spans="2:9" x14ac:dyDescent="0.35">
      <c r="E63" s="82"/>
    </row>
    <row r="64" spans="2:9" x14ac:dyDescent="0.35">
      <c r="E64" s="82"/>
    </row>
    <row r="65" spans="2:9" x14ac:dyDescent="0.35">
      <c r="E65" s="82"/>
    </row>
    <row r="66" spans="2:9" x14ac:dyDescent="0.35">
      <c r="E66" s="82"/>
    </row>
    <row r="67" spans="2:9" x14ac:dyDescent="0.35">
      <c r="E67" s="82"/>
    </row>
    <row r="69" spans="2:9" ht="60" customHeight="1" x14ac:dyDescent="0.35">
      <c r="E69" s="82"/>
      <c r="F69" s="82"/>
      <c r="G69" s="82"/>
      <c r="H69" s="82"/>
      <c r="I69" s="82"/>
    </row>
    <row r="70" spans="2:9" ht="60" customHeight="1" x14ac:dyDescent="0.35">
      <c r="E70" s="82"/>
      <c r="F70" s="83"/>
      <c r="G70" s="83"/>
      <c r="H70" s="83"/>
      <c r="I70" s="83"/>
    </row>
    <row r="71" spans="2:9" x14ac:dyDescent="0.35">
      <c r="E71" s="82"/>
      <c r="F71" s="82"/>
      <c r="G71" s="82"/>
      <c r="H71" s="82"/>
      <c r="I71" s="82"/>
    </row>
    <row r="72" spans="2:9" ht="31.9" customHeight="1" x14ac:dyDescent="0.35">
      <c r="E72" s="82"/>
      <c r="F72" s="82"/>
      <c r="G72" s="82"/>
      <c r="H72" s="82"/>
      <c r="I72" s="82"/>
    </row>
    <row r="73" spans="2:9" ht="30.75" customHeight="1" x14ac:dyDescent="0.35">
      <c r="E73" s="82"/>
      <c r="F73" s="82"/>
      <c r="G73" s="82"/>
      <c r="H73" s="82"/>
      <c r="I73" s="82"/>
    </row>
    <row r="74" spans="2:9" ht="30.75" customHeight="1" x14ac:dyDescent="0.35">
      <c r="E74" s="82"/>
      <c r="F74" s="83"/>
      <c r="G74" s="83"/>
      <c r="H74" s="83"/>
      <c r="I74" s="83"/>
    </row>
    <row r="75" spans="2:9" ht="10.15" customHeight="1" x14ac:dyDescent="0.35">
      <c r="E75" s="82"/>
      <c r="F75" s="83"/>
      <c r="G75" s="83"/>
      <c r="H75" s="83"/>
      <c r="I75" s="83"/>
    </row>
    <row r="76" spans="2:9" ht="55.5" customHeight="1" x14ac:dyDescent="0.35">
      <c r="B76" s="84"/>
      <c r="C76" s="84"/>
      <c r="D76" s="84"/>
      <c r="E76" s="82"/>
      <c r="F76" s="82"/>
      <c r="G76" s="82"/>
      <c r="H76" s="82"/>
      <c r="I76" s="82"/>
    </row>
    <row r="77" spans="2:9" x14ac:dyDescent="0.35">
      <c r="B77" s="85"/>
      <c r="C77" s="85"/>
      <c r="D77" s="85"/>
      <c r="E77" s="82"/>
      <c r="F77" s="82"/>
      <c r="G77" s="82"/>
      <c r="H77" s="82"/>
      <c r="I77" s="82"/>
    </row>
    <row r="78" spans="2:9" x14ac:dyDescent="0.35">
      <c r="B78" s="85"/>
      <c r="C78" s="85"/>
      <c r="D78" s="85"/>
      <c r="E78" s="82"/>
      <c r="F78" s="82"/>
      <c r="G78" s="82"/>
      <c r="H78" s="82"/>
      <c r="I78" s="82"/>
    </row>
    <row r="79" spans="2:9" ht="34.5" customHeight="1" x14ac:dyDescent="0.35">
      <c r="B79" s="85"/>
      <c r="C79" s="85"/>
      <c r="D79" s="85"/>
      <c r="E79" s="82"/>
      <c r="F79" s="82"/>
      <c r="G79" s="82"/>
      <c r="H79" s="82"/>
      <c r="I79" s="82"/>
    </row>
    <row r="81" spans="2:9" x14ac:dyDescent="0.35">
      <c r="B81" s="82"/>
      <c r="C81" s="82"/>
      <c r="D81" s="82"/>
      <c r="E81" s="82"/>
      <c r="F81" s="82"/>
      <c r="G81" s="82"/>
      <c r="H81" s="82"/>
      <c r="I81" s="82"/>
    </row>
    <row r="82" spans="2:9" ht="33.75" customHeight="1" x14ac:dyDescent="0.35">
      <c r="E82" s="82"/>
      <c r="F82" s="82"/>
      <c r="G82" s="82"/>
      <c r="H82" s="82"/>
      <c r="I82" s="82"/>
    </row>
    <row r="83" spans="2:9" ht="31.5" customHeight="1" x14ac:dyDescent="0.35">
      <c r="E83" s="82"/>
      <c r="F83" s="82"/>
      <c r="G83" s="82"/>
      <c r="H83" s="82"/>
      <c r="I83" s="82"/>
    </row>
    <row r="84" spans="2:9" ht="35.65" customHeight="1" x14ac:dyDescent="0.35">
      <c r="E84" s="82"/>
      <c r="F84" s="82"/>
      <c r="G84" s="82"/>
      <c r="H84" s="82"/>
      <c r="I84" s="82"/>
    </row>
    <row r="85" spans="2:9" ht="37.15" customHeight="1" x14ac:dyDescent="0.35"/>
    <row r="86" spans="2:9" ht="19.899999999999999" customHeight="1" x14ac:dyDescent="0.35">
      <c r="B86" s="13"/>
      <c r="C86" s="13"/>
      <c r="D86" s="13"/>
    </row>
    <row r="87" spans="2:9" ht="31.15" customHeight="1" x14ac:dyDescent="0.35"/>
    <row r="90" spans="2:9" ht="31.5" customHeight="1" x14ac:dyDescent="0.35"/>
    <row r="92" spans="2:9" ht="27.75" customHeight="1" x14ac:dyDescent="0.35">
      <c r="B92" s="6"/>
      <c r="C92" s="6"/>
      <c r="D92" s="6"/>
    </row>
    <row r="93" spans="2:9" x14ac:dyDescent="0.35">
      <c r="B93" s="6"/>
      <c r="C93" s="6"/>
      <c r="D93" s="6"/>
    </row>
    <row r="94" spans="2:9" x14ac:dyDescent="0.35">
      <c r="B94" s="6"/>
      <c r="C94" s="6"/>
      <c r="D94" s="6"/>
    </row>
    <row r="95" spans="2:9" x14ac:dyDescent="0.35">
      <c r="B95" s="6"/>
      <c r="C95" s="6"/>
      <c r="D95" s="6"/>
    </row>
  </sheetData>
  <mergeCells count="1">
    <mergeCell ref="F5: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82F7C-56A2-4E2A-A2BE-B95873883C2C}">
  <sheetPr>
    <tabColor theme="9"/>
  </sheetPr>
  <dimension ref="B4:L43"/>
  <sheetViews>
    <sheetView topLeftCell="A10" zoomScale="115" zoomScaleNormal="115" workbookViewId="0">
      <selection activeCell="E21" sqref="E21"/>
    </sheetView>
  </sheetViews>
  <sheetFormatPr defaultRowHeight="13.5" x14ac:dyDescent="0.35"/>
  <cols>
    <col min="2" max="2" width="31.25" customWidth="1"/>
    <col min="3" max="3" width="12.25" customWidth="1"/>
    <col min="4" max="4" width="3.875" customWidth="1"/>
    <col min="5" max="5" width="14.625" customWidth="1"/>
    <col min="6" max="6" width="14.25" customWidth="1"/>
    <col min="7" max="7" width="13.625" customWidth="1"/>
    <col min="8" max="8" width="11.875" customWidth="1"/>
    <col min="9" max="9" width="10.25" customWidth="1"/>
  </cols>
  <sheetData>
    <row r="4" spans="2:12" ht="13.9" x14ac:dyDescent="0.4">
      <c r="B4" s="91" t="s">
        <v>125</v>
      </c>
      <c r="C4" s="12"/>
      <c r="D4" s="12"/>
      <c r="E4" s="12"/>
      <c r="F4" s="12"/>
      <c r="G4" s="12"/>
      <c r="H4" s="12"/>
      <c r="I4" s="12"/>
    </row>
    <row r="5" spans="2:12" x14ac:dyDescent="0.35">
      <c r="E5" s="80" t="s">
        <v>112</v>
      </c>
      <c r="F5" s="110" t="s">
        <v>113</v>
      </c>
      <c r="G5" s="110"/>
      <c r="H5" s="110"/>
      <c r="I5" s="110"/>
      <c r="J5" s="8"/>
      <c r="L5" s="5"/>
    </row>
    <row r="6" spans="2:12" ht="32.65" customHeight="1" x14ac:dyDescent="0.35">
      <c r="B6" s="12"/>
      <c r="C6" s="79" t="s">
        <v>90</v>
      </c>
      <c r="D6" s="12"/>
      <c r="E6" s="77" t="s">
        <v>37</v>
      </c>
      <c r="F6" s="77" t="s">
        <v>37</v>
      </c>
      <c r="G6" s="77" t="s">
        <v>114</v>
      </c>
      <c r="H6" s="77" t="s">
        <v>126</v>
      </c>
      <c r="I6" s="77" t="s">
        <v>116</v>
      </c>
      <c r="L6" s="4"/>
    </row>
    <row r="7" spans="2:12" x14ac:dyDescent="0.35">
      <c r="B7" t="s">
        <v>117</v>
      </c>
      <c r="C7" t="s">
        <v>118</v>
      </c>
      <c r="E7">
        <f xml:space="preserve"> Inputs!F37</f>
        <v>1250</v>
      </c>
      <c r="F7" s="10">
        <f xml:space="preserve"> E7 / Inputs!$F$16</f>
        <v>125</v>
      </c>
      <c r="G7" s="10">
        <f xml:space="preserve"> F7*( 1 - Inputs!$F$13 )</f>
        <v>112.5</v>
      </c>
      <c r="I7" s="95"/>
      <c r="L7" s="4"/>
    </row>
    <row r="8" spans="2:12" x14ac:dyDescent="0.35">
      <c r="B8" t="s">
        <v>107</v>
      </c>
      <c r="C8" t="s">
        <v>118</v>
      </c>
      <c r="E8">
        <f xml:space="preserve"> Inputs!F38</f>
        <v>400</v>
      </c>
      <c r="F8" s="10">
        <f>E8/ Inputs!$F$16</f>
        <v>40</v>
      </c>
      <c r="G8" s="10">
        <f xml:space="preserve"> F8*( 1 - Inputs!$F$13 )</f>
        <v>36</v>
      </c>
      <c r="I8" s="95"/>
      <c r="L8" s="4"/>
    </row>
    <row r="9" spans="2:12" x14ac:dyDescent="0.35">
      <c r="B9" t="s">
        <v>108</v>
      </c>
      <c r="C9" t="s">
        <v>118</v>
      </c>
      <c r="E9">
        <f xml:space="preserve"> Inputs!F39</f>
        <v>1700.0000000000002</v>
      </c>
      <c r="F9" s="10">
        <f>E9/ Inputs!$F$16</f>
        <v>170.00000000000003</v>
      </c>
      <c r="G9" s="10">
        <f xml:space="preserve"> F9*( 1 - Inputs!$F$13 )</f>
        <v>153.00000000000003</v>
      </c>
      <c r="I9" s="95"/>
      <c r="L9" s="4"/>
    </row>
    <row r="10" spans="2:12" x14ac:dyDescent="0.35">
      <c r="B10" t="s">
        <v>109</v>
      </c>
      <c r="C10" t="s">
        <v>118</v>
      </c>
      <c r="E10">
        <f xml:space="preserve"> Inputs!F40</f>
        <v>1250</v>
      </c>
      <c r="F10" s="10">
        <f>E10/ Inputs!$F$16</f>
        <v>125</v>
      </c>
      <c r="G10" s="10">
        <f xml:space="preserve"> F10*( 1 - Inputs!$F$13 )</f>
        <v>112.5</v>
      </c>
      <c r="I10" s="95"/>
      <c r="L10" s="4"/>
    </row>
    <row r="11" spans="2:12" x14ac:dyDescent="0.35">
      <c r="B11" t="s">
        <v>110</v>
      </c>
      <c r="C11" t="s">
        <v>118</v>
      </c>
      <c r="E11">
        <f xml:space="preserve"> Inputs!F41</f>
        <v>400</v>
      </c>
      <c r="F11" s="11">
        <f>E11/ Inputs!$F$16</f>
        <v>40</v>
      </c>
      <c r="G11" s="11">
        <f xml:space="preserve"> F11*( 1 - Inputs!$F$13 )</f>
        <v>36</v>
      </c>
      <c r="I11" s="95"/>
      <c r="L11" s="4"/>
    </row>
    <row r="12" spans="2:12" x14ac:dyDescent="0.35">
      <c r="B12" t="s">
        <v>104</v>
      </c>
      <c r="C12" t="s">
        <v>118</v>
      </c>
      <c r="E12">
        <f>SUM(E7:E11)</f>
        <v>5000</v>
      </c>
      <c r="F12" s="11">
        <f>SUM(F7:F11)</f>
        <v>500</v>
      </c>
      <c r="G12" s="11">
        <f>SUM(G7:G11)</f>
        <v>450</v>
      </c>
      <c r="I12" s="95"/>
      <c r="L12" s="2"/>
    </row>
    <row r="13" spans="2:12" x14ac:dyDescent="0.35">
      <c r="E13" s="21"/>
      <c r="F13" s="14"/>
      <c r="G13" s="14"/>
      <c r="I13" s="96"/>
      <c r="J13" s="11"/>
    </row>
    <row r="14" spans="2:12" x14ac:dyDescent="0.35">
      <c r="E14" s="21"/>
      <c r="F14" s="14"/>
      <c r="G14" s="14"/>
      <c r="I14" s="96"/>
      <c r="J14" s="11"/>
    </row>
    <row r="15" spans="2:12" x14ac:dyDescent="0.35">
      <c r="B15" s="15"/>
      <c r="C15" s="15"/>
      <c r="D15" s="15"/>
      <c r="F15" s="14"/>
      <c r="I15" s="95"/>
      <c r="J15" s="11"/>
    </row>
    <row r="16" spans="2:12" x14ac:dyDescent="0.35">
      <c r="B16" t="s">
        <v>117</v>
      </c>
      <c r="C16" t="s">
        <v>118</v>
      </c>
      <c r="E16">
        <f xml:space="preserve"> Inputs!F37</f>
        <v>1250</v>
      </c>
      <c r="F16" s="10">
        <f xml:space="preserve"> E16 / Inputs!$F$16</f>
        <v>125</v>
      </c>
      <c r="G16" s="9"/>
      <c r="H16" s="10">
        <f xml:space="preserve"> F16</f>
        <v>125</v>
      </c>
      <c r="I16" s="97">
        <f xml:space="preserve"> F7 - H16</f>
        <v>0</v>
      </c>
      <c r="J16" s="11"/>
    </row>
    <row r="17" spans="2:10" x14ac:dyDescent="0.35">
      <c r="B17" t="s">
        <v>107</v>
      </c>
      <c r="C17" t="s">
        <v>118</v>
      </c>
      <c r="E17">
        <f xml:space="preserve"> Inputs!F38</f>
        <v>400</v>
      </c>
      <c r="F17" s="10">
        <f>E17/ Inputs!$F$16</f>
        <v>40</v>
      </c>
      <c r="G17" s="9"/>
      <c r="H17" s="92">
        <v>0</v>
      </c>
      <c r="I17" s="97">
        <f t="shared" ref="I17:I21" si="0" xml:space="preserve"> F8 - H17</f>
        <v>40</v>
      </c>
      <c r="J17" s="11"/>
    </row>
    <row r="18" spans="2:10" x14ac:dyDescent="0.35">
      <c r="B18" t="s">
        <v>108</v>
      </c>
      <c r="C18" t="s">
        <v>118</v>
      </c>
      <c r="E18">
        <f xml:space="preserve"> Inputs!F39</f>
        <v>1700.0000000000002</v>
      </c>
      <c r="F18" s="10">
        <f>E18/ Inputs!$F$16</f>
        <v>170.00000000000003</v>
      </c>
      <c r="G18" s="9"/>
      <c r="H18" s="10">
        <f xml:space="preserve"> F18*( 1 - Inputs!$F$13 )</f>
        <v>153.00000000000003</v>
      </c>
      <c r="I18" s="97">
        <f t="shared" si="0"/>
        <v>17</v>
      </c>
      <c r="J18" s="11"/>
    </row>
    <row r="19" spans="2:10" x14ac:dyDescent="0.35">
      <c r="B19" t="s">
        <v>109</v>
      </c>
      <c r="C19" t="s">
        <v>118</v>
      </c>
      <c r="E19">
        <f xml:space="preserve"> Inputs!F40</f>
        <v>1250</v>
      </c>
      <c r="F19" s="10">
        <f>E19/ Inputs!$F$16</f>
        <v>125</v>
      </c>
      <c r="G19" s="9"/>
      <c r="H19" s="10">
        <f xml:space="preserve"> F19</f>
        <v>125</v>
      </c>
      <c r="I19" s="97">
        <f t="shared" si="0"/>
        <v>0</v>
      </c>
      <c r="J19" s="11"/>
    </row>
    <row r="20" spans="2:10" x14ac:dyDescent="0.35">
      <c r="B20" t="s">
        <v>110</v>
      </c>
      <c r="C20" t="s">
        <v>118</v>
      </c>
      <c r="E20">
        <f xml:space="preserve"> Inputs!F41</f>
        <v>400</v>
      </c>
      <c r="F20" s="11">
        <f>E20/ Inputs!$F$16</f>
        <v>40</v>
      </c>
      <c r="G20" s="14"/>
      <c r="H20" s="93">
        <v>0</v>
      </c>
      <c r="I20" s="97">
        <f t="shared" si="0"/>
        <v>40</v>
      </c>
      <c r="J20" s="11"/>
    </row>
    <row r="21" spans="2:10" x14ac:dyDescent="0.35">
      <c r="B21" t="s">
        <v>104</v>
      </c>
      <c r="C21" t="s">
        <v>118</v>
      </c>
      <c r="E21">
        <f>SUM(E16:E20)</f>
        <v>5000</v>
      </c>
      <c r="F21" s="11">
        <f>SUM(F16:F20)</f>
        <v>500</v>
      </c>
      <c r="G21" s="14"/>
      <c r="H21" s="11">
        <f>SUM(H16:H20)</f>
        <v>403</v>
      </c>
      <c r="I21" s="97">
        <f t="shared" si="0"/>
        <v>97</v>
      </c>
      <c r="J21" s="11"/>
    </row>
    <row r="22" spans="2:10" x14ac:dyDescent="0.35">
      <c r="F22" s="9"/>
      <c r="G22" s="9"/>
      <c r="H22" s="9"/>
      <c r="I22" s="95"/>
      <c r="J22" s="11"/>
    </row>
    <row r="23" spans="2:10" x14ac:dyDescent="0.35">
      <c r="B23" s="15" t="s">
        <v>127</v>
      </c>
      <c r="D23" s="14"/>
      <c r="G23" s="15"/>
      <c r="H23" s="14">
        <f>MAX(G12:H21)</f>
        <v>450</v>
      </c>
      <c r="I23" s="96"/>
      <c r="J23" s="11"/>
    </row>
    <row r="24" spans="2:10" x14ac:dyDescent="0.35">
      <c r="F24" s="9"/>
      <c r="G24" s="9"/>
      <c r="H24" s="9"/>
      <c r="I24" s="95"/>
      <c r="J24" s="11"/>
    </row>
    <row r="25" spans="2:10" x14ac:dyDescent="0.35">
      <c r="B25" t="s">
        <v>119</v>
      </c>
      <c r="C25" t="s">
        <v>118</v>
      </c>
      <c r="F25" s="9"/>
      <c r="G25" s="81">
        <f>F12-G12</f>
        <v>50</v>
      </c>
      <c r="H25" s="81">
        <f xml:space="preserve"> F12 - H23</f>
        <v>50</v>
      </c>
      <c r="I25" s="95"/>
      <c r="J25" s="11"/>
    </row>
    <row r="26" spans="2:10" ht="13.9" thickBot="1" x14ac:dyDescent="0.4">
      <c r="B26" s="17" t="s">
        <v>120</v>
      </c>
      <c r="C26" s="17" t="s">
        <v>96</v>
      </c>
      <c r="D26" s="17"/>
      <c r="E26" s="17"/>
      <c r="F26" s="18"/>
      <c r="G26" s="19">
        <f>G25/F12</f>
        <v>0.1</v>
      </c>
      <c r="H26" s="19">
        <f>H25/F12</f>
        <v>0.1</v>
      </c>
      <c r="I26" s="98"/>
      <c r="J26" s="11"/>
    </row>
    <row r="27" spans="2:10" x14ac:dyDescent="0.35">
      <c r="F27" s="9"/>
      <c r="G27" s="9"/>
      <c r="H27" s="9"/>
      <c r="I27" s="9"/>
      <c r="J27" s="11"/>
    </row>
    <row r="28" spans="2:10" x14ac:dyDescent="0.35">
      <c r="F28" s="9"/>
      <c r="G28" s="9"/>
      <c r="H28" s="9"/>
      <c r="I28" s="9"/>
      <c r="J28" s="11"/>
    </row>
    <row r="29" spans="2:10" ht="13.9" x14ac:dyDescent="0.4">
      <c r="B29" s="91" t="s">
        <v>121</v>
      </c>
      <c r="C29" s="12"/>
      <c r="D29" s="12"/>
      <c r="E29" s="12"/>
      <c r="F29" s="16"/>
      <c r="G29" s="12"/>
      <c r="H29" s="12"/>
      <c r="I29" s="9"/>
      <c r="J29" s="11"/>
    </row>
    <row r="30" spans="2:10" x14ac:dyDescent="0.35">
      <c r="G30" s="80" t="s">
        <v>114</v>
      </c>
      <c r="H30" t="s">
        <v>128</v>
      </c>
    </row>
    <row r="31" spans="2:10" x14ac:dyDescent="0.35">
      <c r="B31" t="s">
        <v>117</v>
      </c>
      <c r="C31" t="s">
        <v>93</v>
      </c>
      <c r="H31">
        <f xml:space="preserve"> H16 * Inputs!$F$21</f>
        <v>1250</v>
      </c>
    </row>
    <row r="32" spans="2:10" x14ac:dyDescent="0.35">
      <c r="B32" t="s">
        <v>107</v>
      </c>
      <c r="C32" t="s">
        <v>93</v>
      </c>
      <c r="H32">
        <f xml:space="preserve"> H17 * Inputs!$F$21</f>
        <v>0</v>
      </c>
    </row>
    <row r="33" spans="2:10" x14ac:dyDescent="0.35">
      <c r="B33" t="s">
        <v>108</v>
      </c>
      <c r="C33" t="s">
        <v>93</v>
      </c>
      <c r="H33">
        <f xml:space="preserve"> H18 * Inputs!$F$21</f>
        <v>1530.0000000000002</v>
      </c>
    </row>
    <row r="34" spans="2:10" x14ac:dyDescent="0.35">
      <c r="B34" t="s">
        <v>109</v>
      </c>
      <c r="C34" t="s">
        <v>93</v>
      </c>
      <c r="H34">
        <f xml:space="preserve"> H19 * Inputs!$F$21</f>
        <v>1250</v>
      </c>
    </row>
    <row r="35" spans="2:10" x14ac:dyDescent="0.35">
      <c r="B35" t="s">
        <v>110</v>
      </c>
      <c r="C35" t="s">
        <v>93</v>
      </c>
      <c r="H35">
        <f xml:space="preserve"> H20 * Inputs!$F$21</f>
        <v>0</v>
      </c>
    </row>
    <row r="36" spans="2:10" x14ac:dyDescent="0.35">
      <c r="B36" t="s">
        <v>123</v>
      </c>
      <c r="C36" t="s">
        <v>93</v>
      </c>
      <c r="G36">
        <f xml:space="preserve"> G12 * Inputs!$F$21</f>
        <v>4500</v>
      </c>
      <c r="H36">
        <f>SUM(H31:H35)</f>
        <v>4030</v>
      </c>
    </row>
    <row r="38" spans="2:10" x14ac:dyDescent="0.35">
      <c r="B38" s="15" t="s">
        <v>127</v>
      </c>
      <c r="D38" s="14"/>
      <c r="F38" s="14"/>
      <c r="H38" s="14">
        <f>MAX(G36:H36)</f>
        <v>4500</v>
      </c>
      <c r="J38" s="11"/>
    </row>
    <row r="40" spans="2:10" x14ac:dyDescent="0.35">
      <c r="B40" t="s">
        <v>119</v>
      </c>
      <c r="C40" t="s">
        <v>93</v>
      </c>
      <c r="F40" s="4"/>
      <c r="G40" s="4">
        <f xml:space="preserve"> E12 - G36</f>
        <v>500</v>
      </c>
      <c r="H40" s="4">
        <f>E12 - H38</f>
        <v>500</v>
      </c>
      <c r="J40" s="7"/>
    </row>
    <row r="41" spans="2:10" ht="13.9" thickBot="1" x14ac:dyDescent="0.4">
      <c r="B41" s="17" t="s">
        <v>120</v>
      </c>
      <c r="C41" s="17" t="s">
        <v>96</v>
      </c>
      <c r="D41" s="17"/>
      <c r="E41" s="17"/>
      <c r="F41" s="20"/>
      <c r="G41" s="19">
        <f xml:space="preserve"> G40 / E12</f>
        <v>0.1</v>
      </c>
      <c r="H41" s="19">
        <f>H40/E12</f>
        <v>0.1</v>
      </c>
      <c r="J41" s="7"/>
    </row>
    <row r="42" spans="2:10" x14ac:dyDescent="0.35">
      <c r="F42" s="4"/>
      <c r="G42" s="1"/>
      <c r="H42" s="1"/>
      <c r="J42" s="7"/>
    </row>
    <row r="43" spans="2:10" x14ac:dyDescent="0.35">
      <c r="F43" s="4"/>
      <c r="G43" s="1"/>
      <c r="H43" s="1"/>
      <c r="J43" s="7"/>
    </row>
  </sheetData>
  <mergeCells count="1">
    <mergeCell ref="F5:I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FDB6D48E87D7A459AD484E4D35FDFA0" ma:contentTypeVersion="90" ma:contentTypeDescription="" ma:contentTypeScope="" ma:versionID="fca777f0c441d9dc3885076204fc333c">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Develop policy framework for future asset investment and wholesale markets</TermName>
          <TermId xmlns="http://schemas.microsoft.com/office/infopath/2007/PartnerControls">28b65d58-5c95-4727-8a1a-7d3a6874a817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1924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Asset xmlns="7041854e-4853-44f9-9e63-23b7acad5461">Standard</Asset>
  </documentManagement>
</p:properties>
</file>

<file path=customXml/itemProps1.xml><?xml version="1.0" encoding="utf-8"?>
<ds:datastoreItem xmlns:ds="http://schemas.openxmlformats.org/officeDocument/2006/customXml" ds:itemID="{9F776F6F-91AE-4427-8895-01093A21D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0C2B7A-9F90-4684-B1A3-387E8B7C73C9}">
  <ds:schemaRefs>
    <ds:schemaRef ds:uri="Microsoft.SharePoint.Taxonomy.ContentTypeSync"/>
  </ds:schemaRefs>
</ds:datastoreItem>
</file>

<file path=customXml/itemProps3.xml><?xml version="1.0" encoding="utf-8"?>
<ds:datastoreItem xmlns:ds="http://schemas.openxmlformats.org/officeDocument/2006/customXml" ds:itemID="{D593DB6B-47BB-4A8F-AB00-4DD82D28B74C}">
  <ds:schemaRefs>
    <ds:schemaRef ds:uri="http://schemas.microsoft.com/sharepoint/v3/contenttype/forms"/>
  </ds:schemaRefs>
</ds:datastoreItem>
</file>

<file path=customXml/itemProps4.xml><?xml version="1.0" encoding="utf-8"?>
<ds:datastoreItem xmlns:ds="http://schemas.openxmlformats.org/officeDocument/2006/customXml" ds:itemID="{B28DE487-5658-4670-845E-5E0F552A816F}">
  <ds:schemaRefs>
    <ds:schemaRef ds:uri="http://www.w3.org/XML/1998/namespace"/>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7041854e-4853-44f9-9e63-23b7acad546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Style guide</vt:lpstr>
      <vt:lpstr>ToC</vt:lpstr>
      <vt:lpstr>Inputs</vt:lpstr>
      <vt:lpstr>Allowed revenue excl legacy</vt:lpstr>
      <vt:lpstr>Allowed revenue floor</vt:lpstr>
    </vt:vector>
  </TitlesOfParts>
  <Manager/>
  <Company>Ofwat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PR24 Bioresouces cost assessment_average revenue implementation</dc:title>
  <dc:subject/>
  <dc:creator>Alex Whitmarsh</dc:creator>
  <cp:keywords/>
  <dc:description/>
  <cp:lastModifiedBy>Alexandros Maziotis</cp:lastModifiedBy>
  <cp:revision/>
  <dcterms:created xsi:type="dcterms:W3CDTF">2021-11-10T11:04:49Z</dcterms:created>
  <dcterms:modified xsi:type="dcterms:W3CDTF">2022-02-04T10:42:04Z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0x010100573134B1BDBFC74F8C2DBF70E4CDEAD401009FDB6D48E87D7A459AD484E4D35FDFA0</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1924;#Develop policy framework for future asset investment and wholesale markets|28b65d58-5c95-4727-8a1a-7d3a6874a817</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Follow-up">
    <vt:bool>false</vt:bool>
  </property>
</Properties>
</file>