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BB2FF041-9007-4922-BD33-F42662991D0B}"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3"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5" i="232" s="1"/>
  <c r="F12" i="213"/>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353" i="232" l="1"/>
  <c r="M143" i="213"/>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922" i="232" l="1"/>
  <c r="J562" i="232"/>
  <c r="J382" i="232"/>
  <c r="J74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A1" i="213"/>
  <c r="B17"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922" i="232" l="1"/>
  <c r="K382" i="232"/>
  <c r="K562" i="232"/>
  <c r="K74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922" i="232" l="1"/>
  <c r="M74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N742" i="232" l="1"/>
  <c r="L922" i="232"/>
  <c r="L38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N562" i="232" l="1"/>
  <c r="L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L1033" i="232"/>
  <c r="O922"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P742" i="232"/>
  <c r="N1033" i="232"/>
  <c r="N61" i="223" s="1"/>
  <c r="P38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P1033" i="232" l="1"/>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O1033" i="232"/>
  <c r="O61" i="223" s="1"/>
  <c r="Q922" i="232"/>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85" i="250" l="1"/>
  <c r="O61" i="245"/>
  <c r="Q1033" i="232"/>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<sst xmlns="http://schemas.openxmlformats.org/spreadsheetml/2006/main" count="20568" uniqueCount="1561">
  <si>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</si>
  <si>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</si>
  <si>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</si>
  <si>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</si>
  <si>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</si>
  <si>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</si>
  <si>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</si>
  <si>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</si>
  <si>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</si>
  <si>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</si>
  <si>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</si>
  <si>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</si>
  <si>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</si>
  <si>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</si>
  <si>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</si>
  <si>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</si>
  <si>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</si>
  <si>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</si>
  <si>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</si>
  <si>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</si>
  <si>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</si>
  <si>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</si>
  <si>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</si>
  <si>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</si>
  <si>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</si>
  <si>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</si>
  <si>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</si>
  <si>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</si>
  <si>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</si>
  <si>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</si>
  <si>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</si>
  <si>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</si>
  <si>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</si>
  <si>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</si>
  <si>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</si>
  <si>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</si>
  <si>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</si>
  <si>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</si>
  <si>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</si>
  <si>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</si>
  <si>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</si>
  <si>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</si>
  <si>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</si>
  <si>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</si>
  <si>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</si>
  <si>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</si>
  <si>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</si>
  <si>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</si>
  <si>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</si>
  <si>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</si>
  <si>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</si>
  <si>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</si>
  <si>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</si>
  <si>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</si>
  <si>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</si>
  <si>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</si>
  <si>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</si>
  <si>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</si>
  <si>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</si>
  <si>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</si>
  <si>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</si>
  <si>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</si>
  <si>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</si>
  <si>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</si>
  <si>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</si>
  <si>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</si>
  <si>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</si>
  <si>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</si>
  <si>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</si>
  <si>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</si>
  <si>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</si>
  <si>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</si>
  <si>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</si>
  <si>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</si>
  <si>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</si>
  <si>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</si>
  <si>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</si>
  <si>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</si>
  <si>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</si>
  <si>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</si>
  <si>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</si>
  <si>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</si>
  <si>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</si>
  <si>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</si>
  <si>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</si>
  <si>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</si>
  <si>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</si>
  <si>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</si>
  <si>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</si>
  <si>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</si>
  <si>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</si>
  <si>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</si>
  <si>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</si>
  <si>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</si>
  <si>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</si>
  <si>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</si>
  <si>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</si>
  <si>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</si>
  <si>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</si>
  <si>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</si>
  <si>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</si>
  <si>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</si>
  <si>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</si>
  <si>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</si>
  <si>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</si>
  <si>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</si>
  <si>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</si>
  <si>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</si>
  <si>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</si>
  <si>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</si>
  <si>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</si>
  <si>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</si>
  <si>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</si>
  <si>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</si>
  <si>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</si>
  <si>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</si>
  <si>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</si>
  <si>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</si>
  <si>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</si>
  <si>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</si>
  <si>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</si>
  <si>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</si>
  <si>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</si>
  <si>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</si>
  <si>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</si>
  <si>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</si>
  <si>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</si>
  <si>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</si>
  <si>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</si>
  <si>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</si>
  <si>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</si>
  <si>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</si>
  <si>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</si>
  <si>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</si>
  <si>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</si>
  <si>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</si>
  <si>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</si>
  <si>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</si>
  <si>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</si>
  <si>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</si>
  <si>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</si>
  <si>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</si>
  <si>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</si>
  <si>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</si>
  <si>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</si>
  <si>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</si>
  <si>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</si>
  <si>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</si>
  <si>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</si>
  <si>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</si>
  <si>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</si>
  <si>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</si>
  <si>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</si>
  <si>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</si>
  <si>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</si>
  <si>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</si>
  <si>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</si>
  <si>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</si>
  <si>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</si>
  <si>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</si>
  <si>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</si>
  <si>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</si>
  <si>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</si>
  <si>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</si>
  <si>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</si>
  <si>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</si>
  <si>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</si>
  <si>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</si>
  <si>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</si>
  <si>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</si>
  <si>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</si>
  <si>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</si>
  <si>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</si>
  <si>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</si>
  <si>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</si>
  <si>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</si>
  <si>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</si>
  <si>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</si>
  <si>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</si>
  <si>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</si>
  <si>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</si>
  <si>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</si>
  <si>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</si>
  <si>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</si>
  <si>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</si>
  <si>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</si>
  <si>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</si>
  <si>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</si>
  <si>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</si>
  <si>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</si>
  <si>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</si>
  <si>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</si>
  <si>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</si>
  <si>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</si>
  <si>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</si>
  <si>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</si>
  <si>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</si>
  <si>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</si>
  <si>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</si>
  <si>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</si>
  <si>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</si>
  <si>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</si>
  <si>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BRL</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</si>
  <si>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</si>
  <si>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</si>
  <si>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</si>
  <si>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</si>
  <si>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</si>
  <si>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</si>
  <si>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</si>
  <si>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</si>
  <si>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</si>
  <si>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</si>
  <si>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</si>
  <si>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</si>
  <si>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</si>
  <si>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</si>
  <si>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</si>
  <si>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</si>
  <si>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</si>
  <si>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</si>
  <si>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</si>
  <si>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</si>
  <si>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</si>
  <si>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</si>
  <si>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</si>
  <si>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</si>
  <si>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</si>
  <si>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</si>
  <si>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</si>
  <si>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</si>
  <si>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</si>
  <si>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</si>
  <si>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</si>
  <si>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</si>
  <si>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</si>
  <si>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</si>
  <si>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</si>
  <si>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</si>
  <si>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</si>
  <si>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</si>
  <si>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</si>
  <si>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</si>
  <si>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</si>
  <si>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</si>
  <si>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</si>
  <si>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</si>
  <si>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</si>
  <si>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</si>
  <si>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</si>
  <si>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</si>
  <si>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</si>
  <si>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</si>
  <si>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</si>
  <si>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</si>
  <si>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</si>
  <si>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</si>
  <si>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</si>
  <si>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</si>
  <si>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</si>
  <si>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</si>
  <si>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</si>
  <si>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</si>
  <si>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</si>
  <si>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</si>
  <si>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</si>
  <si>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</si>
  <si>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</si>
  <si>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</si>
  <si>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</si>
  <si>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</si>
  <si>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</si>
  <si>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</si>
  <si>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</si>
  <si>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</si>
  <si>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</si>
  <si>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</si>
  <si>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</si>
  <si>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</si>
  <si>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</si>
  <si>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</si>
  <si>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</si>
  <si>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</si>
  <si>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</si>
  <si>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</si>
  <si>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</si>
  <si>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</si>
  <si>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</si>
  <si>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</si>
  <si>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</si>
  <si>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</si>
  <si>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</si>
  <si>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</si>
  <si>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</si>
  <si>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</si>
  <si>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</si>
  <si>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</si>
  <si>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</si>
  <si>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</si>
  <si>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</si>
  <si>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</si>
  <si>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</si>
  <si>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</si>
  <si>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</si>
  <si>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</si>
  <si>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</si>
  <si>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</si>
  <si>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</si>
  <si>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</si>
  <si>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</si>
  <si>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</si>
  <si>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</si>
  <si>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</si>
  <si>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</si>
  <si>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</si>
  <si>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</si>
  <si>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</si>
  <si>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</si>
  <si>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</si>
  <si>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</si>
  <si>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</si>
  <si>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</si>
  <si>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</si>
  <si>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</si>
  <si>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</si>
  <si>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</si>
  <si>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</si>
  <si>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</si>
  <si>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</si>
  <si>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</si>
  <si>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</si>
  <si>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</si>
  <si>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</si>
  <si>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</si>
  <si>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</si>
  <si>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</si>
  <si>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</si>
  <si>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</si>
  <si>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</si>
  <si>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</si>
  <si>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</si>
  <si>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</si>
  <si>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</si>
  <si>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</si>
  <si>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</si>
  <si>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</si>
  <si>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</si>
  <si>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</si>
  <si>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</si>
  <si>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</si>
  <si>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</si>
  <si>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</si>
  <si>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</si>
  <si>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</si>
  <si>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</si>
  <si>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</si>
  <si>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</si>
  <si>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</si>
  <si>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</si>
  <si>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</si>
  <si>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</si>
  <si>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</si>
  <si>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</si>
  <si>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</si>
  <si>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</si>
  <si>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</si>
  <si>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</si>
  <si>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</si>
  <si>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</si>
  <si>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</si>
  <si>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</si>
  <si>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</si>
  <si>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</si>
  <si>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</si>
  <si>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</si>
  <si>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</si>
  <si>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</si>
  <si>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</si>
  <si>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</si>
  <si>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</si>
  <si>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</si>
  <si>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</si>
  <si>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</si>
  <si>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</si>
  <si>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</si>
  <si>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</si>
  <si>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</si>
  <si>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</si>
  <si>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</si>
  <si>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</si>
  <si>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</si>
  <si>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</si>
  <si>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</si>
  <si>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</si>
  <si>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</si>
  <si>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</si>
  <si>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</si>
  <si>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</si>
  <si>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</si>
  <si>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</si>
  <si>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</si>
  <si>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</si>
  <si>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</si>
  <si>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</si>
  <si>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</si>
  <si>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</si>
  <si>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</si>
  <si>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</si>
  <si>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</si>
  <si>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</si>
  <si>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</si>
  <si>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</si>
  <si>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</si>
  <si>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</si>
  <si>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</si>
  <si>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</si>
  <si>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</si>
  <si>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</si>
  <si>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</si>
  <si>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</si>
  <si>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</si>
  <si>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</si>
  <si>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</si>
  <si>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</si>
  <si>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</si>
  <si>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</si>
  <si>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</si>
  <si>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</si>
  <si>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</si>
  <si>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</si>
  <si>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</si>
  <si>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</si>
  <si>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</si>
  <si>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</si>
  <si>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</si>
  <si>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</si>
  <si>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</si>
  <si>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</si>
  <si>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</si>
  <si>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</si>
  <si>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</si>
  <si>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</si>
  <si>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</si>
  <si>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</si>
  <si>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</si>
  <si>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</si>
  <si>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</si>
  <si>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</si>
  <si>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</si>
  <si>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</si>
  <si>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</si>
  <si>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</si>
  <si>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</si>
  <si>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</si>
  <si>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</si>
  <si>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</si>
  <si>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</si>
  <si>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</si>
  <si>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</si>
  <si>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</si>
  <si>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</si>
  <si>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</si>
  <si>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</si>
  <si>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</si>
  <si>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</si>
  <si>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</si>
  <si>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</si>
  <si>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</si>
  <si>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</si>
  <si>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</si>
  <si>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</si>
  <si>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</si>
  <si>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</si>
  <si>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</si>
  <si>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</si>
  <si>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</si>
  <si>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</si>
  <si>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</si>
  <si>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</si>
  <si>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</si>
  <si>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</si>
  <si>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</si>
  <si>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</si>
  <si>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</si>
  <si>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</si>
  <si>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</si>
  <si>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</si>
  <si>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</si>
  <si>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31_XLSPF</t>
  </si>
  <si>
    <t>companyName</t>
  </si>
  <si>
    <t>Bristol Water plc_XLSPF</t>
  </si>
  <si>
    <t>inputRunName</t>
  </si>
  <si>
    <t>CMARun1: CMA final redeterminations_XLSPF</t>
  </si>
  <si>
    <t>inputRunId</t>
  </si>
  <si>
    <t>146_XLSPF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</si>
  <si>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</si>
  <si>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</si>
  <si>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</si>
  <si>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</si>
  <si>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</si>
  <si>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</si>
  <si>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</si>
  <si>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</si>
  <si>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</si>
  <si>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</si>
  <si>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</si>
  <si>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</si>
  <si>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</si>
  <si>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</si>
  <si>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</si>
  <si>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</si>
  <si>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</si>
  <si>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</si>
  <si>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</si>
  <si>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11:11:25_XLSPF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</si>
  <si>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</si>
  <si>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</si>
  <si>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</si>
  <si>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</si>
  <si>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</si>
  <si>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</si>
  <si>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</si>
  <si>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</si>
  <si>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</si>
  <si>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</si>
  <si>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</si>
  <si>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</si>
  <si>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</si>
  <si>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</si>
  <si>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</si>
  <si>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</si>
  <si>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</si>
  <si>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</si>
  <si>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</si>
  <si>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</si>
  <si>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</si>
  <si>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</si>
  <si>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</si>
  <si>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</si>
  <si>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</si>
  <si>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</si>
  <si>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</si>
  <si>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</si>
  <si>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</si>
  <si>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</si>
  <si>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</si>
  <si>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</si>
  <si>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</si>
  <si>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</si>
  <si>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</si>
  <si>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</si>
  <si>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</si>
  <si>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</si>
  <si>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</si>
  <si>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</si>
  <si>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</si>
  <si>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</si>
  <si>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</si>
  <si>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</si>
  <si>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</si>
  <si>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</si>
  <si>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</si>
  <si>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</si>
  <si>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</si>
  <si>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</si>
  <si>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</si>
  <si>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</si>
  <si>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</si>
  <si>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</si>
  <si>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</si>
  <si>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</si>
  <si>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</si>
  <si>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</si>
  <si>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</si>
  <si>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</si>
  <si>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</si>
  <si>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</si>
  <si>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</si>
  <si>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</si>
  <si>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</si>
  <si>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</si>
  <si>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</si>
  <si>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</si>
  <si>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</si>
  <si>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</si>
  <si>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</si>
  <si>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</si>
  <si>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</si>
  <si>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</si>
  <si>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</si>
  <si>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</si>
  <si>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</si>
  <si>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</si>
  <si>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</si>
  <si>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</si>
  <si>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</si>
  <si>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</si>
  <si>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</si>
  <si>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</si>
  <si>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</si>
  <si>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</si>
  <si>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</si>
  <si>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</si>
  <si>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</si>
  <si>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</si>
  <si>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</si>
  <si>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</si>
  <si>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</si>
  <si>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</si>
  <si>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</si>
  <si>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</si>
  <si>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</si>
  <si>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</si>
  <si>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</si>
  <si>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</si>
  <si>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</si>
  <si>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</si>
  <si>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</si>
  <si>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</si>
  <si>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</si>
  <si>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</si>
  <si>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</si>
  <si>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</si>
  <si>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</si>
  <si>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</si>
  <si>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</si>
  <si>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</si>
  <si>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</si>
  <si>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</si>
  <si>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</si>
  <si>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</si>
  <si>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</si>
  <si>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</si>
  <si>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</si>
  <si>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</si>
  <si>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</si>
  <si>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</si>
  <si>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</si>
  <si>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</si>
  <si>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</si>
  <si>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</si>
  <si>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</si>
  <si>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</si>
  <si>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</si>
  <si>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</si>
  <si>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</si>
  <si>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</si>
  <si>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</si>
  <si>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</si>
  <si>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</si>
  <si>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</si>
  <si>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</si>
  <si>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</si>
  <si>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</si>
  <si>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</si>
  <si>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</si>
  <si>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</si>
  <si>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</si>
  <si>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</si>
  <si>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</si>
  <si>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</si>
  <si>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</si>
  <si>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</si>
  <si>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</si>
  <si>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</si>
  <si>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</si>
  <si>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</si>
  <si>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</si>
  <si>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</si>
  <si>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</si>
  <si>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</si>
  <si>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</si>
  <si>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</si>
  <si>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</si>
  <si>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</si>
  <si>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</si>
  <si>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</si>
  <si>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</si>
  <si>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</si>
  <si>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</si>
  <si>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</si>
  <si>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</si>
  <si>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</si>
  <si>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</si>
  <si>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</si>
  <si>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</si>
  <si>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</si>
  <si>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</si>
  <si>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</si>
  <si>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</si>
  <si>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</si>
  <si>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</si>
  <si>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</si>
  <si>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</si>
  <si>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</si>
  <si>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</si>
  <si>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</si>
  <si>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</si>
  <si>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</si>
  <si>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</si>
  <si>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</si>
  <si>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</si>
  <si>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</si>
  <si>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</si>
  <si>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</si>
  <si>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</si>
  <si>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</si>
  <si>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</si>
  <si>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</si>
  <si>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</si>
  <si>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</si>
  <si>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</si>
  <si>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</si>
  <si>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</si>
  <si>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</si>
  <si>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</si>
  <si>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</si>
  <si>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</si>
  <si>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</si>
  <si>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</si>
  <si>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</si>
  <si>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</si>
  <si>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</si>
  <si>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</si>
  <si>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</si>
  <si>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</si>
  <si>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</si>
  <si>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</si>
  <si>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</si>
  <si>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</si>
  <si>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</si>
  <si>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</si>
  <si>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</si>
  <si>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</si>
  <si>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</si>
  <si>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</si>
  <si>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</si>
  <si>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</si>
  <si>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</si>
  <si>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</si>
  <si>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</si>
  <si>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</si>
  <si>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</si>
  <si>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</si>
  <si>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</si>
  <si>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</si>
  <si>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</si>
  <si>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</si>
  <si>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</si>
  <si>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</si>
  <si>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</si>
  <si>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</si>
  <si>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</si>
  <si>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</si>
  <si>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</si>
  <si>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</si>
  <si>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</si>
  <si>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</si>
  <si>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</si>
  <si>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</si>
  <si>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</si>
  <si>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</si>
  <si>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</si>
  <si>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</si>
  <si>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</si>
  <si>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</si>
  <si>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</si>
  <si>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</si>
  <si>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</si>
  <si>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</si>
  <si>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</si>
  <si>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</si>
  <si>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</si>
  <si>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</si>
  <si>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</si>
  <si>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</si>
  <si>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</si>
  <si>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</si>
  <si>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</si>
  <si>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</si>
  <si>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</si>
  <si>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</si>
  <si>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</si>
  <si>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</si>
  <si>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</si>
  <si>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</si>
  <si>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</si>
  <si>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</si>
  <si>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</si>
  <si>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</si>
  <si>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</si>
  <si>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</si>
  <si>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</si>
  <si>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</si>
  <si>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</si>
  <si>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</si>
  <si>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</si>
  <si>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</si>
  <si>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</si>
  <si>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</si>
  <si>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</si>
  <si>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</si>
  <si>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</si>
  <si>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</si>
  <si>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</si>
  <si>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</si>
  <si>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</si>
  <si>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</si>
  <si>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</si>
  <si>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</si>
  <si>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</si>
  <si>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</si>
  <si>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</si>
  <si>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</si>
  <si>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</si>
  <si>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</si>
  <si>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</si>
  <si>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</si>
  <si>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</si>
  <si>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</si>
  <si>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</si>
  <si>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</si>
  <si>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</si>
  <si>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</si>
  <si>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</si>
  <si>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</si>
  <si>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</si>
  <si>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</si>
  <si>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</si>
  <si>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</si>
  <si>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</si>
  <si>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</si>
  <si>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</si>
  <si>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</si>
  <si>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</si>
  <si>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</si>
  <si>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</si>
  <si>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</si>
  <si>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</si>
  <si>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</si>
  <si>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</si>
  <si>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</si>
  <si>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</si>
  <si>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</si>
  <si>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</si>
  <si>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</si>
  <si>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</si>
  <si>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</si>
  <si>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</si>
  <si>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</si>
  <si>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</si>
  <si>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</si>
  <si>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</si>
  <si>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</si>
  <si>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</si>
  <si>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</si>
  <si>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</si>
  <si>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</si>
  <si>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</si>
  <si>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</si>
  <si>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</si>
  <si>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</si>
  <si>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</si>
  <si>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</si>
  <si>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</si>
  <si>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</si>
  <si>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</si>
  <si>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</si>
  <si>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</si>
  <si>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</si>
  <si>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</si>
  <si>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</si>
  <si>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</si>
  <si>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</si>
  <si>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</si>
  <si>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</si>
  <si>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</si>
  <si>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</si>
  <si>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</si>
  <si>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</si>
  <si>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</si>
  <si>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</si>
  <si>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</si>
  <si>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</si>
  <si>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</si>
  <si>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</si>
  <si>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</si>
  <si>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</si>
  <si>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</si>
  <si>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</si>
  <si>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</si>
  <si>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</si>
  <si>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</si>
  <si>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</si>
  <si>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</si>
  <si>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</si>
  <si>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</si>
  <si>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</si>
  <si>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</si>
  <si>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</si>
  <si>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</si>
  <si>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</si>
  <si>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</si>
  <si>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</si>
  <si>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</si>
  <si>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</si>
  <si>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</si>
  <si>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</si>
  <si>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</si>
  <si>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</si>
  <si>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</si>
  <si>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</si>
  <si>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</si>
  <si>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</si>
  <si>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</si>
  <si>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</si>
  <si>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</si>
  <si>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</si>
  <si>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</si>
  <si>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</si>
  <si>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</si>
  <si>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</si>
  <si>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</si>
  <si>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</si>
  <si>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</si>
  <si>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</si>
  <si>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</si>
  <si>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</si>
  <si>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</si>
  <si>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</si>
  <si>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</si>
  <si>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</si>
  <si>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</si>
  <si>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</si>
  <si>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</si>
  <si>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</si>
  <si>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</si>
  <si>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</si>
  <si>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</si>
  <si>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</si>
  <si>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</si>
  <si>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</si>
  <si>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</si>
  <si>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</si>
  <si>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</si>
  <si>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</si>
  <si>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</si>
  <si>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</si>
  <si>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</si>
  <si>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</si>
  <si>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</si>
  <si>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</si>
  <si>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</si>
  <si>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</si>
  <si>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</si>
  <si>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</si>
  <si>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</si>
  <si>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</si>
  <si>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</si>
  <si>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</si>
  <si>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</si>
  <si>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</si>
  <si>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</si>
  <si>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</si>
  <si>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</si>
  <si>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</si>
  <si>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</si>
  <si>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</si>
  <si>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</si>
  <si>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</si>
  <si>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</si>
  <si>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</si>
  <si>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</si>
  <si>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</si>
  <si>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</si>
  <si>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</si>
  <si>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</si>
  <si>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</si>
  <si>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</si>
  <si>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</si>
  <si>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</si>
  <si>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</si>
  <si>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</si>
  <si>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</si>
  <si>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</si>
  <si>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</si>
  <si>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</si>
  <si>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</si>
  <si>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</si>
  <si>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</si>
  <si>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</si>
  <si>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</si>
  <si>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</si>
  <si>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</si>
  <si>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</si>
  <si>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</si>
  <si>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</si>
  <si>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</si>
  <si>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</si>
  <si>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</si>
  <si>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</si>
  <si>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</si>
  <si>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</si>
  <si>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</si>
  <si>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</si>
  <si>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</si>
  <si>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</si>
  <si>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</si>
  <si>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</si>
  <si>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</si>
  <si>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</si>
  <si>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</si>
  <si>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</si>
  <si>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</si>
  <si>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</si>
  <si>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</si>
  <si>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</si>
  <si>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</si>
  <si>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</si>
  <si>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</si>
  <si>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</si>
  <si>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</si>
  <si>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</si>
  <si>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</si>
  <si>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</si>
  <si>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</si>
  <si>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</si>
  <si>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</si>
  <si>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</si>
  <si>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</si>
  <si>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</si>
  <si>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</si>
  <si>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</si>
  <si>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</si>
  <si>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</si>
  <si>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</si>
  <si>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</si>
  <si>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</si>
  <si>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</si>
  <si>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</si>
  <si>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</si>
  <si>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</si>
  <si>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</si>
  <si>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</si>
  <si>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</si>
  <si>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</si>
  <si>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</si>
  <si>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</si>
  <si>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</si>
  <si>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</si>
  <si>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</si>
  <si>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</si>
  <si>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</si>
  <si>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</si>
  <si>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</si>
  <si>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</si>
  <si>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</si>
  <si>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</si>
  <si>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</si>
  <si>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</si>
  <si>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</si>
  <si>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</si>
  <si>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</si>
  <si>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</si>
  <si>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</si>
  <si>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</si>
  <si>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</si>
  <si>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</si>
  <si>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</si>
  <si>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</si>
  <si>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</si>
  <si>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</si>
  <si>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</si>
  <si>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</si>
  <si>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</si>
  <si>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</si>
  <si>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</si>
  <si>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</si>
  <si>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</si>
  <si>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</si>
  <si>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</si>
  <si>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</si>
  <si>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</si>
  <si>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</si>
  <si>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</si>
  <si>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</si>
  <si>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</si>
  <si>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</si>
  <si>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</si>
  <si>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</si>
  <si>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</si>
  <si>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</si>
  <si>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</si>
  <si>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</si>
  <si>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</si>
  <si>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</si>
  <si>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</si>
  <si>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</si>
  <si>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</si>
  <si>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</si>
  <si>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</si>
  <si>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</si>
  <si>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</si>
  <si>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</si>
  <si>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</si>
  <si>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</si>
  <si>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</si>
  <si>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</si>
  <si>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</si>
  <si>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</si>
  <si>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</si>
  <si>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</si>
  <si>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</si>
  <si>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</si>
  <si>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</si>
  <si>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</si>
  <si>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</si>
  <si>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</si>
  <si>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</si>
  <si>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</si>
  <si>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</si>
  <si>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</si>
  <si>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</si>
  <si>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</si>
  <si>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</si>
  <si>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</si>
  <si>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</si>
  <si>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</si>
  <si>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</si>
  <si>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</si>
  <si>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</si>
  <si>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</si>
  <si>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</si>
  <si>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</si>
  <si>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</si>
  <si>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</si>
  <si>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</si>
  <si>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</si>
  <si>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</si>
  <si>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</si>
  <si>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</si>
  <si>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</si>
  <si>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</si>
  <si>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</si>
  <si>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</si>
  <si>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</si>
  <si>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</si>
  <si>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</si>
  <si>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</si>
  <si>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</si>
  <si>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</si>
  <si>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</si>
  <si>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</si>
  <si>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</si>
  <si>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</si>
  <si>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</si>
  <si>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</si>
  <si>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</si>
  <si>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</si>
  <si>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</si>
  <si>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</si>
  <si>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</si>
  <si>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</si>
  <si>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</si>
  <si>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</si>
  <si>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</si>
  <si>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</si>
  <si>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</si>
  <si>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</si>
  <si>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</si>
  <si>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</si>
  <si>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</si>
  <si>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</si>
  <si>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</si>
  <si>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</si>
  <si>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</si>
  <si>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</si>
  <si>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</si>
  <si>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</si>
  <si>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</si>
  <si>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</si>
  <si>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</si>
  <si>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</si>
  <si>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</si>
  <si>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</si>
  <si>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</si>
  <si>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</si>
  <si>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</si>
  <si>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</si>
  <si>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</si>
  <si>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</si>
  <si>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</si>
  <si>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</si>
  <si>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</si>
  <si>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</si>
  <si>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</si>
  <si>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</si>
  <si>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</si>
  <si>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</si>
  <si>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</si>
  <si>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</si>
  <si>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</si>
  <si>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</si>
  <si>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</si>
  <si>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</si>
  <si>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</si>
  <si>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</si>
  <si>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</si>
  <si>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</si>
  <si>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</si>
  <si>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</si>
  <si>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</si>
  <si>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</si>
  <si>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</si>
  <si>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</si>
  <si>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</si>
  <si>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</si>
  <si>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</si>
  <si>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</si>
  <si>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</si>
  <si>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</si>
  <si>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</si>
  <si>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</si>
  <si>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</si>
  <si>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</si>
  <si>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</si>
  <si>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</si>
  <si>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</si>
  <si>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</si>
  <si>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</si>
  <si>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</si>
  <si>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</si>
  <si>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</si>
  <si>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</si>
  <si>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</si>
  <si>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</si>
  <si>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</si>
  <si>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</si>
  <si>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</si>
  <si>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</si>
  <si>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</si>
  <si>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</si>
  <si>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</si>
  <si>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</si>
  <si>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</si>
  <si>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</si>
  <si>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</si>
  <si>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</si>
  <si>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</si>
  <si>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</si>
  <si>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</si>
  <si>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</si>
  <si>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</si>
  <si>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</si>
  <si>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</si>
  <si>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</si>
  <si>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</si>
  <si>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</si>
  <si>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</si>
  <si>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</si>
  <si>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</si>
  <si>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</si>
  <si>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</si>
  <si>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</si>
  <si>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</si>
  <si>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</si>
  <si>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</si>
  <si>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</si>
  <si>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</si>
  <si>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</si>
  <si>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</si>
  <si>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</si>
  <si>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</si>
  <si>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</si>
  <si>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</si>
  <si>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</si>
  <si>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</si>
  <si>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</si>
  <si>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</si>
  <si>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</si>
  <si>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</si>
  <si>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</si>
  <si>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</si>
  <si>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</si>
  <si>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</si>
  <si>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</si>
  <si>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</si>
  <si>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</si>
  <si>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</si>
  <si>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</si>
  <si>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</si>
  <si>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</si>
  <si>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</si>
  <si>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</si>
  <si>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</si>
  <si>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</si>
  <si>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</si>
  <si>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</si>
  <si>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</si>
  <si>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</si>
  <si>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</si>
  <si>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</si>
  <si>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</si>
  <si>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</si>
  <si>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</si>
  <si>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</si>
  <si>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</si>
  <si>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</si>
  <si>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</si>
  <si>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</si>
  <si>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</si>
  <si>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</si>
  <si>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</si>
  <si>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</si>
  <si>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</si>
  <si>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</si>
  <si>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</si>
  <si>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</si>
  <si>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</si>
  <si>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</si>
  <si>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</si>
  <si>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</si>
  <si>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</si>
  <si>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</si>
  <si>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</si>
  <si>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</si>
  <si>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</si>
  <si>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</si>
  <si>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</si>
  <si>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</si>
  <si>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</si>
  <si>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</si>
  <si>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</si>
  <si>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</si>
  <si>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</si>
  <si>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</si>
  <si>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</si>
  <si>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</si>
  <si>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</si>
  <si>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</si>
  <si>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</si>
  <si>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</si>
  <si>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</si>
  <si>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</si>
  <si>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</si>
  <si>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</si>
  <si>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</si>
  <si>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</si>
  <si>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</si>
  <si>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</si>
  <si>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</si>
  <si>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</si>
  <si>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</si>
  <si>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</si>
  <si>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</si>
  <si>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</si>
  <si>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</si>
  <si>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</si>
  <si>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</si>
  <si>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</si>
  <si>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</si>
  <si>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</si>
  <si>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</si>
  <si>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</si>
  <si>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</si>
  <si>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</si>
  <si>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</si>
  <si>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</si>
  <si>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</si>
  <si>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</si>
  <si>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</si>
  <si>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</si>
  <si>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</si>
  <si>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</si>
  <si>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</si>
  <si>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</si>
  <si>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</si>
  <si>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</si>
  <si>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</si>
  <si>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</si>
  <si>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</si>
  <si>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</si>
  <si>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</si>
  <si>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</si>
  <si>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</si>
  <si>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</si>
  <si>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</si>
  <si>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</si>
  <si>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</si>
  <si>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</si>
  <si>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</si>
  <si>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</si>
  <si>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</si>
  <si>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</si>
  <si>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</si>
  <si>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</si>
  <si>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</si>
  <si>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</si>
  <si>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</si>
  <si>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</si>
  <si>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</si>
  <si>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</si>
  <si>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</si>
  <si>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</si>
  <si>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</si>
  <si>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</si>
  <si>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</si>
  <si>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</si>
  <si>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</si>
  <si>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</si>
  <si>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</si>
  <si>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</si>
  <si>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</si>
  <si>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</si>
  <si>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</si>
  <si>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</si>
  <si>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</si>
  <si>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</si>
  <si>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</si>
  <si>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</si>
  <si>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</si>
  <si>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</si>
  <si>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</si>
  <si>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</si>
  <si>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</si>
  <si>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</si>
  <si>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</si>
  <si>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</si>
  <si>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</si>
  <si>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</si>
  <si>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</si>
  <si>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</si>
  <si>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</si>
  <si>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</si>
  <si>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</si>
  <si>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</si>
  <si>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</si>
  <si>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</si>
  <si>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PR19 Run 8: Final Determinations_XLSPF</t>
  </si>
  <si>
    <t>Down</t>
  </si>
  <si>
    <t>HDD</t>
  </si>
  <si>
    <t>Hafren Dyfrdwy</t>
  </si>
  <si>
    <t>CMA appellant company</t>
  </si>
  <si>
    <t>NES</t>
  </si>
  <si>
    <t>Northumbrian Water</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</si>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</sst>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Bristol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60.481206124897497</v>
      </c>
      <c r="N11" s="293">
        <f>Inp!N$91</f>
        <v>60.6474490980154</v>
      </c>
      <c r="O11" s="293">
        <f>Inp!O$91</f>
        <v>61.130585360777303</v>
      </c>
      <c r="P11" s="293">
        <f>Inp!P$91</f>
        <v>61.732239056976503</v>
      </c>
      <c r="Q11" s="293">
        <f>Inp!Q$91</f>
        <v>62.369809621957003</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1.4671586330344699</v>
      </c>
      <c r="N12" s="293">
        <f>Inp!N$92</f>
        <v>1.7944154175895799</v>
      </c>
      <c r="O12" s="293">
        <f>Inp!O$92</f>
        <v>1.9258385993620899</v>
      </c>
      <c r="P12" s="293">
        <f>Inp!P$92</f>
        <v>1.97543164982329</v>
      </c>
      <c r="Q12" s="293">
        <f>Inp!Q$92</f>
        <v>1.9958339079026699</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1.3009156599165701</v>
      </c>
      <c r="N13" s="293">
        <f>Inp!N$93</f>
        <v>1.3112791548277101</v>
      </c>
      <c r="O13" s="293">
        <f>Inp!O$93</f>
        <v>1.32418490316293</v>
      </c>
      <c r="P13" s="293">
        <f>Inp!P$93</f>
        <v>1.3378610848427901</v>
      </c>
      <c r="Q13" s="293">
        <f>Inp!Q$93</f>
        <v>1.35167851412705</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60.481206124897497</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58.065511294959464</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56.936258018461906</v>
      </c>
      <c r="N20" s="84">
        <f t="shared" si="2"/>
        <v>55.970987507258876</v>
      </c>
      <c r="O20" s="84">
        <f t="shared" si="2"/>
        <v>55.269949018581528</v>
      </c>
      <c r="P20" s="84">
        <f t="shared" si="2"/>
        <v>54.665937033428058</v>
      </c>
      <c r="Q20" s="84">
        <f t="shared" si="2"/>
        <v>54.094541460440034</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1.3811649574573694</v>
      </c>
      <c r="N21" s="84">
        <f t="shared" si="3"/>
        <v>1.6560499149505976</v>
      </c>
      <c r="O21" s="84">
        <f t="shared" si="3"/>
        <v>1.7412069682724485</v>
      </c>
      <c r="P21" s="84">
        <f t="shared" si="3"/>
        <v>1.7493099850697349</v>
      </c>
      <c r="Q21" s="84">
        <f t="shared" si="3"/>
        <v>1.7310253267341207</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1.2246658824943035</v>
      </c>
      <c r="N22" s="84">
        <f t="shared" si="4"/>
        <v>1.2101677858664042</v>
      </c>
      <c r="O22" s="84">
        <f t="shared" si="4"/>
        <v>1.197234275723936</v>
      </c>
      <c r="P22" s="84">
        <f t="shared" si="4"/>
        <v>1.1847201873884488</v>
      </c>
      <c r="Q22" s="84">
        <f t="shared" si="4"/>
        <v>1.1723369025306545</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56.936258018461906</v>
      </c>
      <c r="N24" s="84">
        <f t="shared" si="5"/>
        <v>55.970987507258876</v>
      </c>
      <c r="O24" s="84">
        <f t="shared" si="5"/>
        <v>55.269949018581528</v>
      </c>
      <c r="P24" s="84">
        <f t="shared" si="5"/>
        <v>54.665937033428058</v>
      </c>
      <c r="Q24" s="84">
        <f t="shared" si="5"/>
        <v>54.094541460440034</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1.3811649574573694</v>
      </c>
      <c r="N25" s="84">
        <f t="shared" si="6"/>
        <v>1.6560499149505976</v>
      </c>
      <c r="O25" s="84">
        <f t="shared" si="6"/>
        <v>1.7412069682724485</v>
      </c>
      <c r="P25" s="84">
        <f t="shared" si="6"/>
        <v>1.7493099850697349</v>
      </c>
      <c r="Q25" s="84">
        <f t="shared" si="6"/>
        <v>1.7310253267341207</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58.317422975919278</v>
      </c>
      <c r="N26" s="211">
        <f t="shared" si="7"/>
        <v>57.627037422209476</v>
      </c>
      <c r="O26" s="211">
        <f t="shared" si="7"/>
        <v>57.011155986853979</v>
      </c>
      <c r="P26" s="211">
        <f t="shared" si="7"/>
        <v>56.415247018497794</v>
      </c>
      <c r="Q26" s="211">
        <f t="shared" si="7"/>
        <v>55.825566787174154</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58.317422975919278</v>
      </c>
      <c r="N28" s="309">
        <f t="shared" si="8"/>
        <v>57.627037422209476</v>
      </c>
      <c r="O28" s="309">
        <f t="shared" si="8"/>
        <v>57.011155986853979</v>
      </c>
      <c r="P28" s="309">
        <f t="shared" si="8"/>
        <v>56.415247018497794</v>
      </c>
      <c r="Q28" s="309">
        <f t="shared" si="8"/>
        <v>55.825566787174154</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1.2246658824943035</v>
      </c>
      <c r="N29" s="309">
        <f t="shared" si="9"/>
        <v>1.2101677858664042</v>
      </c>
      <c r="O29" s="309">
        <f t="shared" si="9"/>
        <v>1.197234275723936</v>
      </c>
      <c r="P29" s="309">
        <f t="shared" si="9"/>
        <v>1.1847201873884488</v>
      </c>
      <c r="Q29" s="309">
        <f t="shared" si="9"/>
        <v>1.1723369025306545</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57.092757093424972</v>
      </c>
      <c r="N30" s="312">
        <f t="shared" si="10"/>
        <v>56.416869636343073</v>
      </c>
      <c r="O30" s="312">
        <f t="shared" si="10"/>
        <v>55.813921711130043</v>
      </c>
      <c r="P30" s="312">
        <f t="shared" si="10"/>
        <v>55.230526831109344</v>
      </c>
      <c r="Q30" s="312">
        <f t="shared" si="10"/>
        <v>54.653229884643501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58.317422975919278</v>
      </c>
      <c r="N32" s="91">
        <f t="shared" si="11"/>
        <v>57.627037422209476</v>
      </c>
      <c r="O32" s="91">
        <f t="shared" si="11"/>
        <v>57.011155986853979</v>
      </c>
      <c r="P32" s="91">
        <f t="shared" si="11"/>
        <v>56.415247018497794</v>
      </c>
      <c r="Q32" s="91">
        <f t="shared" si="11"/>
        <v>55.825566787174154</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57.092757093424972</v>
      </c>
      <c r="N33" s="91">
        <f t="shared" si="12"/>
        <v>56.416869636343073</v>
      </c>
      <c r="O33" s="91">
        <f t="shared" si="12"/>
        <v>55.813921711130043</v>
      </c>
      <c r="P33" s="91">
        <f t="shared" si="12"/>
        <v>55.230526831109344</v>
      </c>
      <c r="Q33" s="91">
        <f t="shared" si="12"/>
        <v>54.653229884643501</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57.705090034672125</v>
      </c>
      <c r="N34" s="312">
        <f t="shared" si="13"/>
        <v>57.021953529276274</v>
      </c>
      <c r="O34" s="312">
        <f t="shared" si="13"/>
        <v>56.412538848992014</v>
      </c>
      <c r="P34" s="312">
        <f t="shared" si="13"/>
        <v>55.822886924803569</v>
      </c>
      <c r="Q34" s="312">
        <f t="shared" si="13"/>
        <v>55.239398335908831</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57.092757093424972</v>
      </c>
      <c r="N37" s="84">
        <f t="shared" si="14"/>
        <v>56.416869636343073</v>
      </c>
      <c r="O37" s="84">
        <f t="shared" si="14"/>
        <v>55.813921711130043</v>
      </c>
      <c r="P37" s="84">
        <f t="shared" si="14"/>
        <v>55.230526831109344</v>
      </c>
      <c r="Q37" s="84">
        <f t="shared" si="14"/>
        <v>54.653229884643501</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57.092757093425</v>
      </c>
      <c r="N38" s="181">
        <f xml:space="preserve"> Inp!N$94</f>
        <v>56.416869636343101</v>
      </c>
      <c r="O38" s="181">
        <f xml:space="preserve"> Inp!O$94</f>
        <v>55.81392171113</v>
      </c>
      <c r="P38" s="181">
        <f xml:space="preserve"> Inp!P$94</f>
        <v>55.230526831109302</v>
      </c>
      <c r="Q38" s="181">
        <f xml:space="preserve"> Inp!Q$94</f>
        <v>54.653229884643501</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60.481206124897497</v>
      </c>
      <c r="N45" s="155">
        <f>Inp!N$95</f>
        <v>60.385472486763</v>
      </c>
      <c r="O45" s="155">
        <f>Inp!O$95</f>
        <v>60.302207047086704</v>
      </c>
      <c r="P45" s="155">
        <f>Inp!P$95</f>
        <v>60.260928697628799</v>
      </c>
      <c r="Q45" s="155">
        <f>Inp!Q$95</f>
        <v>60.234353628073201</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1.19956250305243</v>
      </c>
      <c r="N46" s="155">
        <f>Inp!N$96</f>
        <v>1.21024461955643</v>
      </c>
      <c r="O46" s="155">
        <f>Inp!O$96</f>
        <v>1.2513462702051601</v>
      </c>
      <c r="P46" s="155">
        <f>Inp!P$96</f>
        <v>1.2654795026502399</v>
      </c>
      <c r="Q46" s="155">
        <f>Inp!Q$96</f>
        <v>1.26492142618962</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1.2952961411869499</v>
      </c>
      <c r="N48" s="155">
        <f>Inp!N$99</f>
        <v>1.29351005923271</v>
      </c>
      <c r="O48" s="155">
        <f>Inp!O$99</f>
        <v>1.2926246196631299</v>
      </c>
      <c r="P48" s="155">
        <f>Inp!P$99</f>
        <v>1.2920545722058601</v>
      </c>
      <c r="Q48" s="155">
        <f>Inp!Q$99</f>
        <v>1.2914847761395201</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60.481206124897497</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58.065511294959464</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56.936258018461906</v>
      </c>
      <c r="N60" s="84">
        <f t="shared" si="19"/>
        <v>55.729211639457674</v>
      </c>
      <c r="O60" s="84">
        <f t="shared" si="19"/>
        <v>54.520987972395403</v>
      </c>
      <c r="P60" s="84">
        <f t="shared" si="19"/>
        <v>53.363043104916933</v>
      </c>
      <c r="Q60" s="84">
        <f t="shared" si="19"/>
        <v>52.242419199713659</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1.1292532764975658</v>
      </c>
      <c r="N61" s="84">
        <f t="shared" si="20"/>
        <v>1.1169239183076682</v>
      </c>
      <c r="O61" s="84">
        <f t="shared" si="20"/>
        <v>1.1313787386568535</v>
      </c>
      <c r="P61" s="84">
        <f t="shared" si="20"/>
        <v>1.1206239052032867</v>
      </c>
      <c r="Q61" s="84">
        <f t="shared" si="20"/>
        <v>1.0970908031940585</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1.2193757371941503</v>
      </c>
      <c r="N63" s="84">
        <f t="shared" si="22"/>
        <v>1.193768846713074</v>
      </c>
      <c r="O63" s="84">
        <f t="shared" si="22"/>
        <v>1.1686997009320981</v>
      </c>
      <c r="P63" s="84">
        <f t="shared" si="22"/>
        <v>1.1441570072125249</v>
      </c>
      <c r="Q63" s="84">
        <f t="shared" si="22"/>
        <v>1.1201297100610628</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56.936258018461906</v>
      </c>
      <c r="N66" s="84">
        <f t="shared" si="24"/>
        <v>55.729211639457674</v>
      </c>
      <c r="O66" s="84">
        <f t="shared" si="24"/>
        <v>54.520987972395403</v>
      </c>
      <c r="P66" s="84">
        <f t="shared" si="24"/>
        <v>53.363043104916933</v>
      </c>
      <c r="Q66" s="84">
        <f t="shared" si="24"/>
        <v>52.242419199713659</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1.1292532764975658</v>
      </c>
      <c r="N67" s="84">
        <f t="shared" si="25"/>
        <v>1.1169239183076682</v>
      </c>
      <c r="O67" s="84">
        <f t="shared" si="25"/>
        <v>1.1313787386568535</v>
      </c>
      <c r="P67" s="84">
        <f t="shared" si="25"/>
        <v>1.1206239052032867</v>
      </c>
      <c r="Q67" s="84">
        <f t="shared" si="25"/>
        <v>1.0970908031940585</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58.065511294959471</v>
      </c>
      <c r="N70" s="211">
        <f t="shared" si="27"/>
        <v>56.846135557765344</v>
      </c>
      <c r="O70" s="211">
        <f t="shared" si="27"/>
        <v>55.65236671105226</v>
      </c>
      <c r="P70" s="211">
        <f t="shared" si="27"/>
        <v>54.483667010120222</v>
      </c>
      <c r="Q70" s="211">
        <f t="shared" si="27"/>
        <v>53.339510002907716</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58.065511294959471</v>
      </c>
      <c r="N72" s="275">
        <f t="shared" si="28"/>
        <v>56.846135557765344</v>
      </c>
      <c r="O72" s="275">
        <f t="shared" si="28"/>
        <v>55.65236671105226</v>
      </c>
      <c r="P72" s="275">
        <f t="shared" si="28"/>
        <v>54.483667010120222</v>
      </c>
      <c r="Q72" s="275">
        <f t="shared" si="28"/>
        <v>53.339510002907716</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1.2193757371941503</v>
      </c>
      <c r="N73" s="275">
        <f t="shared" si="29"/>
        <v>1.193768846713074</v>
      </c>
      <c r="O73" s="275">
        <f t="shared" si="29"/>
        <v>1.1686997009320981</v>
      </c>
      <c r="P73" s="275">
        <f t="shared" si="29"/>
        <v>1.1441570072125249</v>
      </c>
      <c r="Q73" s="275">
        <f t="shared" si="29"/>
        <v>1.1201297100610628</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56.846135557765322</v>
      </c>
      <c r="N75" s="368">
        <f t="shared" si="31"/>
        <v>55.652366711052267</v>
      </c>
      <c r="O75" s="368">
        <f t="shared" si="31"/>
        <v>54.483667010120165</v>
      </c>
      <c r="P75" s="368">
        <f t="shared" si="31"/>
        <v>53.339510002907694</v>
      </c>
      <c r="Q75" s="368">
        <f t="shared" si="31"/>
        <v>52.219380292846651</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58.065511294959471</v>
      </c>
      <c r="N77" s="91">
        <f t="shared" si="32"/>
        <v>56.846135557765344</v>
      </c>
      <c r="O77" s="91">
        <f t="shared" si="32"/>
        <v>55.65236671105226</v>
      </c>
      <c r="P77" s="91">
        <f t="shared" si="32"/>
        <v>54.483667010120222</v>
      </c>
      <c r="Q77" s="91">
        <f t="shared" si="32"/>
        <v>53.339510002907716</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56.846135557765322</v>
      </c>
      <c r="N78" s="91">
        <f t="shared" si="33"/>
        <v>55.652366711052267</v>
      </c>
      <c r="O78" s="91">
        <f t="shared" si="33"/>
        <v>54.483667010120165</v>
      </c>
      <c r="P78" s="91">
        <f t="shared" si="33"/>
        <v>53.339510002907694</v>
      </c>
      <c r="Q78" s="91">
        <f t="shared" si="33"/>
        <v>52.219380292846651</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57.4558234263624</v>
      </c>
      <c r="N79" s="260">
        <f t="shared" ref="N79" si="38" xml:space="preserve"> AVERAGE(N77:N78)</f>
        <v>56.249251134408809</v>
      </c>
      <c r="O79" s="260">
        <f t="shared" ref="O79" si="39" xml:space="preserve"> AVERAGE(O77:O78)</f>
        <v>55.068016860586212</v>
      </c>
      <c r="P79" s="260">
        <f t="shared" ref="P79" si="40" xml:space="preserve"> AVERAGE(P77:P78)</f>
        <v>53.911588506513958</v>
      </c>
      <c r="Q79" s="260">
        <f t="shared" ref="Q79" si="41" xml:space="preserve"> AVERAGE(Q77:Q78)</f>
        <v>52.779445147877183</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56.846135557765322</v>
      </c>
      <c r="N82" s="84">
        <f t="shared" si="42"/>
        <v>55.652366711052267</v>
      </c>
      <c r="O82" s="84">
        <f t="shared" si="42"/>
        <v>54.483667010120165</v>
      </c>
      <c r="P82" s="84">
        <f t="shared" si="42"/>
        <v>53.339510002907694</v>
      </c>
      <c r="Q82" s="84">
        <f t="shared" si="42"/>
        <v>52.219380292846651</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56.8461355577654</v>
      </c>
      <c r="N83" s="181">
        <f xml:space="preserve"> Inp!N$101</f>
        <v>55.652366711052302</v>
      </c>
      <c r="O83" s="181">
        <f xml:space="preserve"> Inp!O$101</f>
        <v>54.4836670101202</v>
      </c>
      <c r="P83" s="181">
        <f xml:space="preserve"> Inp!P$101</f>
        <v>53.339510002907701</v>
      </c>
      <c r="Q83" s="181">
        <f xml:space="preserve"> Inp!Q$101</f>
        <v>52.219380292846601</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3.29539670246491</v>
      </c>
      <c r="O91" s="229">
        <f xml:space="preserve"> Inp!O$102</f>
        <v>6.3200845123612597</v>
      </c>
      <c r="P91" s="229">
        <f xml:space="preserve"> Inp!P$102</f>
        <v>13.0482978032014</v>
      </c>
      <c r="Q91" s="229">
        <f xml:space="preserve"> Inp!Q$102</f>
        <v>15.424963364160099</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6.6046285045404399E-2</v>
      </c>
      <c r="O92" s="229">
        <f xml:space="preserve"> Inp!O$103</f>
        <v>0.131149663821579</v>
      </c>
      <c r="P92" s="229">
        <f xml:space="preserve"> Inp!P$103</f>
        <v>0.27401425386723699</v>
      </c>
      <c r="Q92" s="229">
        <f xml:space="preserve"> Inp!Q$103</f>
        <v>0.32392423064738401</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3.3980168101308599</v>
      </c>
      <c r="N93" s="229">
        <f xml:space="preserve"> Inp!N$104</f>
        <v>3.26012856392716</v>
      </c>
      <c r="O93" s="229">
        <f xml:space="preserve"> Inp!O$104</f>
        <v>7.2042876585481697</v>
      </c>
      <c r="P93" s="229">
        <f xml:space="preserve"> Inp!P$104</f>
        <v>2.9978541506891698</v>
      </c>
      <c r="Q93" s="229">
        <f xml:space="preserve"> Inp!Q$104</f>
        <v>2.97971775775278</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0.102620107665952</v>
      </c>
      <c r="N94" s="229">
        <f xml:space="preserve"> Inp!N$105</f>
        <v>0.30148703907622298</v>
      </c>
      <c r="O94" s="229">
        <f xml:space="preserve"> Inp!O$105</f>
        <v>0.60722403152959803</v>
      </c>
      <c r="P94" s="229">
        <f xml:space="preserve"> Inp!P$105</f>
        <v>0.89520284359775903</v>
      </c>
      <c r="Q94" s="229">
        <f xml:space="preserve"> Inp!Q$105</f>
        <v>1.0412202870105001</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3.0412920973317794</v>
      </c>
      <c r="O101" s="84">
        <f t="shared" si="52"/>
        <v>5.7141731382055241</v>
      </c>
      <c r="P101" s="84">
        <f t="shared" si="52"/>
        <v>11.554698760316779</v>
      </c>
      <c r="Q101" s="84">
        <f t="shared" si="52"/>
        <v>13.378368882090962</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6.0953524841626965E-2</v>
      </c>
      <c r="O102" s="84">
        <f t="shared" si="53"/>
        <v>0.11857624445182652</v>
      </c>
      <c r="P102" s="84">
        <f t="shared" si="53"/>
        <v>0.24264867396665907</v>
      </c>
      <c r="Q102" s="84">
        <f t="shared" si="53"/>
        <v>0.28094574652392923</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3.1988509199560777</v>
      </c>
      <c r="N103" s="84">
        <f t="shared" si="54"/>
        <v>3.008743448198814</v>
      </c>
      <c r="O103" s="84">
        <f t="shared" si="54"/>
        <v>6.5136070471629193</v>
      </c>
      <c r="P103" s="84">
        <f t="shared" si="54"/>
        <v>2.6546988857105873</v>
      </c>
      <c r="Q103" s="84">
        <f t="shared" si="54"/>
        <v>2.5843668076617345</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9.6605297782673571E-2</v>
      </c>
      <c r="N104" s="84">
        <f t="shared" si="55"/>
        <v>0.27823968771487773</v>
      </c>
      <c r="O104" s="84">
        <f t="shared" si="55"/>
        <v>0.54900899553682403</v>
      </c>
      <c r="P104" s="84">
        <f t="shared" si="55"/>
        <v>0.79273169137917976</v>
      </c>
      <c r="Q104" s="84">
        <f t="shared" si="55"/>
        <v>0.90307048115971866</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3.0412920973317794</v>
      </c>
      <c r="O106" s="235">
        <f t="shared" si="56"/>
        <v>5.7141731382055241</v>
      </c>
      <c r="P106" s="235">
        <f t="shared" si="56"/>
        <v>11.554698760316779</v>
      </c>
      <c r="Q106" s="235">
        <f t="shared" si="56"/>
        <v>13.378368882090962</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6.0953524841626965E-2</v>
      </c>
      <c r="O107" s="235">
        <f t="shared" si="57"/>
        <v>0.11857624445182652</v>
      </c>
      <c r="P107" s="235">
        <f t="shared" si="57"/>
        <v>0.24264867396665907</v>
      </c>
      <c r="Q107" s="235">
        <f t="shared" si="57"/>
        <v>0.28094574652392923</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3.1022456221734065</v>
      </c>
      <c r="O108" s="211">
        <f t="shared" si="58"/>
        <v>5.8327493826573509</v>
      </c>
      <c r="P108" s="211">
        <f t="shared" si="58"/>
        <v>11.797347434283438</v>
      </c>
      <c r="Q108" s="211">
        <f t="shared" si="58"/>
        <v>13.659314628614892</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3.1022456221734065</v>
      </c>
      <c r="O110" s="261">
        <f t="shared" si="59"/>
        <v>5.8327493826573509</v>
      </c>
      <c r="P110" s="261">
        <f t="shared" si="59"/>
        <v>11.797347434283438</v>
      </c>
      <c r="Q110" s="261">
        <f t="shared" si="59"/>
        <v>13.659314628614892</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3.1988509199560777</v>
      </c>
      <c r="N111" s="261">
        <f t="shared" si="60"/>
        <v>3.008743448198814</v>
      </c>
      <c r="O111" s="261">
        <f t="shared" si="60"/>
        <v>6.5136070471629193</v>
      </c>
      <c r="P111" s="261">
        <f t="shared" si="60"/>
        <v>2.6546988857105873</v>
      </c>
      <c r="Q111" s="261">
        <f t="shared" si="60"/>
        <v>2.5843668076617345</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9.6605297782673571E-2</v>
      </c>
      <c r="N112" s="261">
        <f t="shared" si="61"/>
        <v>0.27823968771487773</v>
      </c>
      <c r="O112" s="261">
        <f t="shared" si="61"/>
        <v>0.54900899553682403</v>
      </c>
      <c r="P112" s="261">
        <f t="shared" si="61"/>
        <v>0.79273169137917976</v>
      </c>
      <c r="Q112" s="261">
        <f t="shared" si="61"/>
        <v>0.90307048115971866</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3.1022456221734043</v>
      </c>
      <c r="N113" s="260">
        <f t="shared" si="62"/>
        <v>5.832749382657342</v>
      </c>
      <c r="O113" s="260">
        <f t="shared" si="62"/>
        <v>11.797347434283447</v>
      </c>
      <c r="P113" s="260">
        <f t="shared" si="62"/>
        <v>13.659314628614846</v>
      </c>
      <c r="Q113" s="260">
        <f t="shared" si="62"/>
        <v>15.34061095511691</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3.1022456221734065</v>
      </c>
      <c r="O115" s="84">
        <f t="shared" si="63"/>
        <v>5.8327493826573509</v>
      </c>
      <c r="P115" s="84">
        <f t="shared" si="63"/>
        <v>11.797347434283438</v>
      </c>
      <c r="Q115" s="84">
        <f t="shared" si="63"/>
        <v>13.659314628614892</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3.1022456221734043</v>
      </c>
      <c r="N116" s="84">
        <f t="shared" si="64"/>
        <v>5.832749382657342</v>
      </c>
      <c r="O116" s="84">
        <f t="shared" si="64"/>
        <v>11.797347434283447</v>
      </c>
      <c r="P116" s="84">
        <f t="shared" si="64"/>
        <v>13.659314628614846</v>
      </c>
      <c r="Q116" s="84">
        <f t="shared" si="64"/>
        <v>15.34061095511691</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1.5511228110867021</v>
      </c>
      <c r="N117" s="260">
        <f t="shared" ref="N117" si="69" xml:space="preserve"> AVERAGE(N115:N116)</f>
        <v>4.467497502415374</v>
      </c>
      <c r="O117" s="260">
        <f t="shared" ref="O117" si="70" xml:space="preserve"> AVERAGE(O115:O116)</f>
        <v>8.8150484084703997</v>
      </c>
      <c r="P117" s="260">
        <f t="shared" ref="P117" si="71" xml:space="preserve"> AVERAGE(P115:P116)</f>
        <v>12.728331031449141</v>
      </c>
      <c r="Q117" s="260">
        <f t="shared" ref="Q117" si="72" xml:space="preserve"> AVERAGE(Q115:Q116)</f>
        <v>14.499962791865901</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3.1022456221734043</v>
      </c>
      <c r="N120" s="84">
        <f t="shared" si="73"/>
        <v>5.832749382657342</v>
      </c>
      <c r="O120" s="84">
        <f t="shared" si="73"/>
        <v>11.797347434283447</v>
      </c>
      <c r="P120" s="84">
        <f t="shared" si="73"/>
        <v>13.659314628614846</v>
      </c>
      <c r="Q120" s="84">
        <f t="shared" si="73"/>
        <v>15.34061095511691</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3.10224562217341</v>
      </c>
      <c r="N121" s="181">
        <f xml:space="preserve"> Inp!N$106</f>
        <v>5.83274938265735</v>
      </c>
      <c r="O121" s="181">
        <f xml:space="preserve"> Inp!O$106</f>
        <v>11.797347434283401</v>
      </c>
      <c r="P121" s="181">
        <f xml:space="preserve"> Inp!P$106</f>
        <v>13.659314628614901</v>
      </c>
      <c r="Q121" s="181">
        <f xml:space="preserve"> Inp!Q$106</f>
        <v>15.340610955116899</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58.065511294959464</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58.065511294959464</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116.13102258991893</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58.317422975919278</v>
      </c>
      <c r="N133" s="84">
        <f t="shared" si="86"/>
        <v>57.627037422209476</v>
      </c>
      <c r="O133" s="84">
        <f t="shared" si="86"/>
        <v>57.011155986853979</v>
      </c>
      <c r="P133" s="84">
        <f t="shared" si="86"/>
        <v>56.415247018497794</v>
      </c>
      <c r="Q133" s="84">
        <f t="shared" si="86"/>
        <v>55.825566787174154</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58.065511294959471</v>
      </c>
      <c r="N134" s="84">
        <f t="shared" si="87"/>
        <v>56.846135557765344</v>
      </c>
      <c r="O134" s="84">
        <f t="shared" si="87"/>
        <v>55.65236671105226</v>
      </c>
      <c r="P134" s="84">
        <f t="shared" si="87"/>
        <v>54.483667010120222</v>
      </c>
      <c r="Q134" s="84">
        <f t="shared" si="87"/>
        <v>53.339510002907716</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3.1022456221734065</v>
      </c>
      <c r="O135" s="84">
        <f t="shared" si="88"/>
        <v>5.8327493826573509</v>
      </c>
      <c r="P135" s="84">
        <f t="shared" si="88"/>
        <v>11.797347434283438</v>
      </c>
      <c r="Q135" s="84">
        <f t="shared" si="88"/>
        <v>13.659314628614892</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116.38293427087875</v>
      </c>
      <c r="N136" s="312">
        <f t="shared" si="89"/>
        <v>117.57541860214823</v>
      </c>
      <c r="O136" s="312">
        <f t="shared" si="89"/>
        <v>118.4962720805636</v>
      </c>
      <c r="P136" s="312">
        <f t="shared" si="89"/>
        <v>122.69626146290145</v>
      </c>
      <c r="Q136" s="312">
        <f t="shared" si="89"/>
        <v>122.82439141869676</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57.092757093424972</v>
      </c>
      <c r="N138" s="84">
        <f t="shared" si="90"/>
        <v>56.416869636343073</v>
      </c>
      <c r="O138" s="84">
        <f t="shared" si="90"/>
        <v>55.813921711130043</v>
      </c>
      <c r="P138" s="84">
        <f t="shared" si="90"/>
        <v>55.230526831109344</v>
      </c>
      <c r="Q138" s="84">
        <f t="shared" si="90"/>
        <v>54.653229884643501</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56.846135557765322</v>
      </c>
      <c r="N139" s="84">
        <f t="shared" si="91"/>
        <v>55.652366711052267</v>
      </c>
      <c r="O139" s="84">
        <f t="shared" si="91"/>
        <v>54.483667010120165</v>
      </c>
      <c r="P139" s="84">
        <f t="shared" si="91"/>
        <v>53.339510002907694</v>
      </c>
      <c r="Q139" s="84">
        <f t="shared" si="91"/>
        <v>52.219380292846651</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3.1022456221734043</v>
      </c>
      <c r="N140" s="84">
        <f t="shared" si="92"/>
        <v>5.832749382657342</v>
      </c>
      <c r="O140" s="84">
        <f t="shared" si="92"/>
        <v>11.797347434283447</v>
      </c>
      <c r="P140" s="84">
        <f t="shared" si="92"/>
        <v>13.659314628614846</v>
      </c>
      <c r="Q140" s="84">
        <f t="shared" si="92"/>
        <v>15.34061095511691</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117.04113827336369</v>
      </c>
      <c r="N141" s="211">
        <f t="shared" ref="N141" si="97" xml:space="preserve"> SUM(N138:N140)</f>
        <v>117.90198573005267</v>
      </c>
      <c r="O141" s="211">
        <f t="shared" ref="O141" si="98" xml:space="preserve"> SUM(O138:O140)</f>
        <v>122.09493615553366</v>
      </c>
      <c r="P141" s="211">
        <f t="shared" ref="P141" si="99" xml:space="preserve"> SUM(P138:P140)</f>
        <v>122.22935146263188</v>
      </c>
      <c r="Q141" s="211">
        <f t="shared" ref="Q141" si="100" xml:space="preserve"> SUM(Q138:Q140)</f>
        <v>122.21322113260706</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116.38293427087875</v>
      </c>
      <c r="N143" s="84">
        <f t="shared" si="101"/>
        <v>117.57541860214823</v>
      </c>
      <c r="O143" s="84">
        <f t="shared" si="101"/>
        <v>118.4962720805636</v>
      </c>
      <c r="P143" s="84">
        <f t="shared" si="101"/>
        <v>122.69626146290145</v>
      </c>
      <c r="Q143" s="84">
        <f t="shared" si="101"/>
        <v>122.82439141869676</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117.04113827336369</v>
      </c>
      <c r="N144" s="84">
        <f t="shared" si="102"/>
        <v>117.90198573005267</v>
      </c>
      <c r="O144" s="84">
        <f t="shared" si="102"/>
        <v>122.09493615553366</v>
      </c>
      <c r="P144" s="84">
        <f t="shared" si="102"/>
        <v>122.22935146263188</v>
      </c>
      <c r="Q144" s="84">
        <f t="shared" si="102"/>
        <v>122.21322113260706</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116.71203627212122</v>
      </c>
      <c r="N145" s="211">
        <f t="shared" ref="N145" si="107" xml:space="preserve"> AVERAGE(N143:N144)</f>
        <v>117.73870216610045</v>
      </c>
      <c r="O145" s="211">
        <f t="shared" ref="O145" si="108" xml:space="preserve"> AVERAGE(O143:O144)</f>
        <v>120.29560411804863</v>
      </c>
      <c r="P145" s="211">
        <f t="shared" ref="P145" si="109" xml:space="preserve"> AVERAGE(P143:P144)</f>
        <v>122.46280646276666</v>
      </c>
      <c r="Q145" s="211">
        <f t="shared" ref="Q145" si="110" xml:space="preserve"> AVERAGE(Q143:Q144)</f>
        <v>122.51880627565191</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120.96241224979499</v>
      </c>
      <c r="N148" s="181">
        <f xml:space="preserve"> Inp!N$107</f>
        <v>124.32831828724299</v>
      </c>
      <c r="O148" s="181">
        <f xml:space="preserve"> Inp!O$107</f>
        <v>127.75287692022501</v>
      </c>
      <c r="P148" s="181">
        <f xml:space="preserve"> Inp!P$107</f>
        <v>135.04146555780699</v>
      </c>
      <c r="Q148" s="181">
        <f xml:space="preserve"> Inp!Q$107</f>
        <v>138.02912661419001</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2.6667211360868999</v>
      </c>
      <c r="N149" s="181">
        <f xml:space="preserve"> Inp!N$108</f>
        <v>3.0707063221914099</v>
      </c>
      <c r="O149" s="181">
        <f xml:space="preserve"> Inp!O$108</f>
        <v>3.3083345333888299</v>
      </c>
      <c r="P149" s="181">
        <f xml:space="preserve"> Inp!P$108</f>
        <v>3.5149254063407702</v>
      </c>
      <c r="Q149" s="181">
        <f xml:space="preserve"> Inp!Q$108</f>
        <v>3.5846795647396701</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113.87251603692381</v>
      </c>
      <c r="N151" s="196">
        <f t="shared" si="111"/>
        <v>114.74149124404804</v>
      </c>
      <c r="O151" s="196">
        <f t="shared" si="111"/>
        <v>115.50511012918221</v>
      </c>
      <c r="P151" s="196">
        <f t="shared" si="111"/>
        <v>119.58367889866203</v>
      </c>
      <c r="Q151" s="196">
        <f t="shared" si="111"/>
        <v>119.71532954224439</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2.5104182339549355</v>
      </c>
      <c r="N152" s="223">
        <f t="shared" si="112"/>
        <v>2.8339273580998889</v>
      </c>
      <c r="O152" s="223">
        <f t="shared" si="112"/>
        <v>2.9911619513811294</v>
      </c>
      <c r="P152" s="223">
        <f t="shared" si="112"/>
        <v>3.1125825642396836</v>
      </c>
      <c r="Q152" s="223">
        <f t="shared" si="112"/>
        <v>3.1090618764521052</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116.38293427087875</v>
      </c>
      <c r="N154" s="8">
        <f t="shared" si="114"/>
        <v>117.57541860214792</v>
      </c>
      <c r="O154" s="8">
        <f t="shared" si="114"/>
        <v>118.49627208056334</v>
      </c>
      <c r="P154" s="8">
        <f t="shared" si="114"/>
        <v>122.69626146290172</v>
      </c>
      <c r="Q154" s="8">
        <f t="shared" si="114"/>
        <v>122.82439141869649</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116.38293427087875</v>
      </c>
      <c r="N156" s="84">
        <f t="shared" si="115"/>
        <v>117.57541860214823</v>
      </c>
      <c r="O156" s="84">
        <f t="shared" si="115"/>
        <v>118.4962720805636</v>
      </c>
      <c r="P156" s="84">
        <f t="shared" si="115"/>
        <v>122.69626146290145</v>
      </c>
      <c r="Q156" s="84">
        <f t="shared" si="115"/>
        <v>122.82439141869676</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116.38293427087875</v>
      </c>
      <c r="N157" s="196">
        <f t="shared" si="116"/>
        <v>117.57541860214792</v>
      </c>
      <c r="O157" s="196">
        <f t="shared" si="116"/>
        <v>118.49627208056334</v>
      </c>
      <c r="P157" s="196">
        <f t="shared" si="116"/>
        <v>122.69626146290172</v>
      </c>
      <c r="Q157" s="196">
        <f t="shared" si="116"/>
        <v>122.82439141869649</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117.04113827336369</v>
      </c>
      <c r="N161" s="84">
        <f t="shared" si="118"/>
        <v>117.90198573005267</v>
      </c>
      <c r="O161" s="84">
        <f t="shared" si="118"/>
        <v>122.09493615553366</v>
      </c>
      <c r="P161" s="84">
        <f t="shared" si="118"/>
        <v>122.22935146263188</v>
      </c>
      <c r="Q161" s="84">
        <f t="shared" si="118"/>
        <v>122.21322113260706</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117.041138273364</v>
      </c>
      <c r="N162" s="181">
        <f xml:space="preserve"> Inp!N$109</f>
        <v>117.901985730053</v>
      </c>
      <c r="O162" s="181">
        <f xml:space="preserve"> Inp!O$109</f>
        <v>122.094936155534</v>
      </c>
      <c r="P162" s="181">
        <f xml:space="preserve"> Inp!P$109</f>
        <v>122.229351462632</v>
      </c>
      <c r="Q162" s="181">
        <f xml:space="preserve"> Inp!Q$109</f>
        <v>122.213221132607</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116.71203627212122</v>
      </c>
      <c r="N171" s="84">
        <f t="shared" si="121"/>
        <v>117.73870216610045</v>
      </c>
      <c r="O171" s="84">
        <f t="shared" si="121"/>
        <v>120.29560411804863</v>
      </c>
      <c r="P171" s="84">
        <f t="shared" si="121"/>
        <v>122.46280646276666</v>
      </c>
      <c r="Q171" s="84">
        <f t="shared" si="121"/>
        <v>122.51880627565191</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46.68481450884849</v>
      </c>
      <c r="N172" s="84">
        <f t="shared" ref="N172" si="126" xml:space="preserve"> N170 * N171</f>
        <v>47.095480866440184</v>
      </c>
      <c r="O172" s="84">
        <f t="shared" ref="O172" si="127" xml:space="preserve"> O170 * O171</f>
        <v>48.118241647219456</v>
      </c>
      <c r="P172" s="84">
        <f t="shared" ref="P172" si="128" xml:space="preserve"> P170 * P171</f>
        <v>48.985122585106666</v>
      </c>
      <c r="Q172" s="84">
        <f t="shared" ref="Q172" si="129" xml:space="preserve"> Q170 * Q171</f>
        <v>49.00752251026077</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0.30390000000000006</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116.71203627212122</v>
      </c>
      <c r="N177" s="84">
        <f t="shared" si="130"/>
        <v>117.73870216610045</v>
      </c>
      <c r="O177" s="84">
        <f t="shared" si="130"/>
        <v>120.29560411804863</v>
      </c>
      <c r="P177" s="84">
        <f t="shared" si="130"/>
        <v>122.46280646276666</v>
      </c>
      <c r="Q177" s="84">
        <f t="shared" si="130"/>
        <v>122.51880627565191</v>
      </c>
    </row>
    <row r="178" spans="1:20" hidden="1" outlineLevel="2">
      <c r="E178" s="84" t="s">
        <v>762</v>
      </c>
      <c r="G178" s="70" t="s">
        <v>255</v>
      </c>
      <c r="J178" s="84">
        <f t="shared" ref="J178:Q178" si="131" xml:space="preserve"> J176 * J177</f>
        <v>0</v>
      </c>
      <c r="K178" s="84">
        <f t="shared" si="131"/>
        <v>0</v>
      </c>
      <c r="L178" s="84">
        <f t="shared" si="131"/>
        <v>0</v>
      </c>
      <c r="M178" s="84">
        <f t="shared" si="131"/>
        <v>35.468787823097649</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213.18178167511101</v>
      </c>
      <c r="N186" s="293">
        <f>Inp!N$114</f>
        <v>206.01621103034401</v>
      </c>
      <c r="O186" s="293">
        <f>Inp!O$114</f>
        <v>200.12743263956699</v>
      </c>
      <c r="P186" s="293">
        <f>Inp!P$114</f>
        <v>194.76876550137899</v>
      </c>
      <c r="Q186" s="293">
        <f>Inp!Q$114</f>
        <v>189.644788818569</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5.1713831689205199</v>
      </c>
      <c r="N187" s="293">
        <f>Inp!N$115</f>
        <v>6.0955352755031704</v>
      </c>
      <c r="O187" s="293">
        <f>Inp!O$115</f>
        <v>6.3047512516672697</v>
      </c>
      <c r="P187" s="293">
        <f>Inp!P$115</f>
        <v>6.2326004960442702</v>
      </c>
      <c r="Q187" s="293">
        <f>Inp!Q$115</f>
        <v>6.0686332421943403</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12.336953813687799</v>
      </c>
      <c r="N188" s="293">
        <f>Inp!N$116</f>
        <v>11.9843136662803</v>
      </c>
      <c r="O188" s="293">
        <f>Inp!O$116</f>
        <v>11.6634183898547</v>
      </c>
      <c r="P188" s="293">
        <f>Inp!P$116</f>
        <v>11.356577178854399</v>
      </c>
      <c r="Q188" s="293">
        <f>Inp!Q$116</f>
        <v>11.057808346433101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213.18178167511101</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204.66703534604355</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200.68668771625138</v>
      </c>
      <c r="N195" s="84">
        <f t="shared" si="141"/>
        <v>190.13051571610993</v>
      </c>
      <c r="O195" s="84">
        <f t="shared" si="141"/>
        <v>180.94106140042743</v>
      </c>
      <c r="P195" s="84">
        <f t="shared" si="141"/>
        <v>172.47417611322868</v>
      </c>
      <c r="Q195" s="84">
        <f t="shared" si="141"/>
        <v>164.48259107545729</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4.868276036194688</v>
      </c>
      <c r="N196" s="84">
        <f t="shared" si="142"/>
        <v>5.6255149034192131</v>
      </c>
      <c r="O196" s="84">
        <f t="shared" si="142"/>
        <v>5.7003098890341981</v>
      </c>
      <c r="P196" s="84">
        <f t="shared" si="142"/>
        <v>5.519173635623444</v>
      </c>
      <c r="Q196" s="84">
        <f t="shared" si="142"/>
        <v>5.2634429144147479</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11.613855452013219</v>
      </c>
      <c r="N197" s="84">
        <f t="shared" si="143"/>
        <v>11.060215730003335</v>
      </c>
      <c r="O197" s="84">
        <f t="shared" si="143"/>
        <v>10.545237477854549</v>
      </c>
      <c r="P197" s="84">
        <f t="shared" si="143"/>
        <v>10.056624260810132</v>
      </c>
      <c r="Q197" s="84">
        <f t="shared" si="143"/>
        <v>9.5906509204277448</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200.68668771625138</v>
      </c>
      <c r="N199" s="84">
        <f t="shared" si="144"/>
        <v>190.13051571610993</v>
      </c>
      <c r="O199" s="84">
        <f t="shared" si="144"/>
        <v>180.94106140042743</v>
      </c>
      <c r="P199" s="84">
        <f t="shared" si="144"/>
        <v>172.47417611322868</v>
      </c>
      <c r="Q199" s="84">
        <f t="shared" si="144"/>
        <v>164.48259107545729</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4.868276036194688</v>
      </c>
      <c r="N200" s="84">
        <f t="shared" si="145"/>
        <v>5.6255149034192131</v>
      </c>
      <c r="O200" s="84">
        <f t="shared" si="145"/>
        <v>5.7003098890341981</v>
      </c>
      <c r="P200" s="84">
        <f t="shared" si="145"/>
        <v>5.519173635623444</v>
      </c>
      <c r="Q200" s="84">
        <f t="shared" si="145"/>
        <v>5.2634429144147479</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205.55496375244607</v>
      </c>
      <c r="N201" s="211">
        <f t="shared" si="146"/>
        <v>195.75603061952913</v>
      </c>
      <c r="O201" s="211">
        <f t="shared" si="146"/>
        <v>186.64137128946163</v>
      </c>
      <c r="P201" s="211">
        <f t="shared" si="146"/>
        <v>177.99334974885213</v>
      </c>
      <c r="Q201" s="211">
        <f t="shared" si="146"/>
        <v>169.74603398987205</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205.55496375244607</v>
      </c>
      <c r="N203" s="309">
        <f t="shared" si="147"/>
        <v>195.75603061952913</v>
      </c>
      <c r="O203" s="309">
        <f t="shared" si="147"/>
        <v>186.64137128946163</v>
      </c>
      <c r="P203" s="309">
        <f t="shared" si="147"/>
        <v>177.99334974885213</v>
      </c>
      <c r="Q203" s="309">
        <f t="shared" si="147"/>
        <v>169.74603398987205</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11.613855452013219</v>
      </c>
      <c r="N204" s="309">
        <f t="shared" si="148"/>
        <v>11.060215730003335</v>
      </c>
      <c r="O204" s="309">
        <f t="shared" si="148"/>
        <v>10.545237477854549</v>
      </c>
      <c r="P204" s="309">
        <f t="shared" si="148"/>
        <v>10.056624260810132</v>
      </c>
      <c r="Q204" s="309">
        <f t="shared" si="148"/>
        <v>9.5906509204277448</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193.94110830043286</v>
      </c>
      <c r="N205" s="312">
        <f t="shared" si="149"/>
        <v>184.69581488952579</v>
      </c>
      <c r="O205" s="312">
        <f t="shared" si="149"/>
        <v>176.09613381160707</v>
      </c>
      <c r="P205" s="312">
        <f t="shared" si="149"/>
        <v>167.93672548804199</v>
      </c>
      <c r="Q205" s="312">
        <f t="shared" si="149"/>
        <v>160.1553830694443</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205.55496375244607</v>
      </c>
      <c r="N207" s="91">
        <f t="shared" si="150"/>
        <v>195.75603061952913</v>
      </c>
      <c r="O207" s="91">
        <f t="shared" si="150"/>
        <v>186.64137128946163</v>
      </c>
      <c r="P207" s="91">
        <f t="shared" si="150"/>
        <v>177.99334974885213</v>
      </c>
      <c r="Q207" s="91">
        <f t="shared" si="150"/>
        <v>169.74603398987205</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193.94110830043286</v>
      </c>
      <c r="N208" s="91">
        <f t="shared" si="151"/>
        <v>184.69581488952579</v>
      </c>
      <c r="O208" s="91">
        <f t="shared" si="151"/>
        <v>176.09613381160707</v>
      </c>
      <c r="P208" s="91">
        <f t="shared" si="151"/>
        <v>167.93672548804199</v>
      </c>
      <c r="Q208" s="91">
        <f t="shared" si="151"/>
        <v>160.1553830694443</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199.74803602643948</v>
      </c>
      <c r="N209" s="312">
        <f t="shared" si="152"/>
        <v>190.22592275452746</v>
      </c>
      <c r="O209" s="312">
        <f t="shared" si="152"/>
        <v>181.36875255053434</v>
      </c>
      <c r="P209" s="312">
        <f t="shared" si="152"/>
        <v>172.96503761844707</v>
      </c>
      <c r="Q209" s="312">
        <f t="shared" si="152"/>
        <v>164.95070852965819</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193.94110830043286</v>
      </c>
      <c r="N212" s="84">
        <f t="shared" si="153"/>
        <v>184.69581488952579</v>
      </c>
      <c r="O212" s="84">
        <f t="shared" si="153"/>
        <v>176.09613381160707</v>
      </c>
      <c r="P212" s="84">
        <f t="shared" si="153"/>
        <v>167.93672548804199</v>
      </c>
      <c r="Q212" s="84">
        <f t="shared" si="153"/>
        <v>160.1553830694443</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193.941108300433</v>
      </c>
      <c r="N213" s="181">
        <f xml:space="preserve"> Inp!N$117</f>
        <v>184.695814889525</v>
      </c>
      <c r="O213" s="181">
        <f xml:space="preserve"> Inp!O$117</f>
        <v>176.09613381160699</v>
      </c>
      <c r="P213" s="181">
        <f xml:space="preserve"> Inp!P$117</f>
        <v>167.93672548804199</v>
      </c>
      <c r="Q213" s="181">
        <f xml:space="preserve"> Inp!Q$117</f>
        <v>160.15538306944401</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213.18178167511101</v>
      </c>
      <c r="N220" s="155">
        <f>Inp!N$118</f>
        <v>205.84374303388799</v>
      </c>
      <c r="O220" s="155">
        <f>Inp!O$118</f>
        <v>198.79889523041899</v>
      </c>
      <c r="P220" s="155">
        <f>Inp!P$118</f>
        <v>192.12865255857099</v>
      </c>
      <c r="Q220" s="155">
        <f>Inp!Q$118</f>
        <v>185.727463815547</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4.2281708321637099</v>
      </c>
      <c r="N221" s="155">
        <f>Inp!N$119</f>
        <v>4.1255168208003896</v>
      </c>
      <c r="O221" s="155">
        <f>Inp!O$119</f>
        <v>4.1253258918573801</v>
      </c>
      <c r="P221" s="155">
        <f>Inp!P$119</f>
        <v>4.0347017037301001</v>
      </c>
      <c r="Q221" s="155">
        <f>Inp!Q$119</f>
        <v>3.90027674012675</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11.566209473387</v>
      </c>
      <c r="N223" s="155">
        <f>Inp!N$122</f>
        <v>11.1703646242694</v>
      </c>
      <c r="O223" s="155">
        <f>Inp!O$122</f>
        <v>10.7955685637051</v>
      </c>
      <c r="P223" s="155">
        <f>Inp!P$122</f>
        <v>10.435890446754399</v>
      </c>
      <c r="Q223" s="155">
        <f>Inp!Q$122</f>
        <v>10.0881957975618</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213.18178167511101</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204.66703534604355</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200.68668771625138</v>
      </c>
      <c r="N235" s="84">
        <f t="shared" si="159"/>
        <v>189.9713465471076</v>
      </c>
      <c r="O235" s="84">
        <f t="shared" si="159"/>
        <v>179.73989189682243</v>
      </c>
      <c r="P235" s="84">
        <f t="shared" si="159"/>
        <v>170.13626888521651</v>
      </c>
      <c r="Q235" s="84">
        <f t="shared" si="159"/>
        <v>161.08501938052314</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3.9803476297921758</v>
      </c>
      <c r="N236" s="84">
        <f t="shared" si="160"/>
        <v>3.8074025185267213</v>
      </c>
      <c r="O236" s="84">
        <f t="shared" si="160"/>
        <v>3.7298277185201907</v>
      </c>
      <c r="P236" s="84">
        <f t="shared" si="160"/>
        <v>3.5728616465896432</v>
      </c>
      <c r="Q236" s="84">
        <f t="shared" si="160"/>
        <v>3.3827854069912142</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10.888286280409503</v>
      </c>
      <c r="N238" s="84">
        <f t="shared" si="162"/>
        <v>10.309029450291726</v>
      </c>
      <c r="O238" s="84">
        <f t="shared" si="162"/>
        <v>9.7605890835362246</v>
      </c>
      <c r="P238" s="84">
        <f t="shared" si="162"/>
        <v>9.2413257442920713</v>
      </c>
      <c r="Q238" s="84">
        <f t="shared" si="162"/>
        <v>8.7496872146957259</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200.68668771625138</v>
      </c>
      <c r="N241" s="84">
        <f t="shared" si="164"/>
        <v>189.9713465471076</v>
      </c>
      <c r="O241" s="84">
        <f t="shared" si="164"/>
        <v>179.73989189682243</v>
      </c>
      <c r="P241" s="84">
        <f t="shared" si="164"/>
        <v>170.13626888521651</v>
      </c>
      <c r="Q241" s="84">
        <f t="shared" si="164"/>
        <v>161.08501938052314</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3.9803476297921758</v>
      </c>
      <c r="N242" s="84">
        <f t="shared" si="165"/>
        <v>3.8074025185267213</v>
      </c>
      <c r="O242" s="84">
        <f t="shared" si="165"/>
        <v>3.7298277185201907</v>
      </c>
      <c r="P242" s="84">
        <f t="shared" si="165"/>
        <v>3.5728616465896432</v>
      </c>
      <c r="Q242" s="84">
        <f t="shared" si="165"/>
        <v>3.3827854069912142</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204.66703534604355</v>
      </c>
      <c r="N245" s="211">
        <f t="shared" si="167"/>
        <v>193.77874906563432</v>
      </c>
      <c r="O245" s="211">
        <f t="shared" si="167"/>
        <v>183.46971961534263</v>
      </c>
      <c r="P245" s="211">
        <f t="shared" si="167"/>
        <v>173.70913053180615</v>
      </c>
      <c r="Q245" s="211">
        <f t="shared" si="167"/>
        <v>164.46780478751435</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204.66703534604355</v>
      </c>
      <c r="N247" s="117">
        <f t="shared" si="168"/>
        <v>193.77874906563432</v>
      </c>
      <c r="O247" s="117">
        <f t="shared" si="168"/>
        <v>183.46971961534263</v>
      </c>
      <c r="P247" s="117">
        <f t="shared" si="168"/>
        <v>173.70913053180615</v>
      </c>
      <c r="Q247" s="117">
        <f t="shared" si="168"/>
        <v>164.46780478751435</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10.888286280409503</v>
      </c>
      <c r="N248" s="117">
        <f t="shared" si="169"/>
        <v>10.309029450291726</v>
      </c>
      <c r="O248" s="117">
        <f t="shared" si="169"/>
        <v>9.7605890835362246</v>
      </c>
      <c r="P248" s="117">
        <f t="shared" si="169"/>
        <v>9.2413257442920713</v>
      </c>
      <c r="Q248" s="117">
        <f t="shared" si="169"/>
        <v>8.7496872146957259</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193.77874906563403</v>
      </c>
      <c r="N250" s="260">
        <f t="shared" si="171"/>
        <v>183.4697196153426</v>
      </c>
      <c r="O250" s="260">
        <f t="shared" si="171"/>
        <v>173.70913053180641</v>
      </c>
      <c r="P250" s="260">
        <f t="shared" si="171"/>
        <v>164.46780478751407</v>
      </c>
      <c r="Q250" s="260">
        <f t="shared" si="171"/>
        <v>155.71811757281864</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204.66703534604355</v>
      </c>
      <c r="N252" s="91">
        <f t="shared" si="172"/>
        <v>193.77874906563432</v>
      </c>
      <c r="O252" s="91">
        <f t="shared" si="172"/>
        <v>183.46971961534263</v>
      </c>
      <c r="P252" s="91">
        <f t="shared" si="172"/>
        <v>173.70913053180615</v>
      </c>
      <c r="Q252" s="91">
        <f t="shared" si="172"/>
        <v>164.46780478751435</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193.77874906563403</v>
      </c>
      <c r="N253" s="91">
        <f t="shared" si="173"/>
        <v>183.4697196153426</v>
      </c>
      <c r="O253" s="91">
        <f t="shared" si="173"/>
        <v>173.70913053180641</v>
      </c>
      <c r="P253" s="91">
        <f t="shared" si="173"/>
        <v>164.46780478751407</v>
      </c>
      <c r="Q253" s="91">
        <f t="shared" si="173"/>
        <v>155.71811757281864</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199.22289220583878</v>
      </c>
      <c r="N254" s="260">
        <f t="shared" si="174"/>
        <v>188.62423434048844</v>
      </c>
      <c r="O254" s="260">
        <f t="shared" si="174"/>
        <v>178.58942507357452</v>
      </c>
      <c r="P254" s="260">
        <f t="shared" si="174"/>
        <v>169.08846765966013</v>
      </c>
      <c r="Q254" s="260">
        <f t="shared" si="174"/>
        <v>160.0929611801665</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193.77874906563403</v>
      </c>
      <c r="N257" s="84">
        <f t="shared" si="175"/>
        <v>183.4697196153426</v>
      </c>
      <c r="O257" s="84">
        <f t="shared" si="175"/>
        <v>173.70913053180641</v>
      </c>
      <c r="P257" s="84">
        <f t="shared" si="175"/>
        <v>164.46780478751407</v>
      </c>
      <c r="Q257" s="84">
        <f t="shared" si="175"/>
        <v>155.71811757281864</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193.778749065634</v>
      </c>
      <c r="N258" s="181">
        <f xml:space="preserve"> Inp!N$124</f>
        <v>183.469719615342</v>
      </c>
      <c r="O258" s="181">
        <f xml:space="preserve"> Inp!O$124</f>
        <v>173.70913053180601</v>
      </c>
      <c r="P258" s="181">
        <f xml:space="preserve"> Inp!P$124</f>
        <v>164.46780478751401</v>
      </c>
      <c r="Q258" s="181">
        <f xml:space="preserve"> Inp!Q$124</f>
        <v>155.71811757281799</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20.354159475993299</v>
      </c>
      <c r="O266" s="229">
        <f xml:space="preserve"> Inp!O$125</f>
        <v>39.457208077339402</v>
      </c>
      <c r="P266" s="229">
        <f xml:space="preserve"> Inp!P$125</f>
        <v>55.345095361905898</v>
      </c>
      <c r="Q266" s="229">
        <f xml:space="preserve"> Inp!Q$125</f>
        <v>73.247823784828199</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0.40793772039813597</v>
      </c>
      <c r="O267" s="229">
        <f xml:space="preserve"> Inp!O$126</f>
        <v>0.81878645207353296</v>
      </c>
      <c r="P267" s="229">
        <f xml:space="preserve"> Inp!P$126</f>
        <v>1.16224700260006</v>
      </c>
      <c r="Q267" s="229">
        <f xml:space="preserve"> Inp!Q$126</f>
        <v>1.5382042994814999</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20.9103754633175</v>
      </c>
      <c r="N268" s="229">
        <f xml:space="preserve"> Inp!N$127</f>
        <v>20.3407175383152</v>
      </c>
      <c r="O268" s="229">
        <f xml:space="preserve"> Inp!O$127</f>
        <v>17.6821283557199</v>
      </c>
      <c r="P268" s="229">
        <f xml:space="preserve"> Inp!P$127</f>
        <v>20.286287275646199</v>
      </c>
      <c r="Q268" s="229">
        <f xml:space="preserve"> Inp!Q$127</f>
        <v>21.3805831355082</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0.55621598732424604</v>
      </c>
      <c r="N269" s="229">
        <f xml:space="preserve"> Inp!N$128</f>
        <v>1.6456066573672099</v>
      </c>
      <c r="O269" s="229">
        <f xml:space="preserve"> Inp!O$128</f>
        <v>2.6130275232269198</v>
      </c>
      <c r="P269" s="229">
        <f xml:space="preserve"> Inp!P$128</f>
        <v>3.54580585532391</v>
      </c>
      <c r="Q269" s="229">
        <f xml:space="preserve"> Inp!Q$128</f>
        <v>4.5473402054897996</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18.784671452716648</v>
      </c>
      <c r="O276" s="84">
        <f t="shared" si="186"/>
        <v>35.67441512263612</v>
      </c>
      <c r="P276" s="84">
        <f t="shared" si="186"/>
        <v>49.009910289672241</v>
      </c>
      <c r="Q276" s="84">
        <f t="shared" si="186"/>
        <v>63.529253410138395</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0.37648206794720573</v>
      </c>
      <c r="O277" s="84">
        <f t="shared" si="187"/>
        <v>0.74028876373635277</v>
      </c>
      <c r="P277" s="84">
        <f t="shared" si="187"/>
        <v>1.029208116083149</v>
      </c>
      <c r="Q277" s="84">
        <f t="shared" si="187"/>
        <v>1.3341143216129998</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19.684768359013571</v>
      </c>
      <c r="N278" s="84">
        <f t="shared" si="188"/>
        <v>18.772266008843182</v>
      </c>
      <c r="O278" s="84">
        <f t="shared" si="188"/>
        <v>15.986929079656813</v>
      </c>
      <c r="P278" s="84">
        <f t="shared" si="188"/>
        <v>17.964177547957913</v>
      </c>
      <c r="Q278" s="84">
        <f t="shared" si="188"/>
        <v>18.543793028750358</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0.52361483834976152</v>
      </c>
      <c r="N279" s="84">
        <f t="shared" si="189"/>
        <v>1.5187156431345468</v>
      </c>
      <c r="O279" s="84">
        <f t="shared" si="189"/>
        <v>2.3625145602738886</v>
      </c>
      <c r="P279" s="84">
        <f t="shared" si="189"/>
        <v>3.1399282219618709</v>
      </c>
      <c r="Q279" s="84">
        <f t="shared" si="189"/>
        <v>3.9439960578939384</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18.784671452716648</v>
      </c>
      <c r="O281" s="235">
        <f t="shared" si="190"/>
        <v>35.67441512263612</v>
      </c>
      <c r="P281" s="235">
        <f t="shared" si="190"/>
        <v>49.009910289672241</v>
      </c>
      <c r="Q281" s="235">
        <f t="shared" si="190"/>
        <v>63.529253410138395</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0.37648206794720573</v>
      </c>
      <c r="O282" s="235">
        <f t="shared" si="191"/>
        <v>0.74028876373635277</v>
      </c>
      <c r="P282" s="235">
        <f t="shared" si="191"/>
        <v>1.029208116083149</v>
      </c>
      <c r="Q282" s="235">
        <f t="shared" si="191"/>
        <v>1.3341143216129998</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19.161153520663852</v>
      </c>
      <c r="O283" s="211">
        <f t="shared" si="192"/>
        <v>36.414703886372472</v>
      </c>
      <c r="P283" s="211">
        <f t="shared" si="192"/>
        <v>50.039118405755389</v>
      </c>
      <c r="Q283" s="211">
        <f t="shared" si="192"/>
        <v>64.863367731751396</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19.161153520663852</v>
      </c>
      <c r="O285" s="261">
        <f t="shared" si="193"/>
        <v>36.414703886372472</v>
      </c>
      <c r="P285" s="261">
        <f t="shared" si="193"/>
        <v>50.039118405755389</v>
      </c>
      <c r="Q285" s="261">
        <f t="shared" si="193"/>
        <v>64.863367731751396</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19.684768359013571</v>
      </c>
      <c r="N286" s="261">
        <f t="shared" si="194"/>
        <v>18.772266008843182</v>
      </c>
      <c r="O286" s="261">
        <f t="shared" si="194"/>
        <v>15.986929079656813</v>
      </c>
      <c r="P286" s="261">
        <f t="shared" si="194"/>
        <v>17.964177547957913</v>
      </c>
      <c r="Q286" s="261">
        <f t="shared" si="194"/>
        <v>18.543793028750358</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0.52361483834976152</v>
      </c>
      <c r="N287" s="261">
        <f t="shared" si="195"/>
        <v>1.5187156431345468</v>
      </c>
      <c r="O287" s="261">
        <f t="shared" si="195"/>
        <v>2.3625145602738886</v>
      </c>
      <c r="P287" s="261">
        <f t="shared" si="195"/>
        <v>3.1399282219618709</v>
      </c>
      <c r="Q287" s="261">
        <f t="shared" si="195"/>
        <v>3.9439960578939384</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19.16115352066381</v>
      </c>
      <c r="N288" s="260">
        <f t="shared" si="196"/>
        <v>36.414703886372486</v>
      </c>
      <c r="O288" s="260">
        <f t="shared" si="196"/>
        <v>50.039118405755396</v>
      </c>
      <c r="P288" s="260">
        <f t="shared" si="196"/>
        <v>64.863367731751438</v>
      </c>
      <c r="Q288" s="260">
        <f t="shared" si="196"/>
        <v>79.463164702607813</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19.161153520663852</v>
      </c>
      <c r="O290" s="84">
        <f t="shared" si="197"/>
        <v>36.414703886372472</v>
      </c>
      <c r="P290" s="84">
        <f t="shared" si="197"/>
        <v>50.039118405755389</v>
      </c>
      <c r="Q290" s="84">
        <f t="shared" si="197"/>
        <v>64.863367731751396</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19.16115352066381</v>
      </c>
      <c r="N291" s="84">
        <f t="shared" si="198"/>
        <v>36.414703886372486</v>
      </c>
      <c r="O291" s="84">
        <f t="shared" si="198"/>
        <v>50.039118405755396</v>
      </c>
      <c r="P291" s="84">
        <f t="shared" si="198"/>
        <v>64.863367731751438</v>
      </c>
      <c r="Q291" s="84">
        <f t="shared" si="198"/>
        <v>79.463164702607813</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9.5805767603319048</v>
      </c>
      <c r="N292" s="260">
        <f t="shared" si="199"/>
        <v>27.787928703518169</v>
      </c>
      <c r="O292" s="260">
        <f t="shared" si="199"/>
        <v>43.226911146063934</v>
      </c>
      <c r="P292" s="260">
        <f t="shared" si="199"/>
        <v>57.451243068753413</v>
      </c>
      <c r="Q292" s="260">
        <f t="shared" si="199"/>
        <v>72.163266217179597</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19.16115352066381</v>
      </c>
      <c r="N295" s="84">
        <f t="shared" si="200"/>
        <v>36.414703886372486</v>
      </c>
      <c r="O295" s="84">
        <f t="shared" si="200"/>
        <v>50.039118405755396</v>
      </c>
      <c r="P295" s="84">
        <f t="shared" si="200"/>
        <v>64.863367731751438</v>
      </c>
      <c r="Q295" s="84">
        <f t="shared" si="200"/>
        <v>79.463164702607813</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19.161153520663799</v>
      </c>
      <c r="N296" s="181">
        <f xml:space="preserve"> Inp!N$129</f>
        <v>36.4147038863725</v>
      </c>
      <c r="O296" s="181">
        <f xml:space="preserve"> Inp!O$129</f>
        <v>50.039118405755403</v>
      </c>
      <c r="P296" s="181">
        <f xml:space="preserve"> Inp!P$129</f>
        <v>64.863367731751396</v>
      </c>
      <c r="Q296" s="181">
        <f xml:space="preserve"> Inp!Q$129</f>
        <v>79.463164702607799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204.66703534604355</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204.66703534604355</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409.3340706920871</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205.55496375244607</v>
      </c>
      <c r="N308" s="84">
        <f t="shared" si="206"/>
        <v>195.75603061952913</v>
      </c>
      <c r="O308" s="84">
        <f t="shared" si="206"/>
        <v>186.64137128946163</v>
      </c>
      <c r="P308" s="84">
        <f t="shared" si="206"/>
        <v>177.99334974885213</v>
      </c>
      <c r="Q308" s="84">
        <f t="shared" si="206"/>
        <v>169.74603398987205</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204.66703534604355</v>
      </c>
      <c r="N309" s="84">
        <f t="shared" si="207"/>
        <v>193.77874906563432</v>
      </c>
      <c r="O309" s="84">
        <f t="shared" si="207"/>
        <v>183.46971961534263</v>
      </c>
      <c r="P309" s="84">
        <f t="shared" si="207"/>
        <v>173.70913053180615</v>
      </c>
      <c r="Q309" s="84">
        <f t="shared" si="207"/>
        <v>164.46780478751435</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19.161153520663852</v>
      </c>
      <c r="O310" s="84">
        <f t="shared" si="208"/>
        <v>36.414703886372472</v>
      </c>
      <c r="P310" s="84">
        <f t="shared" si="208"/>
        <v>50.039118405755389</v>
      </c>
      <c r="Q310" s="84">
        <f t="shared" si="208"/>
        <v>64.863367731751396</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410.22199909848962</v>
      </c>
      <c r="N311" s="312">
        <f t="shared" si="209"/>
        <v>408.69593320582732</v>
      </c>
      <c r="O311" s="312">
        <f t="shared" si="209"/>
        <v>406.52579479117674</v>
      </c>
      <c r="P311" s="312">
        <f t="shared" si="209"/>
        <v>401.74159868641368</v>
      </c>
      <c r="Q311" s="312">
        <f t="shared" si="209"/>
        <v>399.0772065091378</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193.94110830043286</v>
      </c>
      <c r="N313" s="84">
        <f t="shared" si="210"/>
        <v>184.69581488952579</v>
      </c>
      <c r="O313" s="84">
        <f t="shared" si="210"/>
        <v>176.09613381160707</v>
      </c>
      <c r="P313" s="84">
        <f t="shared" si="210"/>
        <v>167.93672548804199</v>
      </c>
      <c r="Q313" s="84">
        <f t="shared" si="210"/>
        <v>160.1553830694443</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193.77874906563403</v>
      </c>
      <c r="N314" s="84">
        <f t="shared" si="211"/>
        <v>183.4697196153426</v>
      </c>
      <c r="O314" s="84">
        <f t="shared" si="211"/>
        <v>173.70913053180641</v>
      </c>
      <c r="P314" s="84">
        <f t="shared" si="211"/>
        <v>164.46780478751407</v>
      </c>
      <c r="Q314" s="84">
        <f t="shared" si="211"/>
        <v>155.71811757281864</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19.16115352066381</v>
      </c>
      <c r="N315" s="84">
        <f t="shared" si="212"/>
        <v>36.414703886372486</v>
      </c>
      <c r="O315" s="84">
        <f t="shared" si="212"/>
        <v>50.039118405755396</v>
      </c>
      <c r="P315" s="84">
        <f t="shared" si="212"/>
        <v>64.863367731751438</v>
      </c>
      <c r="Q315" s="84">
        <f t="shared" si="212"/>
        <v>79.463164702607813</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406.88101088673068</v>
      </c>
      <c r="N316" s="211">
        <f t="shared" si="214"/>
        <v>404.58023839124087</v>
      </c>
      <c r="O316" s="211">
        <f t="shared" si="214"/>
        <v>399.84438274916886</v>
      </c>
      <c r="P316" s="211">
        <f t="shared" si="214"/>
        <v>397.26789800730751</v>
      </c>
      <c r="Q316" s="211">
        <f t="shared" si="214"/>
        <v>395.33666534487071</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410.22199909848962</v>
      </c>
      <c r="N318" s="84">
        <f t="shared" si="215"/>
        <v>408.69593320582732</v>
      </c>
      <c r="O318" s="84">
        <f t="shared" si="215"/>
        <v>406.52579479117674</v>
      </c>
      <c r="P318" s="84">
        <f t="shared" si="215"/>
        <v>401.74159868641368</v>
      </c>
      <c r="Q318" s="84">
        <f t="shared" si="215"/>
        <v>399.0772065091378</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406.88101088673068</v>
      </c>
      <c r="N319" s="84">
        <f t="shared" si="216"/>
        <v>404.58023839124087</v>
      </c>
      <c r="O319" s="84">
        <f t="shared" si="216"/>
        <v>399.84438274916886</v>
      </c>
      <c r="P319" s="84">
        <f t="shared" si="216"/>
        <v>397.26789800730751</v>
      </c>
      <c r="Q319" s="84">
        <f t="shared" si="216"/>
        <v>395.33666534487071</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408.55150499261015</v>
      </c>
      <c r="N320" s="211">
        <f t="shared" si="217"/>
        <v>406.63808579853412</v>
      </c>
      <c r="O320" s="211">
        <f t="shared" si="217"/>
        <v>403.1850887701728</v>
      </c>
      <c r="P320" s="211">
        <f t="shared" si="217"/>
        <v>399.50474834686059</v>
      </c>
      <c r="Q320" s="211">
        <f t="shared" si="217"/>
        <v>397.20693592700422</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426.36356335022202</v>
      </c>
      <c r="N323" s="181">
        <f xml:space="preserve"> Inp!N$130</f>
        <v>432.21411354022501</v>
      </c>
      <c r="O323" s="181">
        <f xml:space="preserve"> Inp!O$130</f>
        <v>438.38353594732502</v>
      </c>
      <c r="P323" s="181">
        <f xml:space="preserve"> Inp!P$130</f>
        <v>442.24251342185602</v>
      </c>
      <c r="Q323" s="181">
        <f xml:space="preserve"> Inp!Q$130</f>
        <v>448.620076418944</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9.3995540010842298</v>
      </c>
      <c r="N324" s="181">
        <f xml:space="preserve"> Inp!N$131</f>
        <v>10.628989816701701</v>
      </c>
      <c r="O324" s="181">
        <f xml:space="preserve"> Inp!O$131</f>
        <v>11.2488635955982</v>
      </c>
      <c r="P324" s="181">
        <f xml:space="preserve"> Inp!P$131</f>
        <v>11.4295492023744</v>
      </c>
      <c r="Q324" s="181">
        <f xml:space="preserve"> Inp!Q$131</f>
        <v>11.5071142818026</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401.37337543250277</v>
      </c>
      <c r="N326" s="196">
        <f t="shared" si="218"/>
        <v>398.88653371593392</v>
      </c>
      <c r="O326" s="196">
        <f t="shared" si="218"/>
        <v>396.35536841988562</v>
      </c>
      <c r="P326" s="196">
        <f t="shared" si="218"/>
        <v>391.62035528811754</v>
      </c>
      <c r="Q326" s="196">
        <f t="shared" si="218"/>
        <v>389.09686386611867</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8.8486236659868638</v>
      </c>
      <c r="N327" s="223">
        <f t="shared" si="219"/>
        <v>9.8093994898931456</v>
      </c>
      <c r="O327" s="223">
        <f t="shared" si="219"/>
        <v>10.170426371290757</v>
      </c>
      <c r="P327" s="223">
        <f t="shared" si="219"/>
        <v>10.121243398296208</v>
      </c>
      <c r="Q327" s="223">
        <f t="shared" si="219"/>
        <v>9.9803426430189699</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410.22199909848962</v>
      </c>
      <c r="N329" s="8">
        <f t="shared" ref="N329:Q329" si="222" xml:space="preserve"> SUM(N326:N328)</f>
        <v>408.69593320582709</v>
      </c>
      <c r="O329" s="8">
        <f t="shared" si="222"/>
        <v>406.52579479117639</v>
      </c>
      <c r="P329" s="8">
        <f t="shared" si="222"/>
        <v>401.74159868641374</v>
      </c>
      <c r="Q329" s="8">
        <f t="shared" si="222"/>
        <v>399.07720650913762</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410.22199909848962</v>
      </c>
      <c r="N331" s="84">
        <f t="shared" si="223"/>
        <v>408.69593320582732</v>
      </c>
      <c r="O331" s="84">
        <f t="shared" si="223"/>
        <v>406.52579479117674</v>
      </c>
      <c r="P331" s="84">
        <f t="shared" si="223"/>
        <v>401.74159868641368</v>
      </c>
      <c r="Q331" s="84">
        <f t="shared" si="223"/>
        <v>399.0772065091378</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410.22199909848962</v>
      </c>
      <c r="N332" s="196">
        <f t="shared" si="224"/>
        <v>408.69593320582709</v>
      </c>
      <c r="O332" s="196">
        <f t="shared" si="224"/>
        <v>406.52579479117639</v>
      </c>
      <c r="P332" s="196">
        <f t="shared" si="224"/>
        <v>401.74159868641374</v>
      </c>
      <c r="Q332" s="196">
        <f t="shared" si="224"/>
        <v>399.07720650913762</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406.88101088673068</v>
      </c>
      <c r="N336" s="84">
        <f t="shared" si="226"/>
        <v>404.58023839124087</v>
      </c>
      <c r="O336" s="84">
        <f t="shared" si="226"/>
        <v>399.84438274916886</v>
      </c>
      <c r="P336" s="84">
        <f t="shared" si="226"/>
        <v>397.26789800730751</v>
      </c>
      <c r="Q336" s="84">
        <f t="shared" si="226"/>
        <v>395.33666534487071</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406.88101088673102</v>
      </c>
      <c r="N337" s="181">
        <f xml:space="preserve"> Inp!N$132</f>
        <v>404.58023839124002</v>
      </c>
      <c r="O337" s="181">
        <f xml:space="preserve"> Inp!O$132</f>
        <v>399.84438274916801</v>
      </c>
      <c r="P337" s="181">
        <f xml:space="preserve"> Inp!P$132</f>
        <v>397.26789800730802</v>
      </c>
      <c r="Q337" s="181">
        <f xml:space="preserve"> Inp!Q$132</f>
        <v>395.33666534487003</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408.55150499261015</v>
      </c>
      <c r="N346" s="84">
        <f t="shared" si="230"/>
        <v>406.63808579853412</v>
      </c>
      <c r="O346" s="84">
        <f t="shared" si="230"/>
        <v>403.1850887701728</v>
      </c>
      <c r="P346" s="84">
        <f t="shared" si="230"/>
        <v>399.50474834686059</v>
      </c>
      <c r="Q346" s="84">
        <f t="shared" si="230"/>
        <v>397.20693592700422</v>
      </c>
    </row>
    <row r="347" spans="1:17" hidden="1" outlineLevel="2">
      <c r="B347" s="269"/>
      <c r="E347" s="84" t="s">
        <v>803</v>
      </c>
      <c r="G347" s="70" t="s">
        <v>255</v>
      </c>
      <c r="J347" s="84">
        <f t="shared" ref="J347:Q347" si="231" xml:space="preserve"> J345 * J346</f>
        <v>0</v>
      </c>
      <c r="K347" s="84">
        <f t="shared" si="231"/>
        <v>0</v>
      </c>
      <c r="L347" s="84">
        <f t="shared" si="231"/>
        <v>0</v>
      </c>
      <c r="M347" s="84">
        <f t="shared" si="231"/>
        <v>163.42060199704406</v>
      </c>
      <c r="N347" s="84">
        <f t="shared" si="231"/>
        <v>162.65523431941367</v>
      </c>
      <c r="O347" s="84">
        <f t="shared" si="231"/>
        <v>161.27403550806912</v>
      </c>
      <c r="P347" s="84">
        <f t="shared" si="231"/>
        <v>159.80189933874425</v>
      </c>
      <c r="Q347" s="84">
        <f t="shared" si="231"/>
        <v>158.88277437080171</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0.30390000000000006</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408.55150499261015</v>
      </c>
      <c r="N352" s="84">
        <f t="shared" si="232"/>
        <v>406.63808579853412</v>
      </c>
      <c r="O352" s="84">
        <f t="shared" si="232"/>
        <v>403.1850887701728</v>
      </c>
      <c r="P352" s="84">
        <f t="shared" si="232"/>
        <v>399.50474834686059</v>
      </c>
      <c r="Q352" s="84">
        <f t="shared" si="232"/>
        <v>397.20693592700422</v>
      </c>
    </row>
    <row r="353" spans="1:17" hidden="1" outlineLevel="2">
      <c r="E353" s="84" t="s">
        <v>804</v>
      </c>
      <c r="G353" s="70" t="s">
        <v>255</v>
      </c>
      <c r="J353" s="84">
        <f t="shared" ref="J353:Q353" si="233" xml:space="preserve"> J351 * J352</f>
        <v>0</v>
      </c>
      <c r="K353" s="84">
        <f t="shared" si="233"/>
        <v>0</v>
      </c>
      <c r="L353" s="84">
        <f t="shared" si="233"/>
        <v>0</v>
      </c>
      <c r="M353" s="84">
        <f t="shared" si="233"/>
        <v>124.15880236725425</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v>
      </c>
      <c r="N361" s="293">
        <f>Inp!N$137</f>
        <v>0</v>
      </c>
      <c r="O361" s="293">
        <f>Inp!O$137</f>
        <v>0</v>
      </c>
      <c r="P361" s="293">
        <f>Inp!P$137</f>
        <v>0</v>
      </c>
      <c r="Q361" s="293">
        <f>Inp!Q$137</f>
        <v>0</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0</v>
      </c>
      <c r="N362" s="293">
        <f>Inp!N$138</f>
        <v>0</v>
      </c>
      <c r="O362" s="293">
        <f>Inp!O$138</f>
        <v>0</v>
      </c>
      <c r="P362" s="293">
        <f>Inp!P$138</f>
        <v>0</v>
      </c>
      <c r="Q362" s="293">
        <f>Inp!Q$138</f>
        <v>0</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0</v>
      </c>
      <c r="N363" s="293">
        <f>Inp!N$139</f>
        <v>0</v>
      </c>
      <c r="O363" s="293">
        <f>Inp!O$139</f>
        <v>0</v>
      </c>
      <c r="P363" s="293">
        <f>Inp!P$139</f>
        <v>0</v>
      </c>
      <c r="Q363" s="293">
        <f>Inp!Q$139</f>
        <v>0</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v>
      </c>
      <c r="N370" s="84">
        <f t="shared" si="243"/>
        <v>0</v>
      </c>
      <c r="O370" s="84">
        <f t="shared" si="243"/>
        <v>0</v>
      </c>
      <c r="P370" s="84">
        <f t="shared" si="243"/>
        <v>0</v>
      </c>
      <c r="Q370" s="84">
        <f t="shared" si="243"/>
        <v>0</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0</v>
      </c>
      <c r="N371" s="84">
        <f t="shared" si="244"/>
        <v>0</v>
      </c>
      <c r="O371" s="84">
        <f t="shared" si="244"/>
        <v>0</v>
      </c>
      <c r="P371" s="84">
        <f t="shared" si="244"/>
        <v>0</v>
      </c>
      <c r="Q371" s="84">
        <f t="shared" si="244"/>
        <v>0</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0</v>
      </c>
      <c r="N372" s="84">
        <f t="shared" si="245"/>
        <v>0</v>
      </c>
      <c r="O372" s="84">
        <f t="shared" si="245"/>
        <v>0</v>
      </c>
      <c r="P372" s="84">
        <f t="shared" si="245"/>
        <v>0</v>
      </c>
      <c r="Q372" s="84">
        <f t="shared" si="245"/>
        <v>0</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v>
      </c>
      <c r="N374" s="84">
        <f t="shared" si="246"/>
        <v>0</v>
      </c>
      <c r="O374" s="84">
        <f t="shared" si="246"/>
        <v>0</v>
      </c>
      <c r="P374" s="84">
        <f t="shared" si="246"/>
        <v>0</v>
      </c>
      <c r="Q374" s="84">
        <f t="shared" si="246"/>
        <v>0</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0</v>
      </c>
      <c r="N375" s="84">
        <f t="shared" si="247"/>
        <v>0</v>
      </c>
      <c r="O375" s="84">
        <f t="shared" si="247"/>
        <v>0</v>
      </c>
      <c r="P375" s="84">
        <f t="shared" si="247"/>
        <v>0</v>
      </c>
      <c r="Q375" s="84">
        <f t="shared" si="247"/>
        <v>0</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v>
      </c>
      <c r="N376" s="211">
        <f t="shared" si="248"/>
        <v>0</v>
      </c>
      <c r="O376" s="211">
        <f t="shared" si="248"/>
        <v>0</v>
      </c>
      <c r="P376" s="211">
        <f t="shared" si="248"/>
        <v>0</v>
      </c>
      <c r="Q376" s="211">
        <f t="shared" si="248"/>
        <v>0</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v>
      </c>
      <c r="N378" s="309">
        <f t="shared" si="249"/>
        <v>0</v>
      </c>
      <c r="O378" s="309">
        <f t="shared" si="249"/>
        <v>0</v>
      </c>
      <c r="P378" s="309">
        <f t="shared" si="249"/>
        <v>0</v>
      </c>
      <c r="Q378" s="309">
        <f t="shared" si="249"/>
        <v>0</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0</v>
      </c>
      <c r="N379" s="309">
        <f t="shared" si="250"/>
        <v>0</v>
      </c>
      <c r="O379" s="309">
        <f t="shared" si="250"/>
        <v>0</v>
      </c>
      <c r="P379" s="309">
        <f t="shared" si="250"/>
        <v>0</v>
      </c>
      <c r="Q379" s="309">
        <f t="shared" si="250"/>
        <v>0</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v>
      </c>
      <c r="N380" s="312">
        <f t="shared" si="251"/>
        <v>0</v>
      </c>
      <c r="O380" s="312">
        <f t="shared" si="251"/>
        <v>0</v>
      </c>
      <c r="P380" s="312">
        <f t="shared" si="251"/>
        <v>0</v>
      </c>
      <c r="Q380" s="312">
        <f t="shared" si="251"/>
        <v>0</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v>
      </c>
      <c r="N382" s="91">
        <f t="shared" si="252"/>
        <v>0</v>
      </c>
      <c r="O382" s="91">
        <f t="shared" si="252"/>
        <v>0</v>
      </c>
      <c r="P382" s="91">
        <f t="shared" si="252"/>
        <v>0</v>
      </c>
      <c r="Q382" s="91">
        <f t="shared" si="252"/>
        <v>0</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v>
      </c>
      <c r="N383" s="91">
        <f t="shared" si="253"/>
        <v>0</v>
      </c>
      <c r="O383" s="91">
        <f t="shared" si="253"/>
        <v>0</v>
      </c>
      <c r="P383" s="91">
        <f t="shared" si="253"/>
        <v>0</v>
      </c>
      <c r="Q383" s="91">
        <f t="shared" si="253"/>
        <v>0</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v>
      </c>
      <c r="N384" s="312">
        <f t="shared" si="254"/>
        <v>0</v>
      </c>
      <c r="O384" s="312">
        <f t="shared" si="254"/>
        <v>0</v>
      </c>
      <c r="P384" s="312">
        <f t="shared" si="254"/>
        <v>0</v>
      </c>
      <c r="Q384" s="312">
        <f t="shared" si="254"/>
        <v>0</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v>
      </c>
      <c r="N387" s="84">
        <f t="shared" si="255"/>
        <v>0</v>
      </c>
      <c r="O387" s="84">
        <f t="shared" si="255"/>
        <v>0</v>
      </c>
      <c r="P387" s="84">
        <f t="shared" si="255"/>
        <v>0</v>
      </c>
      <c r="Q387" s="84">
        <f t="shared" si="255"/>
        <v>0</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v>
      </c>
      <c r="N388" s="181">
        <f xml:space="preserve"> Inp!N$140</f>
        <v>0</v>
      </c>
      <c r="O388" s="181">
        <f xml:space="preserve"> Inp!O$140</f>
        <v>0</v>
      </c>
      <c r="P388" s="181">
        <f xml:space="preserve"> Inp!P$140</f>
        <v>0</v>
      </c>
      <c r="Q388" s="181">
        <f xml:space="preserve"> Inp!Q$140</f>
        <v>0</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v>
      </c>
      <c r="N395" s="155">
        <f>Inp!N$141</f>
        <v>0</v>
      </c>
      <c r="O395" s="155">
        <f>Inp!O$141</f>
        <v>0</v>
      </c>
      <c r="P395" s="155">
        <f>Inp!P$141</f>
        <v>0</v>
      </c>
      <c r="Q395" s="155">
        <f>Inp!Q$141</f>
        <v>0</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0</v>
      </c>
      <c r="N396" s="155">
        <f>Inp!N$142</f>
        <v>0</v>
      </c>
      <c r="O396" s="155">
        <f>Inp!O$142</f>
        <v>0</v>
      </c>
      <c r="P396" s="155">
        <f>Inp!P$142</f>
        <v>0</v>
      </c>
      <c r="Q396" s="155">
        <f>Inp!Q$142</f>
        <v>0</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0</v>
      </c>
      <c r="N398" s="155">
        <f>Inp!N$145</f>
        <v>0</v>
      </c>
      <c r="O398" s="155">
        <f>Inp!O$145</f>
        <v>0</v>
      </c>
      <c r="P398" s="155">
        <f>Inp!P$145</f>
        <v>0</v>
      </c>
      <c r="Q398" s="155">
        <f>Inp!Q$145</f>
        <v>0</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v>
      </c>
      <c r="N410" s="84">
        <f t="shared" si="260"/>
        <v>0</v>
      </c>
      <c r="O410" s="84">
        <f t="shared" si="260"/>
        <v>0</v>
      </c>
      <c r="P410" s="84">
        <f t="shared" si="260"/>
        <v>0</v>
      </c>
      <c r="Q410" s="84">
        <f t="shared" si="260"/>
        <v>0</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0</v>
      </c>
      <c r="N411" s="84">
        <f t="shared" si="261"/>
        <v>0</v>
      </c>
      <c r="O411" s="84">
        <f t="shared" si="261"/>
        <v>0</v>
      </c>
      <c r="P411" s="84">
        <f t="shared" si="261"/>
        <v>0</v>
      </c>
      <c r="Q411" s="84">
        <f t="shared" si="261"/>
        <v>0</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0</v>
      </c>
      <c r="N413" s="84">
        <f t="shared" si="263"/>
        <v>0</v>
      </c>
      <c r="O413" s="84">
        <f t="shared" si="263"/>
        <v>0</v>
      </c>
      <c r="P413" s="84">
        <f t="shared" si="263"/>
        <v>0</v>
      </c>
      <c r="Q413" s="84">
        <f t="shared" si="263"/>
        <v>0</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v>
      </c>
      <c r="N416" s="84">
        <f t="shared" si="265"/>
        <v>0</v>
      </c>
      <c r="O416" s="84">
        <f t="shared" si="265"/>
        <v>0</v>
      </c>
      <c r="P416" s="84">
        <f t="shared" si="265"/>
        <v>0</v>
      </c>
      <c r="Q416" s="84">
        <f t="shared" si="265"/>
        <v>0</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0</v>
      </c>
      <c r="N417" s="84">
        <f t="shared" si="266"/>
        <v>0</v>
      </c>
      <c r="O417" s="84">
        <f t="shared" si="266"/>
        <v>0</v>
      </c>
      <c r="P417" s="84">
        <f t="shared" si="266"/>
        <v>0</v>
      </c>
      <c r="Q417" s="84">
        <f t="shared" si="266"/>
        <v>0</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v>
      </c>
      <c r="N420" s="211">
        <f t="shared" si="268"/>
        <v>0</v>
      </c>
      <c r="O420" s="211">
        <f t="shared" si="268"/>
        <v>0</v>
      </c>
      <c r="P420" s="211">
        <f t="shared" si="268"/>
        <v>0</v>
      </c>
      <c r="Q420" s="211">
        <f t="shared" si="268"/>
        <v>0</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v>
      </c>
      <c r="N422" s="117">
        <f t="shared" si="269"/>
        <v>0</v>
      </c>
      <c r="O422" s="117">
        <f t="shared" si="269"/>
        <v>0</v>
      </c>
      <c r="P422" s="117">
        <f t="shared" si="269"/>
        <v>0</v>
      </c>
      <c r="Q422" s="117">
        <f t="shared" si="269"/>
        <v>0</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0</v>
      </c>
      <c r="N423" s="117">
        <f t="shared" si="270"/>
        <v>0</v>
      </c>
      <c r="O423" s="117">
        <f t="shared" si="270"/>
        <v>0</v>
      </c>
      <c r="P423" s="117">
        <f t="shared" si="270"/>
        <v>0</v>
      </c>
      <c r="Q423" s="117">
        <f t="shared" si="270"/>
        <v>0</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v>
      </c>
      <c r="N425" s="260">
        <f t="shared" si="272"/>
        <v>0</v>
      </c>
      <c r="O425" s="260">
        <f t="shared" si="272"/>
        <v>0</v>
      </c>
      <c r="P425" s="260">
        <f t="shared" si="272"/>
        <v>0</v>
      </c>
      <c r="Q425" s="260">
        <f t="shared" si="272"/>
        <v>0</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v>
      </c>
      <c r="N427" s="91">
        <f t="shared" si="273"/>
        <v>0</v>
      </c>
      <c r="O427" s="91">
        <f t="shared" si="273"/>
        <v>0</v>
      </c>
      <c r="P427" s="91">
        <f t="shared" si="273"/>
        <v>0</v>
      </c>
      <c r="Q427" s="91">
        <f t="shared" si="273"/>
        <v>0</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v>
      </c>
      <c r="N428" s="91">
        <f t="shared" si="274"/>
        <v>0</v>
      </c>
      <c r="O428" s="91">
        <f t="shared" si="274"/>
        <v>0</v>
      </c>
      <c r="P428" s="91">
        <f t="shared" si="274"/>
        <v>0</v>
      </c>
      <c r="Q428" s="91">
        <f t="shared" si="274"/>
        <v>0</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v>
      </c>
      <c r="N429" s="260">
        <f t="shared" si="275"/>
        <v>0</v>
      </c>
      <c r="O429" s="260">
        <f t="shared" si="275"/>
        <v>0</v>
      </c>
      <c r="P429" s="260">
        <f t="shared" si="275"/>
        <v>0</v>
      </c>
      <c r="Q429" s="260">
        <f t="shared" si="275"/>
        <v>0</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v>
      </c>
      <c r="N432" s="309">
        <f t="shared" si="276"/>
        <v>0</v>
      </c>
      <c r="O432" s="309">
        <f t="shared" si="276"/>
        <v>0</v>
      </c>
      <c r="P432" s="309">
        <f t="shared" si="276"/>
        <v>0</v>
      </c>
      <c r="Q432" s="309">
        <f t="shared" si="276"/>
        <v>0</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v>
      </c>
      <c r="N433" s="181">
        <f xml:space="preserve"> Inp!N$147</f>
        <v>0</v>
      </c>
      <c r="O433" s="181">
        <f xml:space="preserve"> Inp!O$147</f>
        <v>0</v>
      </c>
      <c r="P433" s="181">
        <f xml:space="preserve"> Inp!P$147</f>
        <v>0</v>
      </c>
      <c r="Q433" s="181">
        <f xml:space="preserve"> Inp!Q$147</f>
        <v>0</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0</v>
      </c>
      <c r="O441" s="229">
        <f xml:space="preserve"> Inp!O$148</f>
        <v>0</v>
      </c>
      <c r="P441" s="229">
        <f xml:space="preserve"> Inp!P$148</f>
        <v>0</v>
      </c>
      <c r="Q441" s="229">
        <f xml:space="preserve"> Inp!Q$148</f>
        <v>0</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0</v>
      </c>
      <c r="O442" s="229">
        <f xml:space="preserve"> Inp!O$149</f>
        <v>0</v>
      </c>
      <c r="P442" s="229">
        <f xml:space="preserve"> Inp!P$149</f>
        <v>0</v>
      </c>
      <c r="Q442" s="229">
        <f xml:space="preserve"> Inp!Q$149</f>
        <v>0</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0</v>
      </c>
      <c r="N443" s="229">
        <f xml:space="preserve"> Inp!N$150</f>
        <v>0</v>
      </c>
      <c r="O443" s="229">
        <f xml:space="preserve"> Inp!O$150</f>
        <v>0</v>
      </c>
      <c r="P443" s="229">
        <f xml:space="preserve"> Inp!P$150</f>
        <v>0</v>
      </c>
      <c r="Q443" s="229">
        <f xml:space="preserve"> Inp!Q$150</f>
        <v>0</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0</v>
      </c>
      <c r="N444" s="229">
        <f xml:space="preserve"> Inp!N$151</f>
        <v>0</v>
      </c>
      <c r="O444" s="229">
        <f xml:space="preserve"> Inp!O$151</f>
        <v>0</v>
      </c>
      <c r="P444" s="229">
        <f xml:space="preserve"> Inp!P$151</f>
        <v>0</v>
      </c>
      <c r="Q444" s="229">
        <f xml:space="preserve"> Inp!Q$151</f>
        <v>0</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0</v>
      </c>
      <c r="O451" s="84">
        <f t="shared" si="292"/>
        <v>0</v>
      </c>
      <c r="P451" s="84">
        <f t="shared" si="292"/>
        <v>0</v>
      </c>
      <c r="Q451" s="84">
        <f t="shared" si="292"/>
        <v>0</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0</v>
      </c>
      <c r="O452" s="84">
        <f t="shared" si="293"/>
        <v>0</v>
      </c>
      <c r="P452" s="84">
        <f t="shared" si="293"/>
        <v>0</v>
      </c>
      <c r="Q452" s="84">
        <f t="shared" si="293"/>
        <v>0</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0</v>
      </c>
      <c r="N453" s="84">
        <f t="shared" si="294"/>
        <v>0</v>
      </c>
      <c r="O453" s="84">
        <f t="shared" si="294"/>
        <v>0</v>
      </c>
      <c r="P453" s="84">
        <f t="shared" si="294"/>
        <v>0</v>
      </c>
      <c r="Q453" s="84">
        <f t="shared" si="294"/>
        <v>0</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0</v>
      </c>
      <c r="N454" s="84">
        <f t="shared" si="295"/>
        <v>0</v>
      </c>
      <c r="O454" s="84">
        <f t="shared" si="295"/>
        <v>0</v>
      </c>
      <c r="P454" s="84">
        <f t="shared" si="295"/>
        <v>0</v>
      </c>
      <c r="Q454" s="84">
        <f t="shared" si="295"/>
        <v>0</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0</v>
      </c>
      <c r="O456" s="235">
        <f t="shared" si="296"/>
        <v>0</v>
      </c>
      <c r="P456" s="235">
        <f t="shared" si="296"/>
        <v>0</v>
      </c>
      <c r="Q456" s="235">
        <f t="shared" si="296"/>
        <v>0</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0</v>
      </c>
      <c r="O457" s="235">
        <f t="shared" si="297"/>
        <v>0</v>
      </c>
      <c r="P457" s="235">
        <f t="shared" si="297"/>
        <v>0</v>
      </c>
      <c r="Q457" s="235">
        <f t="shared" si="297"/>
        <v>0</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0</v>
      </c>
      <c r="O458" s="211">
        <f t="shared" si="298"/>
        <v>0</v>
      </c>
      <c r="P458" s="211">
        <f t="shared" si="298"/>
        <v>0</v>
      </c>
      <c r="Q458" s="211">
        <f t="shared" si="298"/>
        <v>0</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0</v>
      </c>
      <c r="O460" s="261">
        <f t="shared" si="299"/>
        <v>0</v>
      </c>
      <c r="P460" s="261">
        <f t="shared" si="299"/>
        <v>0</v>
      </c>
      <c r="Q460" s="261">
        <f t="shared" si="299"/>
        <v>0</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0</v>
      </c>
      <c r="N461" s="261">
        <f t="shared" si="300"/>
        <v>0</v>
      </c>
      <c r="O461" s="261">
        <f t="shared" si="300"/>
        <v>0</v>
      </c>
      <c r="P461" s="261">
        <f t="shared" si="300"/>
        <v>0</v>
      </c>
      <c r="Q461" s="261">
        <f t="shared" si="300"/>
        <v>0</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0</v>
      </c>
      <c r="N462" s="261">
        <f t="shared" si="301"/>
        <v>0</v>
      </c>
      <c r="O462" s="261">
        <f t="shared" si="301"/>
        <v>0</v>
      </c>
      <c r="P462" s="261">
        <f t="shared" si="301"/>
        <v>0</v>
      </c>
      <c r="Q462" s="261">
        <f t="shared" si="301"/>
        <v>0</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0</v>
      </c>
      <c r="N463" s="260">
        <f t="shared" si="302"/>
        <v>0</v>
      </c>
      <c r="O463" s="260">
        <f t="shared" si="302"/>
        <v>0</v>
      </c>
      <c r="P463" s="260">
        <f t="shared" si="302"/>
        <v>0</v>
      </c>
      <c r="Q463" s="260">
        <f t="shared" si="302"/>
        <v>0</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0</v>
      </c>
      <c r="O465" s="84">
        <f t="shared" si="303"/>
        <v>0</v>
      </c>
      <c r="P465" s="84">
        <f t="shared" si="303"/>
        <v>0</v>
      </c>
      <c r="Q465" s="84">
        <f t="shared" si="303"/>
        <v>0</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0</v>
      </c>
      <c r="N466" s="84">
        <f t="shared" si="304"/>
        <v>0</v>
      </c>
      <c r="O466" s="84">
        <f t="shared" si="304"/>
        <v>0</v>
      </c>
      <c r="P466" s="84">
        <f t="shared" si="304"/>
        <v>0</v>
      </c>
      <c r="Q466" s="84">
        <f t="shared" si="304"/>
        <v>0</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v>
      </c>
      <c r="N467" s="260">
        <f t="shared" si="305"/>
        <v>0</v>
      </c>
      <c r="O467" s="260">
        <f t="shared" si="305"/>
        <v>0</v>
      </c>
      <c r="P467" s="260">
        <f t="shared" si="305"/>
        <v>0</v>
      </c>
      <c r="Q467" s="260">
        <f t="shared" si="305"/>
        <v>0</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0</v>
      </c>
      <c r="N470" s="84">
        <f t="shared" si="306"/>
        <v>0</v>
      </c>
      <c r="O470" s="84">
        <f t="shared" si="306"/>
        <v>0</v>
      </c>
      <c r="P470" s="84">
        <f t="shared" si="306"/>
        <v>0</v>
      </c>
      <c r="Q470" s="84">
        <f t="shared" si="306"/>
        <v>0</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0</v>
      </c>
      <c r="N471" s="181">
        <f xml:space="preserve"> Inp!N$152</f>
        <v>0</v>
      </c>
      <c r="O471" s="181">
        <f xml:space="preserve"> Inp!O$152</f>
        <v>0</v>
      </c>
      <c r="P471" s="181">
        <f xml:space="preserve"> Inp!P$152</f>
        <v>0</v>
      </c>
      <c r="Q471" s="181">
        <f xml:space="preserve"> Inp!Q$152</f>
        <v>0</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v>
      </c>
      <c r="N483" s="84">
        <f t="shared" si="312"/>
        <v>0</v>
      </c>
      <c r="O483" s="84">
        <f t="shared" si="312"/>
        <v>0</v>
      </c>
      <c r="P483" s="84">
        <f t="shared" si="312"/>
        <v>0</v>
      </c>
      <c r="Q483" s="84">
        <f t="shared" si="312"/>
        <v>0</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v>
      </c>
      <c r="N484" s="84">
        <f t="shared" si="313"/>
        <v>0</v>
      </c>
      <c r="O484" s="84">
        <f t="shared" si="313"/>
        <v>0</v>
      </c>
      <c r="P484" s="84">
        <f t="shared" si="313"/>
        <v>0</v>
      </c>
      <c r="Q484" s="84">
        <f t="shared" si="313"/>
        <v>0</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0</v>
      </c>
      <c r="O485" s="84">
        <f t="shared" si="314"/>
        <v>0</v>
      </c>
      <c r="P485" s="84">
        <f t="shared" si="314"/>
        <v>0</v>
      </c>
      <c r="Q485" s="84">
        <f t="shared" si="314"/>
        <v>0</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v>
      </c>
      <c r="N486" s="312">
        <f t="shared" si="315"/>
        <v>0</v>
      </c>
      <c r="O486" s="312">
        <f t="shared" si="315"/>
        <v>0</v>
      </c>
      <c r="P486" s="312">
        <f t="shared" si="315"/>
        <v>0</v>
      </c>
      <c r="Q486" s="312">
        <f t="shared" si="315"/>
        <v>0</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v>
      </c>
      <c r="N488" s="84">
        <f t="shared" si="316"/>
        <v>0</v>
      </c>
      <c r="O488" s="84">
        <f t="shared" si="316"/>
        <v>0</v>
      </c>
      <c r="P488" s="84">
        <f t="shared" si="316"/>
        <v>0</v>
      </c>
      <c r="Q488" s="84">
        <f t="shared" si="316"/>
        <v>0</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v>
      </c>
      <c r="N489" s="84">
        <f t="shared" si="317"/>
        <v>0</v>
      </c>
      <c r="O489" s="84">
        <f t="shared" si="317"/>
        <v>0</v>
      </c>
      <c r="P489" s="84">
        <f t="shared" si="317"/>
        <v>0</v>
      </c>
      <c r="Q489" s="84">
        <f t="shared" si="317"/>
        <v>0</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0</v>
      </c>
      <c r="N490" s="84">
        <f t="shared" si="318"/>
        <v>0</v>
      </c>
      <c r="O490" s="84">
        <f t="shared" si="318"/>
        <v>0</v>
      </c>
      <c r="P490" s="84">
        <f t="shared" si="318"/>
        <v>0</v>
      </c>
      <c r="Q490" s="84">
        <f t="shared" si="318"/>
        <v>0</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0</v>
      </c>
      <c r="N491" s="211">
        <f t="shared" si="320"/>
        <v>0</v>
      </c>
      <c r="O491" s="211">
        <f t="shared" si="320"/>
        <v>0</v>
      </c>
      <c r="P491" s="211">
        <f t="shared" si="320"/>
        <v>0</v>
      </c>
      <c r="Q491" s="211">
        <f t="shared" si="320"/>
        <v>0</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v>
      </c>
      <c r="N493" s="84">
        <f t="shared" si="321"/>
        <v>0</v>
      </c>
      <c r="O493" s="84">
        <f t="shared" si="321"/>
        <v>0</v>
      </c>
      <c r="P493" s="84">
        <f t="shared" si="321"/>
        <v>0</v>
      </c>
      <c r="Q493" s="84">
        <f t="shared" si="321"/>
        <v>0</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0</v>
      </c>
      <c r="N494" s="84">
        <f t="shared" si="322"/>
        <v>0</v>
      </c>
      <c r="O494" s="84">
        <f t="shared" si="322"/>
        <v>0</v>
      </c>
      <c r="P494" s="84">
        <f t="shared" si="322"/>
        <v>0</v>
      </c>
      <c r="Q494" s="84">
        <f t="shared" si="322"/>
        <v>0</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0</v>
      </c>
      <c r="N495" s="211">
        <f t="shared" si="323"/>
        <v>0</v>
      </c>
      <c r="O495" s="211">
        <f t="shared" si="323"/>
        <v>0</v>
      </c>
      <c r="P495" s="211">
        <f t="shared" si="323"/>
        <v>0</v>
      </c>
      <c r="Q495" s="211">
        <f t="shared" si="323"/>
        <v>0</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v>
      </c>
      <c r="N498" s="181">
        <f xml:space="preserve"> Inp!N$153</f>
        <v>0</v>
      </c>
      <c r="O498" s="181">
        <f xml:space="preserve"> Inp!O$153</f>
        <v>0</v>
      </c>
      <c r="P498" s="181">
        <f xml:space="preserve"> Inp!P$153</f>
        <v>0</v>
      </c>
      <c r="Q498" s="181">
        <f xml:space="preserve"> Inp!Q$153</f>
        <v>0</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0</v>
      </c>
      <c r="N499" s="181">
        <f xml:space="preserve"> Inp!N$154</f>
        <v>0</v>
      </c>
      <c r="O499" s="181">
        <f xml:space="preserve"> Inp!O$154</f>
        <v>0</v>
      </c>
      <c r="P499" s="181">
        <f xml:space="preserve"> Inp!P$154</f>
        <v>0</v>
      </c>
      <c r="Q499" s="181">
        <f xml:space="preserve"> Inp!Q$154</f>
        <v>0</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v>
      </c>
      <c r="N501" s="196">
        <f t="shared" si="324"/>
        <v>0</v>
      </c>
      <c r="O501" s="196">
        <f t="shared" si="324"/>
        <v>0</v>
      </c>
      <c r="P501" s="196">
        <f t="shared" si="324"/>
        <v>0</v>
      </c>
      <c r="Q501" s="196">
        <f t="shared" si="324"/>
        <v>0</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0</v>
      </c>
      <c r="N502" s="223">
        <f t="shared" si="325"/>
        <v>0</v>
      </c>
      <c r="O502" s="223">
        <f t="shared" si="325"/>
        <v>0</v>
      </c>
      <c r="P502" s="223">
        <f t="shared" si="325"/>
        <v>0</v>
      </c>
      <c r="Q502" s="223">
        <f t="shared" si="325"/>
        <v>0</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v>
      </c>
      <c r="N504" s="8">
        <f t="shared" si="327"/>
        <v>0</v>
      </c>
      <c r="O504" s="8">
        <f t="shared" si="327"/>
        <v>0</v>
      </c>
      <c r="P504" s="8">
        <f t="shared" si="327"/>
        <v>0</v>
      </c>
      <c r="Q504" s="8">
        <f t="shared" si="327"/>
        <v>0</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v>
      </c>
      <c r="N506" s="84">
        <f t="shared" si="328"/>
        <v>0</v>
      </c>
      <c r="O506" s="84">
        <f t="shared" si="328"/>
        <v>0</v>
      </c>
      <c r="P506" s="84">
        <f t="shared" si="328"/>
        <v>0</v>
      </c>
      <c r="Q506" s="84">
        <f t="shared" si="328"/>
        <v>0</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v>
      </c>
      <c r="N507" s="196">
        <f t="shared" si="329"/>
        <v>0</v>
      </c>
      <c r="O507" s="196">
        <f t="shared" si="329"/>
        <v>0</v>
      </c>
      <c r="P507" s="196">
        <f t="shared" si="329"/>
        <v>0</v>
      </c>
      <c r="Q507" s="196">
        <f t="shared" si="329"/>
        <v>0</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0</v>
      </c>
      <c r="N511" s="84">
        <f t="shared" si="331"/>
        <v>0</v>
      </c>
      <c r="O511" s="84">
        <f t="shared" si="331"/>
        <v>0</v>
      </c>
      <c r="P511" s="84">
        <f t="shared" si="331"/>
        <v>0</v>
      </c>
      <c r="Q511" s="84">
        <f t="shared" si="331"/>
        <v>0</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0</v>
      </c>
      <c r="N512" s="181">
        <f xml:space="preserve"> Inp!N$155</f>
        <v>0</v>
      </c>
      <c r="O512" s="181">
        <f xml:space="preserve"> Inp!O$155</f>
        <v>0</v>
      </c>
      <c r="P512" s="181">
        <f xml:space="preserve"> Inp!P$155</f>
        <v>0</v>
      </c>
      <c r="Q512" s="181">
        <f xml:space="preserve"> Inp!Q$155</f>
        <v>0</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0</v>
      </c>
      <c r="N521" s="84">
        <f t="shared" si="334"/>
        <v>0</v>
      </c>
      <c r="O521" s="84">
        <f t="shared" si="334"/>
        <v>0</v>
      </c>
      <c r="P521" s="84">
        <f t="shared" si="334"/>
        <v>0</v>
      </c>
      <c r="Q521" s="84">
        <f t="shared" si="334"/>
        <v>0</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v>
      </c>
      <c r="N522" s="84">
        <f t="shared" si="335"/>
        <v>0</v>
      </c>
      <c r="O522" s="84">
        <f t="shared" si="335"/>
        <v>0</v>
      </c>
      <c r="P522" s="84">
        <f t="shared" si="335"/>
        <v>0</v>
      </c>
      <c r="Q522" s="84">
        <f t="shared" si="335"/>
        <v>0</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0.30390000000000006</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0</v>
      </c>
      <c r="N527" s="84">
        <f t="shared" si="336"/>
        <v>0</v>
      </c>
      <c r="O527" s="84">
        <f t="shared" si="336"/>
        <v>0</v>
      </c>
      <c r="P527" s="84">
        <f t="shared" si="336"/>
        <v>0</v>
      </c>
      <c r="Q527" s="84">
        <f t="shared" si="336"/>
        <v>0</v>
      </c>
    </row>
    <row r="528" spans="1:17" hidden="1" outlineLevel="2">
      <c r="E528" s="84" t="s">
        <v>846</v>
      </c>
      <c r="G528" s="70" t="s">
        <v>255</v>
      </c>
      <c r="J528" s="84">
        <f t="shared" ref="J528:Q528" si="337" xml:space="preserve"> J526 * J527</f>
        <v>0</v>
      </c>
      <c r="K528" s="84">
        <f t="shared" si="337"/>
        <v>0</v>
      </c>
      <c r="L528" s="84">
        <f t="shared" si="337"/>
        <v>0</v>
      </c>
      <c r="M528" s="84">
        <f t="shared" si="337"/>
        <v>0</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0.30390000000000006</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0.30390000000000006</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46.68481450884849</v>
      </c>
      <c r="N884" s="84">
        <f t="shared" si="551"/>
        <v>47.095480866440184</v>
      </c>
      <c r="O884" s="84">
        <f t="shared" si="551"/>
        <v>48.118241647219456</v>
      </c>
      <c r="P884" s="84">
        <f t="shared" si="551"/>
        <v>48.985122585106666</v>
      </c>
      <c r="Q884" s="84">
        <f t="shared" si="551"/>
        <v>49.00752251026077</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163.42060199704406</v>
      </c>
      <c r="N885" s="84">
        <f t="shared" si="552"/>
        <v>162.65523431941367</v>
      </c>
      <c r="O885" s="84">
        <f t="shared" si="552"/>
        <v>161.27403550806912</v>
      </c>
      <c r="P885" s="84">
        <f t="shared" si="552"/>
        <v>159.80189933874425</v>
      </c>
      <c r="Q885" s="84">
        <f t="shared" si="552"/>
        <v>158.88277437080171</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v>
      </c>
      <c r="N886" s="84">
        <f t="shared" si="553"/>
        <v>0</v>
      </c>
      <c r="O886" s="84">
        <f t="shared" si="553"/>
        <v>0</v>
      </c>
      <c r="P886" s="84">
        <f t="shared" si="553"/>
        <v>0</v>
      </c>
      <c r="Q886" s="84">
        <f t="shared" si="553"/>
        <v>0</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210.10541650589255</v>
      </c>
      <c r="N889" s="211">
        <f t="shared" ref="N889" si="560" xml:space="preserve"> SUM(N884:N888)</f>
        <v>209.75071518585384</v>
      </c>
      <c r="O889" s="211">
        <f t="shared" ref="O889" si="561" xml:space="preserve"> SUM(O884:O888)</f>
        <v>209.39227715528858</v>
      </c>
      <c r="P889" s="211">
        <f t="shared" ref="P889" si="562" xml:space="preserve"> SUM(P884:P888)</f>
        <v>208.78702192385092</v>
      </c>
      <c r="Q889" s="211">
        <f t="shared" ref="Q889" si="563" xml:space="preserve"> SUM(Q884:Q888)</f>
        <v>207.89029688106248</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35.468787823097649</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124.15880236725425</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159.6275901903519</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331"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Bristol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 r="A7" s="33" t="s">
        <v>936</v>
      </c>
      <c r="D7" s="253"/>
    </row>
    <row r="8" spans="1:79" s="259" customFormat="1" outlineLevel="1">
      <c r="A8" s="256"/>
      <c r="B8" s="257"/>
      <c r="C8" s="258"/>
      <c r="D8" s="255"/>
      <c r="E8" s="196"/>
      <c r="F8" s="196"/>
      <c r="G8" s="196"/>
      <c r="H8" s="196"/>
      <c r="I8" s="196"/>
      <c r="J8" s="196"/>
      <c r="K8" s="196"/>
      <c r="L8" s="196"/>
      <c r="M8" s="196"/>
      <c r="N8" s="196"/>
      <c r="O8" s="196"/>
      <c r="P8" s="196"/>
      <c r="Q8" s="196"/>
    </row>
    <row r="9" spans="1:79" s="292" customFormat="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outlineLevel="1">
      <c r="A14" s="256"/>
      <c r="B14" s="257"/>
      <c r="C14" s="258"/>
      <c r="D14" s="255"/>
      <c r="E14" s="196"/>
      <c r="F14" s="196"/>
      <c r="G14" s="196"/>
      <c r="H14" s="196"/>
      <c r="I14" s="196"/>
      <c r="J14" s="196"/>
      <c r="K14" s="196"/>
      <c r="L14" s="196"/>
      <c r="M14" s="196"/>
      <c r="N14" s="196"/>
      <c r="O14" s="196"/>
      <c r="P14" s="196"/>
      <c r="Q14" s="196"/>
    </row>
    <row r="15" spans="1:79" s="259" customFormat="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outlineLevel="1">
      <c r="A19" s="256"/>
      <c r="B19" s="257"/>
      <c r="C19" s="258"/>
      <c r="D19" s="255"/>
      <c r="E19" s="181"/>
      <c r="F19" s="181"/>
      <c r="G19" s="181"/>
      <c r="H19" s="181"/>
      <c r="I19" s="181"/>
      <c r="J19" s="263"/>
      <c r="K19" s="263"/>
      <c r="L19" s="263"/>
      <c r="M19" s="263"/>
      <c r="N19" s="263"/>
      <c r="O19" s="263"/>
      <c r="P19" s="263"/>
      <c r="Q19" s="263"/>
    </row>
    <row r="20" spans="1:17" s="259" customFormat="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116.131022589919</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60.481206124897533</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116.131022589919</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60.308086215434898</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60.481206124897533</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60.308086215434898</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-0.17311990946263478</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60.308086215434898</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60.308086215434898</v>
      </c>
      <c r="N56" s="282">
        <f t="shared" si="19"/>
        <v>59.55424604707531</v>
      </c>
      <c r="O56" s="282">
        <f t="shared" si="19"/>
        <v>61.671342133018641</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0.52362578362057088</v>
      </c>
      <c r="N58" s="274">
        <f t="shared" si="20"/>
        <v>3.4399747220959238</v>
      </c>
      <c r="O58" s="274">
        <f t="shared" si="20"/>
        <v>-61.671342133018641</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2.1000000000000001E-2</v>
      </c>
      <c r="N60" s="291">
        <f xml:space="preserve"> Inp!N$110</f>
        <v>2.1000000000000001E-2</v>
      </c>
      <c r="O60" s="291">
        <f xml:space="preserve"> Inp!O$110</f>
        <v>2.1000000000000001E-2</v>
      </c>
      <c r="P60" s="291">
        <f xml:space="preserve"> Inp!P$110</f>
        <v>2.1000000000000001E-2</v>
      </c>
      <c r="Q60" s="291">
        <f xml:space="preserve"> Inp!Q$110</f>
        <v>2.1000000000000001E-2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60.308086215434898</v>
      </c>
      <c r="N61" s="282">
        <f t="shared" si="21"/>
        <v>59.55424604707531</v>
      </c>
      <c r="O61" s="282">
        <f t="shared" si="21"/>
        <v>61.671342133018641</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0.52362578362057088</v>
      </c>
      <c r="N62" s="274">
        <f t="shared" si="22"/>
        <v>3.4399747220959238</v>
      </c>
      <c r="O62" s="274">
        <f t="shared" si="22"/>
        <v>-61.671342133018641</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1.277465951980165</v>
      </c>
      <c r="N63" s="274">
        <f t="shared" si="23"/>
        <v>1.3228786361525959</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60.308086215434898</v>
      </c>
      <c r="N65" s="274">
        <f t="shared" si="24"/>
        <v>59.55424604707531</v>
      </c>
      <c r="O65" s="274">
        <f t="shared" si="24"/>
        <v>61.671342133018641</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0.52362578362057088</v>
      </c>
      <c r="N66" s="274">
        <f t="shared" si="25"/>
        <v>3.4399747220959238</v>
      </c>
      <c r="O66" s="274">
        <f t="shared" si="25"/>
        <v>-61.671342133018641</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1.277465951980165</v>
      </c>
      <c r="N67" s="274">
        <f t="shared" si="26"/>
        <v>1.3228786361525959</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60.308086215434898</v>
      </c>
      <c r="M68" s="274">
        <f xml:space="preserve"> IF(M53 = 1, M54, M65 + M66 - M67)</f>
        <v>59.55424604707531</v>
      </c>
      <c r="N68" s="274">
        <f t="shared" si="27"/>
        <v>61.671342133018641</v>
      </c>
      <c r="O68" s="274">
        <f t="shared" si="27"/>
        <v>0</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60.308086215434898</v>
      </c>
      <c r="N71" s="274">
        <f t="shared" si="28"/>
        <v>59.55424604707531</v>
      </c>
      <c r="O71" s="274">
        <f t="shared" si="28"/>
        <v>61.671342133018641</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0.52362578362057088</v>
      </c>
      <c r="N72" s="274">
        <f t="shared" si="29"/>
        <v>3.4399747220959238</v>
      </c>
      <c r="O72" s="274">
        <f t="shared" si="29"/>
        <v>-61.671342133018641</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1.277465951980165</v>
      </c>
      <c r="N73" s="274">
        <f t="shared" si="30"/>
        <v>1.3228786361525959</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60.308086215434898</v>
      </c>
      <c r="M74" s="274">
        <f t="shared" si="31"/>
        <v>59.55424604707531</v>
      </c>
      <c r="N74" s="274">
        <f t="shared" si="31"/>
        <v>61.671342133018641</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30.154043107717449</v>
      </c>
      <c r="M75" s="274">
        <f t="shared" si="32"/>
        <v>60.192979023065391</v>
      </c>
      <c r="N75" s="274">
        <f t="shared" si="32"/>
        <v>62.332781451094938</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57.6042867341502</v>
      </c>
      <c r="N79" s="577">
        <f t="shared" si="33"/>
        <v>54.868528146804458</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0.50015000763452666</v>
      </c>
      <c r="N80" s="577">
        <f t="shared" si="34"/>
        <v>3.1693180989046423</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1.2201931715774794</v>
      </c>
      <c r="N81" s="577">
        <f t="shared" si="35"/>
        <v>1.2187947711598912</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58.065511294959499</v>
      </c>
      <c r="M82" s="577">
        <f t="shared" si="36"/>
        <v>56.884243570207254</v>
      </c>
      <c r="N82" s="577">
        <f t="shared" si="36"/>
        <v>56.819051474549212</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57.494340155995992</v>
      </c>
      <c r="N83" s="577">
        <f t="shared" si="37"/>
        <v>57.428448860129159</v>
      </c>
      <c r="O83" s="577">
        <f t="shared" si="37"/>
        <v>0</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58.065511294959464</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58.065511294959471</v>
      </c>
      <c r="N88" s="575">
        <f xml:space="preserve"> PR19FDPublishedTables!N$72</f>
        <v>56.846135557765344</v>
      </c>
      <c r="O88" s="575">
        <f xml:space="preserve"> PR19FDPublishedTables!O$72</f>
        <v>55.65236671105226</v>
      </c>
      <c r="P88" s="575">
        <f xml:space="preserve"> PR19FDPublishedTables!P$72</f>
        <v>54.483667010120222</v>
      </c>
      <c r="Q88" s="575">
        <f xml:space="preserve"> PR19FDPublishedTables!Q$72</f>
        <v>53.339510002907716</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0.46491748207531086</v>
      </c>
      <c r="N89" s="577">
        <f t="shared" si="38"/>
        <v>2.0883671582742749</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57.600593812884163</v>
      </c>
      <c r="N91" s="577">
        <f t="shared" ref="N91" si="43" xml:space="preserve"> IF(N$12 = 1, N88 - N89, 0)</f>
        <v>54.75776839949107</v>
      </c>
      <c r="O91" s="577">
        <f t="shared" ref="O91" si="44" xml:space="preserve"> IF(O$12 = 1, O88 - O89, 0)</f>
        <v>55.65236671105226</v>
      </c>
      <c r="P91" s="577">
        <f t="shared" ref="P91" si="45" xml:space="preserve"> IF(P$12 = 1, P88 - P89, 0)</f>
        <v>54.483667010120222</v>
      </c>
      <c r="Q91" s="577">
        <f xml:space="preserve"> IF(Q$12 = 1, Q88 - Q89, 0)</f>
        <v>53.339510002907716</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0.46491748207531086</v>
      </c>
      <c r="N92" s="577">
        <f t="shared" si="48"/>
        <v>2.0883671582742749</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1.2193757371941503</v>
      </c>
      <c r="N93" s="575">
        <f xml:space="preserve"> PR19FDPublishedTables!N$73</f>
        <v>1.193768846713074</v>
      </c>
      <c r="O93" s="575">
        <f xml:space="preserve"> PR19FDPublishedTables!O$73</f>
        <v>1.1686997009320981</v>
      </c>
      <c r="P93" s="575">
        <f xml:space="preserve"> PR19FDPublishedTables!P$73</f>
        <v>1.1441570072125249</v>
      </c>
      <c r="Q93" s="575">
        <f xml:space="preserve"> PR19FDPublishedTables!Q$73</f>
        <v>1.1201297100610628</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56.846135557765322</v>
      </c>
      <c r="N95" s="575">
        <f xml:space="preserve"> PR19FDPublishedTables!N$75</f>
        <v>55.652366711052267</v>
      </c>
      <c r="O95" s="575">
        <f xml:space="preserve"> PR19FDPublishedTables!O$75</f>
        <v>54.483667010120165</v>
      </c>
      <c r="P95" s="575">
        <f xml:space="preserve"> PR19FDPublishedTables!P$75</f>
        <v>53.339510002907694</v>
      </c>
      <c r="Q95" s="575">
        <f xml:space="preserve"> PR19FDPublishedTables!Q$75</f>
        <v>52.219380292846651</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57.4558234263624</v>
      </c>
      <c r="N96" s="575">
        <f xml:space="preserve"> PR19FDPublishedTables!N$79</f>
        <v>56.249251134408809</v>
      </c>
      <c r="O96" s="575">
        <f xml:space="preserve"> PR19FDPublishedTables!O$79</f>
        <v>55.068016860586212</v>
      </c>
      <c r="P96" s="575">
        <f xml:space="preserve"> PR19FDPublishedTables!P$79</f>
        <v>53.911588506513958</v>
      </c>
      <c r="Q96" s="575">
        <f xml:space="preserve"> PR19FDPublishedTables!Q$79</f>
        <v>52.779445147877183</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3.1022456221734065</v>
      </c>
      <c r="O99" s="575">
        <f xml:space="preserve"> PR19FDPublishedTables!O$110</f>
        <v>5.8327493826573509</v>
      </c>
      <c r="P99" s="575">
        <f xml:space="preserve"> PR19FDPublishedTables!P$110</f>
        <v>11.797347434283438</v>
      </c>
      <c r="Q99" s="575">
        <f xml:space="preserve"> PR19FDPublishedTables!Q$110</f>
        <v>13.659314628614892</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0.1139677800554041</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2.9882778421180025</v>
      </c>
      <c r="O102" s="577">
        <f t="shared" si="57"/>
        <v>5.8327493826573509</v>
      </c>
      <c r="P102" s="577">
        <f t="shared" si="57"/>
        <v>11.797347434283438</v>
      </c>
      <c r="Q102" s="577">
        <f xml:space="preserve"> IF(Q$12 = 1, Q99 - Q100, 0)</f>
        <v>13.659314628614892</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0.1139677800554041</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3.1988509199560777</v>
      </c>
      <c r="N104" s="575">
        <f xml:space="preserve"> PR19FDPublishedTables!N$111</f>
        <v>3.008743448198814</v>
      </c>
      <c r="O104" s="575">
        <f xml:space="preserve"> PR19FDPublishedTables!O$111</f>
        <v>6.5136070471629193</v>
      </c>
      <c r="P104" s="575">
        <f xml:space="preserve"> PR19FDPublishedTables!P$111</f>
        <v>2.6546988857105873</v>
      </c>
      <c r="Q104" s="575">
        <f xml:space="preserve"> PR19FDPublishedTables!Q$111</f>
        <v>2.5843668076617345</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9.6605297782673571E-2</v>
      </c>
      <c r="N105" s="575">
        <f xml:space="preserve"> PR19FDPublishedTables!N$112</f>
        <v>0.27823968771487773</v>
      </c>
      <c r="O105" s="575">
        <f xml:space="preserve"> PR19FDPublishedTables!O$112</f>
        <v>0.54900899553682403</v>
      </c>
      <c r="P105" s="575">
        <f xml:space="preserve"> PR19FDPublishedTables!P$112</f>
        <v>0.79273169137917976</v>
      </c>
      <c r="Q105" s="575">
        <f xml:space="preserve"> PR19FDPublishedTables!Q$112</f>
        <v>0.90307048115971866</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3.1022456221734043</v>
      </c>
      <c r="N106" s="575">
        <f xml:space="preserve"> PR19FDPublishedTables!N$113</f>
        <v>5.832749382657342</v>
      </c>
      <c r="O106" s="575">
        <f xml:space="preserve"> PR19FDPublishedTables!O$113</f>
        <v>11.797347434283447</v>
      </c>
      <c r="P106" s="575">
        <f xml:space="preserve"> PR19FDPublishedTables!P$113</f>
        <v>13.659314628614846</v>
      </c>
      <c r="Q106" s="575">
        <f xml:space="preserve"> PR19FDPublishedTables!Q$113</f>
        <v>15.34061095511691</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1.5511228110867021</v>
      </c>
      <c r="N107" s="575">
        <f xml:space="preserve"> PR19FDPublishedTables!N$117</f>
        <v>4.467497502415374</v>
      </c>
      <c r="O107" s="575">
        <f xml:space="preserve"> PR19FDPublishedTables!O$117</f>
        <v>8.8150484084703997</v>
      </c>
      <c r="P107" s="575">
        <f xml:space="preserve"> PR19FDPublishedTables!P$117</f>
        <v>12.728331031449141</v>
      </c>
      <c r="Q107" s="575">
        <f xml:space="preserve"> PR19FDPublishedTables!Q$117</f>
        <v>14.499962791865901</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57.494340155995992</v>
      </c>
      <c r="N111" s="577">
        <f t="shared" si="59"/>
        <v>57.428448860129159</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57.4558234263624</v>
      </c>
      <c r="N112" s="575">
        <f xml:space="preserve"> PR19FDPublishedTables!N$79</f>
        <v>56.249251134408809</v>
      </c>
      <c r="O112" s="575">
        <f xml:space="preserve"> PR19FDPublishedTables!O$79</f>
        <v>55.068016860586212</v>
      </c>
      <c r="P112" s="575">
        <f xml:space="preserve"> PR19FDPublishedTables!P$79</f>
        <v>53.911588506513958</v>
      </c>
      <c r="Q112" s="575">
        <f xml:space="preserve"> PR19FDPublishedTables!Q$79</f>
        <v>52.779445147877183</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1.5511228110867021</v>
      </c>
      <c r="N113" s="575">
        <f xml:space="preserve"> PR19FDPublishedTables!N$117</f>
        <v>4.467497502415374</v>
      </c>
      <c r="O113" s="575">
        <f xml:space="preserve"> PR19FDPublishedTables!O$117</f>
        <v>8.8150484084703997</v>
      </c>
      <c r="P113" s="575">
        <f xml:space="preserve"> PR19FDPublishedTables!P$117</f>
        <v>12.728331031449141</v>
      </c>
      <c r="Q113" s="575">
        <f xml:space="preserve"> PR19FDPublishedTables!Q$117</f>
        <v>14.499962791865901</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116.50128639344508</v>
      </c>
      <c r="N114" s="609">
        <f t="shared" si="60"/>
        <v>118.14519749695333</v>
      </c>
      <c r="O114" s="609">
        <f t="shared" si="60"/>
        <v>63.883065269056615</v>
      </c>
      <c r="P114" s="609">
        <f t="shared" si="60"/>
        <v>66.639919537963095</v>
      </c>
      <c r="Q114" s="609">
        <f t="shared" si="60"/>
        <v>67.279407939743081</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60.635121587106461</v>
      </c>
      <c r="N123" s="525">
        <f t="shared" si="63"/>
        <v>61.33552082938801</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0.52646527270917243</v>
      </c>
      <c r="N124" s="525">
        <f t="shared" si="64"/>
        <v>3.542864786717328</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1.2843933240561285</v>
      </c>
      <c r="N125" s="525">
        <f t="shared" si="65"/>
        <v>1.362446097938212</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60.507735742516573</v>
      </c>
      <c r="M126" s="525">
        <f t="shared" si="66"/>
        <v>59.87719353575951</v>
      </c>
      <c r="N126" s="525">
        <f t="shared" si="66"/>
        <v>63.515939518167123</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60.631234363730037</v>
      </c>
      <c r="N128" s="645">
        <f t="shared" ref="N128" si="70" xml:space="preserve"> IF(N$11 = 1, N91 * N119 - (M132 - M126), N91 * N119)</f>
        <v>61.211706558842572</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0.48937899680468522</v>
      </c>
      <c r="N129" s="645">
        <f>IF(N$11 = 1, (N92 - PR19FDPublishedTables!N62) * N119, N92 * N119)</f>
        <v>2.3345092653665733</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1.2835328805712296</v>
      </c>
      <c r="N130" s="525">
        <f t="shared" si="74"/>
        <v>1.3344705323083941</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60.50773574251653</v>
      </c>
      <c r="M132" s="525">
        <f t="shared" si="76"/>
        <v>59.837080479963447</v>
      </c>
      <c r="N132" s="525">
        <f t="shared" si="76"/>
        <v>62.211745291900748</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3.3404865051023251</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0.12740041301571642</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3.3671576451544714</v>
      </c>
      <c r="N136" s="525">
        <f t="shared" si="79"/>
        <v>3.3633642576218956</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0.10168816088366506</v>
      </c>
      <c r="N137" s="525">
        <f t="shared" si="80"/>
        <v>0.3110339704345107</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3.2654694842708061</v>
      </c>
      <c r="N138" s="525">
        <f t="shared" si="81"/>
        <v>6.5202172053054257</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121.2663559508365</v>
      </c>
      <c r="N140" s="525">
        <f t="shared" ref="N140:Q140" si="83" xml:space="preserve"> N123 + N128 + N134</f>
        <v>125.8877138933329</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1.0158442695138576</v>
      </c>
      <c r="N141" s="525">
        <f t="shared" si="84"/>
        <v>6.0047744650996178</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3.3671576451544714</v>
      </c>
      <c r="N142" s="525">
        <f t="shared" ref="N142:Q142" si="86" xml:space="preserve"> N136</f>
        <v>3.3633642576218956</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2.6696143655110234</v>
      </c>
      <c r="N143" s="525">
        <f t="shared" ref="N143:Q143" si="88" xml:space="preserve"> N125 + N130 + N137</f>
        <v>3.0079506006811165</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121.0154714850331</v>
      </c>
      <c r="M145" s="525">
        <f xml:space="preserve"> M126 + M132 + M138</f>
        <v>122.97974349999377</v>
      </c>
      <c r="N145" s="525">
        <f t="shared" ref="N145:Q145" si="91" xml:space="preserve"> N126 + N132 + N138</f>
        <v>132.24790201537328</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60.192979023065391</v>
      </c>
      <c r="N147" s="525">
        <f t="shared" si="92"/>
        <v>62.332781451094938</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60.152654415589566</v>
      </c>
      <c r="N148" s="525">
        <f t="shared" si="93"/>
        <v>61.052881408800999</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1.6239285915207258</v>
      </c>
      <c r="N149" s="525">
        <f t="shared" si="94"/>
        <v>4.8490173594903485</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121.96956203017568</v>
      </c>
      <c r="N150" s="528">
        <f t="shared" si="95"/>
        <v>128.23468021938629</v>
      </c>
      <c r="O150" s="528">
        <f t="shared" si="95"/>
        <v>0</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60.507735742516573</v>
      </c>
      <c r="M154" s="577">
        <f t="shared" si="96"/>
        <v>59.87719353575951</v>
      </c>
      <c r="N154" s="577">
        <f t="shared" si="96"/>
        <v>63.515939518167123</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60.50773574251653</v>
      </c>
      <c r="M155" s="577">
        <f t="shared" si="97"/>
        <v>59.837080479963447</v>
      </c>
      <c r="N155" s="577">
        <f t="shared" si="97"/>
        <v>62.211745291900748</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3.2654694842708061</v>
      </c>
      <c r="N156" s="577">
        <f t="shared" si="98"/>
        <v>6.5202172053054257</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121.0154714850331</v>
      </c>
      <c r="M157" s="610">
        <f t="shared" si="99"/>
        <v>122.97974349999377</v>
      </c>
      <c r="N157" s="610">
        <f t="shared" si="99"/>
        <v>132.24790201537328</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61.120613360534705</v>
      </c>
      <c r="N159" s="577">
        <f xml:space="preserve"> M154 * N$22</f>
        <v>63.588815377538587</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61.120613360534662</v>
      </c>
      <c r="N160" s="577">
        <f t="shared" si="100"/>
        <v>63.546215824209135</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3.4678869181180394</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122.24122672106937</v>
      </c>
      <c r="N162" s="610">
        <f t="shared" si="103"/>
        <v>130.60291811986576</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122.24122672106937</v>
      </c>
      <c r="N164" s="577">
        <f t="shared" si="104"/>
        <v>130.60291811986576</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121.0154714850331</v>
      </c>
      <c r="N165" s="577">
        <f t="shared" si="105"/>
        <v>122.97974349999377</v>
      </c>
      <c r="O165" s="577">
        <f t="shared" si="105"/>
        <v>132.24790201537328</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1.2257552360362638</v>
      </c>
      <c r="N167" s="610">
        <f t="shared" si="107"/>
        <v>7.623174619871989</v>
      </c>
      <c r="O167" s="610">
        <f t="shared" si="107"/>
        <v>0</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121.96956203017568</v>
      </c>
      <c r="N172" s="618">
        <f t="shared" si="108"/>
        <v>128.23468021938629</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48.787824812070276</v>
      </c>
      <c r="N173" s="618">
        <f t="shared" si="109"/>
        <v>51.293872087754522</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116.50128639344508</v>
      </c>
      <c r="N174" s="618">
        <f t="shared" si="110"/>
        <v>118.14519749695333</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46.600514557378034</v>
      </c>
      <c r="N175" s="525">
        <f t="shared" si="111"/>
        <v>47.258078998781336</v>
      </c>
      <c r="O175" s="525">
        <f t="shared" si="111"/>
        <v>0</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0.30390000000000006</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121.96956203017568</v>
      </c>
      <c r="N180" s="618">
        <f t="shared" si="112"/>
        <v>128.23468021938629</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37.066549900970394</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116.50128639344508</v>
      </c>
      <c r="N182" s="274">
        <f t="shared" si="114"/>
        <v>118.14519749695333</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35.404740934967968</v>
      </c>
      <c r="N183" s="311">
        <f t="shared" si="115"/>
        <v>0</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121.0154714850331</v>
      </c>
      <c r="N187" s="274">
        <f t="shared" si="116"/>
        <v>122.97974349999377</v>
      </c>
      <c r="O187" s="274">
        <f t="shared" si="116"/>
        <v>132.24790201537328</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1.2257552360362638</v>
      </c>
      <c r="N188" s="274">
        <f t="shared" si="117"/>
        <v>7.623174619871989</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1.012891344383071E-2</v>
      </c>
      <c r="N190" s="581">
        <f t="shared" si="119"/>
        <v>6.1987237921604342E-2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60.635121587106461</v>
      </c>
      <c r="N192" s="274">
        <f t="shared" si="120"/>
        <v>61.33552082938801</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0.52646527270917243</v>
      </c>
      <c r="N193" s="274">
        <f t="shared" si="121"/>
        <v>3.542864786717328</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60.631234363730037</v>
      </c>
      <c r="N194" s="274">
        <f t="shared" si="122"/>
        <v>61.211706558842572</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0.48937899680468522</v>
      </c>
      <c r="N195" s="274">
        <f t="shared" si="123"/>
        <v>2.3345092653665733</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4.0973499280912873E-2</v>
      </c>
      <c r="N196" s="274">
        <f t="shared" ref="N196" si="127" xml:space="preserve"> N192 + N193 - N194 - N195</f>
        <v>1.3321697918961886</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1.0003385806688856</v>
      </c>
      <c r="N197" s="267">
        <f t="shared" si="131"/>
        <v>1.0108324326753557</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3.3858066888563395E-4</v>
      </c>
      <c r="N198" s="581">
        <f t="shared" si="132"/>
        <v>1.0832432675355646E-2</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1.012891344383071E-2</v>
      </c>
      <c r="N200" s="581">
        <f t="shared" ref="N200:Q200" si="134" xml:space="preserve"> N190</f>
        <v>6.1987237921604342E-2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3.3858066888563395E-4</v>
      </c>
      <c r="N201" s="581">
        <f t="shared" ref="N201:Q201" si="136" xml:space="preserve"> N198</f>
        <v>1.0832432675355646E-2</v>
      </c>
      <c r="O201" s="581">
        <f t="shared" si="136"/>
        <v>0</v>
      </c>
      <c r="P201" s="581">
        <f t="shared" si="136"/>
        <v>0</v>
      </c>
      <c r="Q201" s="581">
        <f t="shared" si="136"/>
        <v>0</v>
      </c>
    </row>
    <row r="202" spans="1:17" s="197" customFormat="1" hidden="1" outlineLevel="2">
      <c r="A202" s="582"/>
      <c r="B202" s="583"/>
      <c r="C202" s="584"/>
      <c r="E202" s="197" t="s">
        <v>1014</v>
      </c>
      <c r="G202" s="197" t="s">
        <v>446</v>
      </c>
      <c r="J202" s="197">
        <f xml:space="preserve"> (1 + J200) * (1 + J201) -1</f>
        <v>0</v>
      </c>
      <c r="K202" s="197">
        <f t="shared" ref="K202" si="137" xml:space="preserve"> (1 + K200) * (1 + K201) -1</f>
        <v>0</v>
      </c>
      <c r="L202" s="197">
        <f t="shared" ref="L202" si="138" xml:space="preserve"> (1 + L200) * (1 + L201) -1</f>
        <v>0</v>
      </c>
      <c r="M202" s="197">
        <f t="shared" ref="M202" si="139" xml:space="preserve"> (1 + M200) * (1 + M201) -1</f>
        <v>1.0470923567005297E-2</v>
      </c>
      <c r="N202" s="197">
        <f t="shared" ref="N202" si="140" xml:space="preserve"> (1 + N200) * (1 + N201) -1</f>
        <v>7.349114317847727E-2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409.33407069208698</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213.18178167511095</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409.33407069208698</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212.57157541258266</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213.18178167511095</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212.57157541258266</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-0.61020626252829402</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212.57157541258266</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212.57157541258266</v>
      </c>
      <c r="N236" s="282">
        <f t="shared" si="175"/>
        <v>202.30265747135545</v>
      </c>
      <c r="O236" s="282">
        <f t="shared" si="175"/>
        <v>201.89774555040208</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1.8456556116414347</v>
      </c>
      <c r="N238" s="274">
        <f t="shared" si="176"/>
        <v>11.685414124195248</v>
      </c>
      <c r="O238" s="274">
        <f t="shared" si="176"/>
        <v>-201.89774555040208</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5.6500000000000002E-2</v>
      </c>
      <c r="N240" s="291">
        <f xml:space="preserve"> Inp!N$133</f>
        <v>5.6500000000000002E-2</v>
      </c>
      <c r="O240" s="291">
        <f xml:space="preserve"> Inp!O$133</f>
        <v>5.6500000000000002E-2</v>
      </c>
      <c r="P240" s="291">
        <f xml:space="preserve"> Inp!P$133</f>
        <v>5.6500000000000002E-2</v>
      </c>
      <c r="Q240" s="291">
        <f xml:space="preserve"> Inp!Q$133</f>
        <v>5.6500000000000002E-2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212.57157541258266</v>
      </c>
      <c r="N241" s="282">
        <f t="shared" si="177"/>
        <v>202.30265747135545</v>
      </c>
      <c r="O241" s="282">
        <f t="shared" si="177"/>
        <v>201.89774555040208</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1.8456556116414347</v>
      </c>
      <c r="N242" s="274">
        <f t="shared" si="178"/>
        <v>11.685414124195248</v>
      </c>
      <c r="O242" s="274">
        <f t="shared" si="178"/>
        <v>-201.89774555040208</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12.114573552868661</v>
      </c>
      <c r="N243" s="274">
        <f t="shared" si="179"/>
        <v>12.090326045148615</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212.57157541258266</v>
      </c>
      <c r="N245" s="274">
        <f t="shared" ref="N245" si="184" xml:space="preserve"> M248</f>
        <v>202.30265747135545</v>
      </c>
      <c r="O245" s="274">
        <f t="shared" ref="O245" si="185" xml:space="preserve"> N248</f>
        <v>201.89774555040208</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1.8456556116414347</v>
      </c>
      <c r="N246" s="274">
        <f t="shared" si="188"/>
        <v>11.685414124195248</v>
      </c>
      <c r="O246" s="274">
        <f t="shared" si="188"/>
        <v>-201.89774555040208</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12.114573552868661</v>
      </c>
      <c r="N247" s="274">
        <f t="shared" si="189"/>
        <v>12.090326045148615</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212.57157541258266</v>
      </c>
      <c r="M248" s="274">
        <f t="shared" si="190"/>
        <v>202.30265747135545</v>
      </c>
      <c r="N248" s="274">
        <f t="shared" si="190"/>
        <v>201.89774555040208</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212.57157541258266</v>
      </c>
      <c r="N251" s="274">
        <f t="shared" si="191"/>
        <v>202.30265747135545</v>
      </c>
      <c r="O251" s="274">
        <f t="shared" si="191"/>
        <v>201.89774555040208</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1.8456556116414347</v>
      </c>
      <c r="N252" s="274">
        <f t="shared" si="192"/>
        <v>11.685414124195248</v>
      </c>
      <c r="O252" s="274">
        <f t="shared" si="192"/>
        <v>-201.89774555040208</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12.114573552868661</v>
      </c>
      <c r="N253" s="274">
        <f t="shared" si="193"/>
        <v>12.090326045148615</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212.57157541258266</v>
      </c>
      <c r="M254" s="274">
        <f t="shared" si="194"/>
        <v>202.30265747135545</v>
      </c>
      <c r="N254" s="274">
        <f t="shared" si="194"/>
        <v>201.89774555040208</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106.28578770629133</v>
      </c>
      <c r="M255" s="274">
        <f t="shared" si="195"/>
        <v>208.35994424778977</v>
      </c>
      <c r="N255" s="274">
        <f t="shared" si="195"/>
        <v>207.94290857297639</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203.04132911553944</v>
      </c>
      <c r="N259" s="577">
        <f t="shared" si="196"/>
        <v>186.38551895806475</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1.7629091177871974</v>
      </c>
      <c r="N260" s="577">
        <f t="shared" si="197"/>
        <v>10.766007738115938</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11.571439460182955</v>
      </c>
      <c r="N261" s="577">
        <f t="shared" si="198"/>
        <v>11.139061258334209</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204.66703534604349</v>
      </c>
      <c r="M262" s="577">
        <f t="shared" si="199"/>
        <v>193.23279877314368</v>
      </c>
      <c r="N262" s="577">
        <f t="shared" si="199"/>
        <v>186.01246543784646</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199.01851850323516</v>
      </c>
      <c r="N263" s="577">
        <f t="shared" si="200"/>
        <v>191.58199606701359</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204.66703534604355</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204.66703534604355</v>
      </c>
      <c r="N268" s="575">
        <f xml:space="preserve"> PR19FDPublishedTables!N$247</f>
        <v>193.77874906563432</v>
      </c>
      <c r="O268" s="575">
        <f xml:space="preserve"> PR19FDPublishedTables!O$247</f>
        <v>183.46971961534263</v>
      </c>
      <c r="P268" s="575">
        <f xml:space="preserve"> PR19FDPublishedTables!P$247</f>
        <v>173.70913053180615</v>
      </c>
      <c r="Q268" s="575">
        <f xml:space="preserve"> PR19FDPublishedTables!Q$247</f>
        <v>164.46780478751435</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1.6387228944483823</v>
      </c>
      <c r="N269" s="577">
        <f t="shared" ref="N269" si="204" xml:space="preserve"> IF(N$12 = 1, N268 * (N$17 - 1) * N$13, 0)</f>
        <v>7.118886298065374</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203.02831245159516</v>
      </c>
      <c r="N271" s="577">
        <f t="shared" si="208"/>
        <v>186.65986276756894</v>
      </c>
      <c r="O271" s="577">
        <f t="shared" si="208"/>
        <v>183.46971961534263</v>
      </c>
      <c r="P271" s="577">
        <f t="shared" si="208"/>
        <v>173.70913053180615</v>
      </c>
      <c r="Q271" s="577">
        <f xml:space="preserve"> IF(Q$12 = 1, Q268 - Q269, 0)</f>
        <v>164.46780478751435</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1.6387228944483823</v>
      </c>
      <c r="N272" s="577">
        <f t="shared" si="209"/>
        <v>7.118886298065374</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10.888286280409503</v>
      </c>
      <c r="N273" s="575">
        <f xml:space="preserve"> PR19FDPublishedTables!N$248</f>
        <v>10.309029450291726</v>
      </c>
      <c r="O273" s="575">
        <f xml:space="preserve"> PR19FDPublishedTables!O$248</f>
        <v>9.7605890835362246</v>
      </c>
      <c r="P273" s="575">
        <f xml:space="preserve"> PR19FDPublishedTables!P$248</f>
        <v>9.2413257442920713</v>
      </c>
      <c r="Q273" s="575">
        <f xml:space="preserve"> PR19FDPublishedTables!Q$248</f>
        <v>8.7496872146957259</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193.77874906563403</v>
      </c>
      <c r="N275" s="575">
        <f xml:space="preserve"> PR19FDPublishedTables!N$250</f>
        <v>183.4697196153426</v>
      </c>
      <c r="O275" s="575">
        <f xml:space="preserve"> PR19FDPublishedTables!O$250</f>
        <v>173.70913053180641</v>
      </c>
      <c r="P275" s="575">
        <f xml:space="preserve"> PR19FDPublishedTables!P$250</f>
        <v>164.46780478751407</v>
      </c>
      <c r="Q275" s="575">
        <f xml:space="preserve"> PR19FDPublishedTables!Q$250</f>
        <v>155.71811757281864</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199.22289220583878</v>
      </c>
      <c r="N276" s="575">
        <f xml:space="preserve"> PR19FDPublishedTables!N$254</f>
        <v>188.62423434048844</v>
      </c>
      <c r="O276" s="575">
        <f xml:space="preserve"> PR19FDPublishedTables!O$254</f>
        <v>178.58942507357452</v>
      </c>
      <c r="P276" s="575">
        <f xml:space="preserve"> PR19FDPublishedTables!P$254</f>
        <v>169.08846765966013</v>
      </c>
      <c r="Q276" s="575">
        <f xml:space="preserve"> PR19FDPublishedTables!Q$254</f>
        <v>160.0929611801665</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19.161153520663852</v>
      </c>
      <c r="O279" s="575">
        <f xml:space="preserve"> PR19FDPublishedTables!O$285</f>
        <v>36.414703886372472</v>
      </c>
      <c r="P279" s="575">
        <f xml:space="preserve"> PR19FDPublishedTables!P$285</f>
        <v>50.039118405755389</v>
      </c>
      <c r="Q279" s="575">
        <f xml:space="preserve"> PR19FDPublishedTables!Q$285</f>
        <v>64.863367731751396</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0.70392689555024035</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18.457226625113613</v>
      </c>
      <c r="O282" s="577">
        <f t="shared" si="218"/>
        <v>36.414703886372472</v>
      </c>
      <c r="P282" s="577">
        <f t="shared" si="218"/>
        <v>50.039118405755389</v>
      </c>
      <c r="Q282" s="577">
        <f xml:space="preserve"> IF(Q$12 = 1, Q279 - Q280, 0)</f>
        <v>64.863367731751396</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0.70392689555024035</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19.684768359013571</v>
      </c>
      <c r="N284" s="575">
        <f xml:space="preserve"> PR19FDPublishedTables!N$286</f>
        <v>18.772266008843182</v>
      </c>
      <c r="O284" s="575">
        <f xml:space="preserve"> PR19FDPublishedTables!O$286</f>
        <v>15.986929079656813</v>
      </c>
      <c r="P284" s="575">
        <f xml:space="preserve"> PR19FDPublishedTables!P$286</f>
        <v>17.964177547957913</v>
      </c>
      <c r="Q284" s="575">
        <f xml:space="preserve"> PR19FDPublishedTables!Q$286</f>
        <v>18.543793028750358</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0.52361483834976152</v>
      </c>
      <c r="N285" s="575">
        <f xml:space="preserve"> PR19FDPublishedTables!N$287</f>
        <v>1.5187156431345468</v>
      </c>
      <c r="O285" s="575">
        <f xml:space="preserve"> PR19FDPublishedTables!O$287</f>
        <v>2.3625145602738886</v>
      </c>
      <c r="P285" s="575">
        <f xml:space="preserve"> PR19FDPublishedTables!P$287</f>
        <v>3.1399282219618709</v>
      </c>
      <c r="Q285" s="575">
        <f xml:space="preserve"> PR19FDPublishedTables!Q$287</f>
        <v>3.9439960578939384</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19.16115352066381</v>
      </c>
      <c r="N286" s="575">
        <f xml:space="preserve"> PR19FDPublishedTables!N$288</f>
        <v>36.414703886372486</v>
      </c>
      <c r="O286" s="575">
        <f xml:space="preserve"> PR19FDPublishedTables!O$288</f>
        <v>50.039118405755396</v>
      </c>
      <c r="P286" s="575">
        <f xml:space="preserve"> PR19FDPublishedTables!P$288</f>
        <v>64.863367731751438</v>
      </c>
      <c r="Q286" s="575">
        <f xml:space="preserve"> PR19FDPublishedTables!Q$288</f>
        <v>79.463164702607813</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9.5805767603319048</v>
      </c>
      <c r="N287" s="575">
        <f xml:space="preserve"> PR19FDPublishedTables!N$292</f>
        <v>27.787928703518169</v>
      </c>
      <c r="O287" s="575">
        <f xml:space="preserve"> PR19FDPublishedTables!O$292</f>
        <v>43.226911146063934</v>
      </c>
      <c r="P287" s="575">
        <f xml:space="preserve"> PR19FDPublishedTables!P$292</f>
        <v>57.451243068753413</v>
      </c>
      <c r="Q287" s="575">
        <f xml:space="preserve"> PR19FDPublishedTables!Q$292</f>
        <v>72.163266217179597</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199.01851850323516</v>
      </c>
      <c r="N291" s="577">
        <f t="shared" si="220"/>
        <v>191.58199606701359</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199.22289220583878</v>
      </c>
      <c r="N292" s="575">
        <f xml:space="preserve"> PR19FDPublishedTables!N$254</f>
        <v>188.62423434048844</v>
      </c>
      <c r="O292" s="575">
        <f xml:space="preserve"> PR19FDPublishedTables!O$254</f>
        <v>178.58942507357452</v>
      </c>
      <c r="P292" s="575">
        <f xml:space="preserve"> PR19FDPublishedTables!P$254</f>
        <v>169.08846765966013</v>
      </c>
      <c r="Q292" s="575">
        <f xml:space="preserve"> PR19FDPublishedTables!Q$254</f>
        <v>160.0929611801665</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9.5805767603319048</v>
      </c>
      <c r="N293" s="575">
        <f xml:space="preserve"> PR19FDPublishedTables!N$292</f>
        <v>27.787928703518169</v>
      </c>
      <c r="O293" s="575">
        <f xml:space="preserve"> PR19FDPublishedTables!O$292</f>
        <v>43.226911146063934</v>
      </c>
      <c r="P293" s="575">
        <f xml:space="preserve"> PR19FDPublishedTables!P$292</f>
        <v>57.451243068753413</v>
      </c>
      <c r="Q293" s="575">
        <f xml:space="preserve"> PR19FDPublishedTables!Q$292</f>
        <v>72.163266217179597</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407.82198746940583</v>
      </c>
      <c r="N294" s="609">
        <f t="shared" si="221"/>
        <v>407.99415911102022</v>
      </c>
      <c r="O294" s="609">
        <f t="shared" si="221"/>
        <v>221.81633621963846</v>
      </c>
      <c r="P294" s="609">
        <f t="shared" si="221"/>
        <v>226.53971072841352</v>
      </c>
      <c r="Q294" s="609">
        <f t="shared" si="221"/>
        <v>232.25622739734609</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213.72429685566621</v>
      </c>
      <c r="N303" s="525">
        <f t="shared" si="224"/>
        <v>208.35355469644534</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1.85566413134101</v>
      </c>
      <c r="N304" s="525">
        <f t="shared" si="225"/>
        <v>12.034926289689816</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12.180267795765909</v>
      </c>
      <c r="N305" s="525">
        <f t="shared" si="226"/>
        <v>12.451949175716637</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213.27529223010066</v>
      </c>
      <c r="M306" s="525">
        <f t="shared" si="227"/>
        <v>203.39969319124131</v>
      </c>
      <c r="N306" s="525">
        <f t="shared" si="227"/>
        <v>207.9365318104185</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213.71059532326871</v>
      </c>
      <c r="N308" s="645">
        <f t="shared" ref="N308:Q308" si="229" xml:space="preserve"> IF(N$11 = 1, N271 * N299 - (M312 - M306), N271 * N299)</f>
        <v>208.6602336071177</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1.7249438815383422</v>
      </c>
      <c r="N309" s="645">
        <f>IF(N$11 = 1, (N272 - PR19FDPublishedTables!N237) * N299, N272 * N299)</f>
        <v>7.9579426232971322</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11.461170685695723</v>
      </c>
      <c r="N310" s="525">
        <f t="shared" si="230"/>
        <v>11.524086975458047</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213.27529223010072</v>
      </c>
      <c r="M312" s="525">
        <f t="shared" si="232"/>
        <v>203.97436851911138</v>
      </c>
      <c r="N312" s="525">
        <f t="shared" si="232"/>
        <v>205.0940892549568</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20.632658581407991</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0.78689413080060455</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20.720477425080336</v>
      </c>
      <c r="N316" s="525">
        <f t="shared" si="235"/>
        <v>20.984829586088896</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0.55116469950713753</v>
      </c>
      <c r="N317" s="525">
        <f t="shared" si="236"/>
        <v>1.6977166712794631</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20.169312725573199</v>
      </c>
      <c r="N318" s="525">
        <f t="shared" si="237"/>
        <v>40.706665627018026</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427.43489217893489</v>
      </c>
      <c r="N320" s="525">
        <f t="shared" si="238"/>
        <v>437.64644688497106</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3.5806080128793525</v>
      </c>
      <c r="N321" s="525">
        <f t="shared" si="238"/>
        <v>20.779763043787554</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20.720477425080336</v>
      </c>
      <c r="N322" s="525">
        <f t="shared" si="239"/>
        <v>20.984829586088896</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24.192603180968771</v>
      </c>
      <c r="N323" s="525">
        <f t="shared" si="240"/>
        <v>25.673752822454144</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426.55058446020138</v>
      </c>
      <c r="M325" s="525">
        <f t="shared" si="242"/>
        <v>427.5433744359259</v>
      </c>
      <c r="N325" s="525">
        <f t="shared" si="242"/>
        <v>453.7372866923933</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208.35994424778977</v>
      </c>
      <c r="N327" s="525">
        <f t="shared" si="243"/>
        <v>207.94290857297639</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208.57391073493108</v>
      </c>
      <c r="N328" s="525">
        <f t="shared" si="244"/>
        <v>204.73255692769794</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10.030264794740578</v>
      </c>
      <c r="N329" s="525">
        <f t="shared" si="245"/>
        <v>30.160990262398503</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426.96411977746141</v>
      </c>
      <c r="N330" s="528">
        <f t="shared" si="246"/>
        <v>442.83645576307288</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213.27529223010066</v>
      </c>
      <c r="M334" s="274">
        <f t="shared" si="247"/>
        <v>203.39969319124131</v>
      </c>
      <c r="N334" s="577">
        <f t="shared" si="247"/>
        <v>207.9365318104185</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213.27529223010072</v>
      </c>
      <c r="M335" s="274">
        <f t="shared" si="248"/>
        <v>203.97436851911138</v>
      </c>
      <c r="N335" s="577">
        <f t="shared" si="248"/>
        <v>205.0940892549568</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20.169312725573199</v>
      </c>
      <c r="N336" s="577">
        <f t="shared" si="249"/>
        <v>40.706665627018026</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426.55058446020138</v>
      </c>
      <c r="M337" s="591">
        <f t="shared" si="250"/>
        <v>427.5433744359259</v>
      </c>
      <c r="N337" s="610">
        <f t="shared" si="250"/>
        <v>453.7372866923933</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215.43553920480704</v>
      </c>
      <c r="N339" s="577">
        <f xml:space="preserve"> M334 * N$22</f>
        <v>216.00787836626813</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215.4355392048071</v>
      </c>
      <c r="N340" s="577">
        <f t="shared" ref="N340:N341" si="258" xml:space="preserve"> M335 * N$22</f>
        <v>216.61817623041455</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21.419552712208549</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430.87107840961414</v>
      </c>
      <c r="N342" s="610">
        <f t="shared" si="260"/>
        <v>454.04560730889125</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430.87107840961414</v>
      </c>
      <c r="N344" s="577">
        <f t="shared" si="261"/>
        <v>454.04560730889125</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426.55058446020138</v>
      </c>
      <c r="N345" s="577">
        <f t="shared" ref="N345" si="266" xml:space="preserve"> M337</f>
        <v>427.5433744359259</v>
      </c>
      <c r="O345" s="577">
        <f t="shared" ref="O345" si="267" xml:space="preserve"> N337</f>
        <v>453.7372866923933</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4.3204939494127643</v>
      </c>
      <c r="N347" s="610">
        <f t="shared" si="271"/>
        <v>26.502232872965351</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426.96411977746141</v>
      </c>
      <c r="N352" s="618">
        <f t="shared" si="272"/>
        <v>442.83645576307288</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170.78564791098458</v>
      </c>
      <c r="N353" s="618">
        <f t="shared" si="274"/>
        <v>177.13458230522917</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407.82198746940583</v>
      </c>
      <c r="N354" s="618">
        <f xml:space="preserve"> N294 * N$13</f>
        <v>407.99415911102022</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163.12879498776235</v>
      </c>
      <c r="N355" s="525">
        <f t="shared" si="278"/>
        <v>163.1976636444081</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 r="A357" s="188"/>
      <c r="B357" s="85" t="s">
        <v>761</v>
      </c>
      <c r="C357" s="190"/>
      <c r="D357" s="191"/>
      <c r="E357" s="195"/>
      <c r="M357" s="446"/>
    </row>
    <row r="358" spans="1:17" s="192" customFormat="1" outlineLevel="2">
      <c r="A358" s="188"/>
      <c r="B358" s="304"/>
      <c r="C358" s="190"/>
      <c r="D358" s="191"/>
      <c r="E358" s="195"/>
    </row>
    <row r="359" spans="1:17" s="187" customFormat="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0.30390000000000006</v>
      </c>
      <c r="N359" s="291">
        <f xml:space="preserve"> Inp!N$214</f>
        <v>0</v>
      </c>
      <c r="O359" s="291">
        <f xml:space="preserve"> Inp!O$214</f>
        <v>0</v>
      </c>
      <c r="P359" s="291">
        <f xml:space="preserve"> Inp!P$214</f>
        <v>0</v>
      </c>
      <c r="Q359" s="291">
        <f xml:space="preserve"> Inp!Q$214</f>
        <v>0</v>
      </c>
    </row>
    <row r="360" spans="1:17" s="192" customFormat="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426.96411977746141</v>
      </c>
      <c r="N360" s="618">
        <f t="shared" si="282"/>
        <v>442.83645576307288</v>
      </c>
      <c r="O360" s="618">
        <f t="shared" si="282"/>
        <v>0</v>
      </c>
      <c r="P360" s="618">
        <f t="shared" si="282"/>
        <v>0</v>
      </c>
      <c r="Q360" s="618">
        <f t="shared" si="282"/>
        <v>0</v>
      </c>
    </row>
    <row r="361" spans="1:17" s="310" customFormat="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129.75439600037055</v>
      </c>
      <c r="N361" s="619">
        <f t="shared" si="283"/>
        <v>0</v>
      </c>
      <c r="O361" s="619">
        <f t="shared" si="283"/>
        <v>0</v>
      </c>
      <c r="P361" s="619">
        <f t="shared" si="283"/>
        <v>0</v>
      </c>
      <c r="Q361" s="619">
        <f t="shared" si="283"/>
        <v>0</v>
      </c>
    </row>
    <row r="362" spans="1:17" s="259" customFormat="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407.82198746940583</v>
      </c>
      <c r="N362" s="274">
        <f t="shared" si="284"/>
        <v>407.99415911102022</v>
      </c>
      <c r="O362" s="274">
        <f t="shared" si="284"/>
        <v>0</v>
      </c>
      <c r="P362" s="274">
        <f t="shared" si="284"/>
        <v>0</v>
      </c>
      <c r="Q362" s="274">
        <f t="shared" si="284"/>
        <v>0</v>
      </c>
    </row>
    <row r="363" spans="1:17" s="259" customFormat="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123.93710199195246</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426.55058446020138</v>
      </c>
      <c r="N367" s="274">
        <f t="shared" si="293"/>
        <v>427.5433744359259</v>
      </c>
      <c r="O367" s="274">
        <f t="shared" si="293"/>
        <v>453.7372866923933</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4.3204939494127643</v>
      </c>
      <c r="N368" s="274">
        <f t="shared" si="294"/>
        <v>26.502232872965351</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1.0128913443830672E-2</v>
      </c>
      <c r="N370" s="581">
        <f t="shared" si="302"/>
        <v>6.1987237921604439E-2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213.72429685566621</v>
      </c>
      <c r="N372" s="274">
        <f t="shared" si="303"/>
        <v>208.35355469644534</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1.85566413134101</v>
      </c>
      <c r="N373" s="274">
        <f t="shared" si="304"/>
        <v>12.034926289689816</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213.71059532326871</v>
      </c>
      <c r="N374" s="274">
        <f t="shared" si="305"/>
        <v>208.6602336071177</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1.7249438815383422</v>
      </c>
      <c r="N375" s="274">
        <f t="shared" si="306"/>
        <v>7.9579426232971322</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0.14442178220016388</v>
      </c>
      <c r="N376" s="274">
        <f t="shared" ref="N376:Q376" si="308" xml:space="preserve"> N372 + N373 - N374 - N375</f>
        <v>3.7703047557203284</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1.0088185315950566</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3.3858066888579994E-4</v>
      </c>
      <c r="N378" s="581">
        <f t="shared" si="310"/>
        <v>8.8185315950566039E-3</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1.0128913443830672E-2</v>
      </c>
      <c r="N380" s="581">
        <f t="shared" si="311"/>
        <v>6.1987237921604439E-2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3.3858066888579994E-4</v>
      </c>
      <c r="N381" s="581">
        <f t="shared" ref="N381:Q381" si="313" xml:space="preserve"> N378</f>
        <v>8.8185315950566039E-3</v>
      </c>
      <c r="O381" s="581">
        <f t="shared" si="313"/>
        <v>0</v>
      </c>
      <c r="P381" s="581">
        <f t="shared" si="313"/>
        <v>0</v>
      </c>
      <c r="Q381" s="581">
        <f t="shared" si="313"/>
        <v>0</v>
      </c>
    </row>
    <row r="382" spans="1:17" s="197" customFormat="1" hidden="1" outlineLevel="2">
      <c r="A382" s="582"/>
      <c r="B382" s="583"/>
      <c r="C382" s="584"/>
      <c r="E382" s="197" t="s">
        <v>1074</v>
      </c>
      <c r="G382" s="197" t="s">
        <v>446</v>
      </c>
      <c r="J382" s="197">
        <f xml:space="preserve"> (1 + J380) * (1 + J381) -1</f>
        <v>0</v>
      </c>
      <c r="K382" s="197">
        <f t="shared" ref="K382" si="314" xml:space="preserve"> (1 + K380) * (1 + K381) -1</f>
        <v>0</v>
      </c>
      <c r="L382" s="197">
        <f t="shared" ref="L382" si="315" xml:space="preserve"> (1 + L380) * (1 + L381) -1</f>
        <v>0</v>
      </c>
      <c r="M382" s="197">
        <f t="shared" ref="M382" si="316" xml:space="preserve"> (1 + M380) * (1 + M381) -1</f>
        <v>1.0470923567005519E-2</v>
      </c>
      <c r="N382" s="197">
        <f t="shared" ref="N382" si="317" xml:space="preserve"> (1 + N380) * (1 + N381) -1</f>
        <v>7.1352405932763041E-2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 r="A386" s="33" t="s">
        <v>1075</v>
      </c>
      <c r="D386" s="253"/>
    </row>
    <row r="387" spans="1:17" s="259" customFormat="1" outlineLevel="1">
      <c r="A387" s="256"/>
      <c r="B387" s="257"/>
      <c r="C387" s="258"/>
      <c r="D387" s="255"/>
      <c r="E387" s="196"/>
      <c r="F387" s="196"/>
      <c r="G387" s="196"/>
      <c r="H387" s="196"/>
      <c r="I387" s="196"/>
      <c r="J387" s="196"/>
      <c r="K387" s="196"/>
      <c r="L387" s="196"/>
      <c r="M387" s="196"/>
      <c r="N387" s="196"/>
      <c r="O387" s="196"/>
      <c r="P387" s="196"/>
      <c r="Q387" s="196"/>
    </row>
    <row r="388" spans="1:17" s="259" customFormat="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0</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outlineLevel="1">
      <c r="A411" s="256"/>
      <c r="B411" s="257"/>
      <c r="C411" s="258"/>
      <c r="D411" s="255"/>
      <c r="E411" s="196"/>
      <c r="F411" s="274"/>
      <c r="G411" s="196"/>
      <c r="H411" s="196"/>
      <c r="I411" s="196"/>
      <c r="J411" s="196"/>
      <c r="K411" s="196"/>
      <c r="L411" s="196"/>
      <c r="M411" s="196"/>
      <c r="N411" s="196"/>
      <c r="O411" s="196"/>
      <c r="P411" s="196"/>
      <c r="Q411" s="196"/>
    </row>
    <row r="412" spans="1:17" s="259" customFormat="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v>
      </c>
      <c r="N416" s="282">
        <f t="shared" si="352"/>
        <v>0</v>
      </c>
      <c r="O416" s="282">
        <f t="shared" si="352"/>
        <v>0</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0</v>
      </c>
      <c r="N418" s="274">
        <f t="shared" si="353"/>
        <v>0</v>
      </c>
      <c r="O418" s="274">
        <f t="shared" si="353"/>
        <v>0</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0</v>
      </c>
      <c r="N420" s="291">
        <f xml:space="preserve"> Inp!N$156</f>
        <v>0</v>
      </c>
      <c r="O420" s="291">
        <f xml:space="preserve"> Inp!O$156</f>
        <v>0</v>
      </c>
      <c r="P420" s="291">
        <f xml:space="preserve"> Inp!P$156</f>
        <v>0</v>
      </c>
      <c r="Q420" s="291">
        <f xml:space="preserve"> Inp!Q$156</f>
        <v>0</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v>
      </c>
      <c r="N421" s="282">
        <f t="shared" si="354"/>
        <v>0</v>
      </c>
      <c r="O421" s="282">
        <f t="shared" si="354"/>
        <v>0</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0</v>
      </c>
      <c r="N422" s="274">
        <f t="shared" si="355"/>
        <v>0</v>
      </c>
      <c r="O422" s="274">
        <f t="shared" si="355"/>
        <v>0</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0</v>
      </c>
      <c r="N423" s="274">
        <f t="shared" si="356"/>
        <v>0</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v>
      </c>
      <c r="N425" s="274">
        <f t="shared" ref="N425" si="361" xml:space="preserve"> M428</f>
        <v>0</v>
      </c>
      <c r="O425" s="274">
        <f t="shared" ref="O425" si="362" xml:space="preserve"> N428</f>
        <v>0</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0</v>
      </c>
      <c r="N426" s="274">
        <f t="shared" si="365"/>
        <v>0</v>
      </c>
      <c r="O426" s="274">
        <f t="shared" si="365"/>
        <v>0</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0</v>
      </c>
      <c r="N427" s="274">
        <f t="shared" si="366"/>
        <v>0</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v>
      </c>
      <c r="M428" s="274">
        <f t="shared" si="367"/>
        <v>0</v>
      </c>
      <c r="N428" s="274">
        <f t="shared" si="367"/>
        <v>0</v>
      </c>
      <c r="O428" s="274">
        <f t="shared" si="367"/>
        <v>0</v>
      </c>
      <c r="P428" s="274">
        <f t="shared" si="367"/>
        <v>0</v>
      </c>
      <c r="Q428" s="274">
        <f t="shared" si="367"/>
        <v>0</v>
      </c>
    </row>
    <row r="429" spans="1:17" s="259" customFormat="1" outlineLevel="1">
      <c r="A429" s="256"/>
      <c r="B429" s="257"/>
      <c r="C429" s="258"/>
      <c r="D429" s="255"/>
      <c r="E429" s="196"/>
      <c r="F429" s="196"/>
      <c r="G429" s="196"/>
      <c r="H429" s="196"/>
      <c r="I429" s="196"/>
      <c r="J429" s="196"/>
      <c r="K429" s="196"/>
      <c r="L429" s="196"/>
      <c r="M429" s="196"/>
      <c r="N429" s="196"/>
      <c r="O429" s="196"/>
      <c r="P429" s="196"/>
      <c r="Q429" s="196"/>
    </row>
    <row r="430" spans="1:17" s="259" customFormat="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v>
      </c>
      <c r="N431" s="274">
        <f t="shared" si="368"/>
        <v>0</v>
      </c>
      <c r="O431" s="274">
        <f t="shared" si="368"/>
        <v>0</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0</v>
      </c>
      <c r="N432" s="274">
        <f t="shared" si="369"/>
        <v>0</v>
      </c>
      <c r="O432" s="274">
        <f t="shared" si="369"/>
        <v>0</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0</v>
      </c>
      <c r="N433" s="274">
        <f t="shared" si="370"/>
        <v>0</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v>
      </c>
      <c r="M434" s="274">
        <f t="shared" si="371"/>
        <v>0</v>
      </c>
      <c r="N434" s="274">
        <f t="shared" si="371"/>
        <v>0</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v>
      </c>
      <c r="M435" s="274">
        <f t="shared" si="372"/>
        <v>0</v>
      </c>
      <c r="N435" s="274">
        <f t="shared" si="372"/>
        <v>0</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v>
      </c>
      <c r="N439" s="577">
        <f t="shared" si="373"/>
        <v>0</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0</v>
      </c>
      <c r="N440" s="577">
        <f t="shared" si="374"/>
        <v>0</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0</v>
      </c>
      <c r="N441" s="577">
        <f t="shared" si="375"/>
        <v>0</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v>
      </c>
      <c r="M442" s="577">
        <f t="shared" si="376"/>
        <v>0</v>
      </c>
      <c r="N442" s="577">
        <f t="shared" si="376"/>
        <v>0</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v>
      </c>
      <c r="N443" s="577">
        <f t="shared" si="377"/>
        <v>0</v>
      </c>
      <c r="O443" s="577">
        <f t="shared" si="377"/>
        <v>0</v>
      </c>
      <c r="P443" s="577">
        <f t="shared" si="377"/>
        <v>0</v>
      </c>
      <c r="Q443" s="577">
        <f t="shared" si="377"/>
        <v>0</v>
      </c>
    </row>
    <row r="444" spans="1:17" s="573" customFormat="1" outlineLevel="1">
      <c r="A444" s="572"/>
      <c r="B444" s="570"/>
      <c r="C444" s="574"/>
      <c r="D444" s="571"/>
      <c r="E444" s="577"/>
      <c r="F444" s="577"/>
      <c r="G444" s="577"/>
      <c r="H444" s="577"/>
      <c r="I444" s="577"/>
      <c r="J444" s="577"/>
      <c r="K444" s="577"/>
      <c r="L444" s="577"/>
      <c r="M444" s="577"/>
      <c r="N444" s="577"/>
      <c r="O444" s="577"/>
      <c r="P444" s="577"/>
      <c r="Q444" s="577"/>
    </row>
    <row r="445" spans="1:17" s="573" customFormat="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v>
      </c>
      <c r="N448" s="575">
        <f xml:space="preserve"> PR19FDPublishedTables!N$422</f>
        <v>0</v>
      </c>
      <c r="O448" s="575">
        <f xml:space="preserve"> PR19FDPublishedTables!O$422</f>
        <v>0</v>
      </c>
      <c r="P448" s="575">
        <f xml:space="preserve"> PR19FDPublishedTables!P$422</f>
        <v>0</v>
      </c>
      <c r="Q448" s="575">
        <f xml:space="preserve"> PR19FDPublishedTables!Q$422</f>
        <v>0</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0</v>
      </c>
      <c r="N449" s="577">
        <f t="shared" ref="N449" si="382" xml:space="preserve"> IF(N$12 = 1, N448 * (N$17 - 1) * N$13, 0)</f>
        <v>0</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v>
      </c>
      <c r="N451" s="577">
        <f t="shared" si="386"/>
        <v>0</v>
      </c>
      <c r="O451" s="577">
        <f t="shared" si="386"/>
        <v>0</v>
      </c>
      <c r="P451" s="577">
        <f t="shared" si="386"/>
        <v>0</v>
      </c>
      <c r="Q451" s="577">
        <f xml:space="preserve"> IF(Q$12 = 1, Q448 - Q449, 0)</f>
        <v>0</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0</v>
      </c>
      <c r="N452" s="577">
        <f t="shared" si="387"/>
        <v>0</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0</v>
      </c>
      <c r="N453" s="575">
        <f xml:space="preserve"> PR19FDPublishedTables!N$423</f>
        <v>0</v>
      </c>
      <c r="O453" s="575">
        <f xml:space="preserve"> PR19FDPublishedTables!O$423</f>
        <v>0</v>
      </c>
      <c r="P453" s="575">
        <f xml:space="preserve"> PR19FDPublishedTables!P$423</f>
        <v>0</v>
      </c>
      <c r="Q453" s="575">
        <f xml:space="preserve"> PR19FDPublishedTables!Q$423</f>
        <v>0</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v>
      </c>
      <c r="N455" s="575">
        <f xml:space="preserve"> PR19FDPublishedTables!N$425</f>
        <v>0</v>
      </c>
      <c r="O455" s="575">
        <f xml:space="preserve"> PR19FDPublishedTables!O$425</f>
        <v>0</v>
      </c>
      <c r="P455" s="575">
        <f xml:space="preserve"> PR19FDPublishedTables!P$425</f>
        <v>0</v>
      </c>
      <c r="Q455" s="575">
        <f xml:space="preserve"> PR19FDPublishedTables!Q$425</f>
        <v>0</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v>
      </c>
      <c r="N456" s="575">
        <f xml:space="preserve"> PR19FDPublishedTables!N$429</f>
        <v>0</v>
      </c>
      <c r="O456" s="575">
        <f xml:space="preserve"> PR19FDPublishedTables!O$429</f>
        <v>0</v>
      </c>
      <c r="P456" s="575">
        <f xml:space="preserve"> PR19FDPublishedTables!P$429</f>
        <v>0</v>
      </c>
      <c r="Q456" s="575">
        <f xml:space="preserve"> PR19FDPublishedTables!Q$429</f>
        <v>0</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0</v>
      </c>
      <c r="O459" s="575">
        <f xml:space="preserve"> PR19FDPublishedTables!O$460</f>
        <v>0</v>
      </c>
      <c r="P459" s="575">
        <f xml:space="preserve"> PR19FDPublishedTables!P$460</f>
        <v>0</v>
      </c>
      <c r="Q459" s="575">
        <f xml:space="preserve"> PR19FDPublishedTables!Q$460</f>
        <v>0</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0</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0</v>
      </c>
      <c r="O462" s="577">
        <f t="shared" si="396"/>
        <v>0</v>
      </c>
      <c r="P462" s="577">
        <f t="shared" si="396"/>
        <v>0</v>
      </c>
      <c r="Q462" s="577">
        <f xml:space="preserve"> IF(Q$12 = 1, Q459 - Q460, 0)</f>
        <v>0</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0</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0</v>
      </c>
      <c r="N464" s="575">
        <f xml:space="preserve"> PR19FDPublishedTables!N$461</f>
        <v>0</v>
      </c>
      <c r="O464" s="575">
        <f xml:space="preserve"> PR19FDPublishedTables!O$461</f>
        <v>0</v>
      </c>
      <c r="P464" s="575">
        <f xml:space="preserve"> PR19FDPublishedTables!P$461</f>
        <v>0</v>
      </c>
      <c r="Q464" s="575">
        <f xml:space="preserve"> PR19FDPublishedTables!Q$461</f>
        <v>0</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0</v>
      </c>
      <c r="N465" s="575">
        <f xml:space="preserve"> PR19FDPublishedTables!N$462</f>
        <v>0</v>
      </c>
      <c r="O465" s="575">
        <f xml:space="preserve"> PR19FDPublishedTables!O$462</f>
        <v>0</v>
      </c>
      <c r="P465" s="575">
        <f xml:space="preserve"> PR19FDPublishedTables!P$462</f>
        <v>0</v>
      </c>
      <c r="Q465" s="575">
        <f xml:space="preserve"> PR19FDPublishedTables!Q$462</f>
        <v>0</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0</v>
      </c>
      <c r="N466" s="575">
        <f xml:space="preserve"> PR19FDPublishedTables!N$463</f>
        <v>0</v>
      </c>
      <c r="O466" s="575">
        <f xml:space="preserve"> PR19FDPublishedTables!O$463</f>
        <v>0</v>
      </c>
      <c r="P466" s="575">
        <f xml:space="preserve"> PR19FDPublishedTables!P$463</f>
        <v>0</v>
      </c>
      <c r="Q466" s="575">
        <f xml:space="preserve"> PR19FDPublishedTables!Q$463</f>
        <v>0</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v>
      </c>
      <c r="N467" s="575">
        <f xml:space="preserve"> PR19FDPublishedTables!N$467</f>
        <v>0</v>
      </c>
      <c r="O467" s="575">
        <f xml:space="preserve"> PR19FDPublishedTables!O$467</f>
        <v>0</v>
      </c>
      <c r="P467" s="575">
        <f xml:space="preserve"> PR19FDPublishedTables!P$467</f>
        <v>0</v>
      </c>
      <c r="Q467" s="575">
        <f xml:space="preserve"> PR19FDPublishedTables!Q$467</f>
        <v>0</v>
      </c>
    </row>
    <row r="468" spans="1:17" s="573" customFormat="1" outlineLevel="1">
      <c r="A468" s="572"/>
      <c r="B468" s="570"/>
      <c r="C468" s="574"/>
      <c r="D468" s="571"/>
      <c r="E468" s="577"/>
      <c r="F468" s="577"/>
      <c r="G468" s="577"/>
      <c r="H468" s="577"/>
      <c r="I468" s="577"/>
      <c r="J468" s="577"/>
      <c r="K468" s="577"/>
      <c r="L468" s="577"/>
      <c r="M468" s="577"/>
      <c r="N468" s="577"/>
      <c r="O468" s="577"/>
      <c r="P468" s="577"/>
      <c r="Q468" s="577"/>
    </row>
    <row r="469" spans="1:17" s="573" customFormat="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v>
      </c>
      <c r="N471" s="577">
        <f t="shared" si="398"/>
        <v>0</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v>
      </c>
      <c r="N472" s="575">
        <f xml:space="preserve"> PR19FDPublishedTables!N$429</f>
        <v>0</v>
      </c>
      <c r="O472" s="575">
        <f xml:space="preserve"> PR19FDPublishedTables!O$429</f>
        <v>0</v>
      </c>
      <c r="P472" s="575">
        <f xml:space="preserve"> PR19FDPublishedTables!P$429</f>
        <v>0</v>
      </c>
      <c r="Q472" s="575">
        <f xml:space="preserve"> PR19FDPublishedTables!Q$429</f>
        <v>0</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v>
      </c>
      <c r="N473" s="575">
        <f xml:space="preserve"> PR19FDPublishedTables!N$467</f>
        <v>0</v>
      </c>
      <c r="O473" s="575">
        <f xml:space="preserve"> PR19FDPublishedTables!O$467</f>
        <v>0</v>
      </c>
      <c r="P473" s="575">
        <f xml:space="preserve"> PR19FDPublishedTables!P$467</f>
        <v>0</v>
      </c>
      <c r="Q473" s="575">
        <f xml:space="preserve"> PR19FDPublishedTables!Q$467</f>
        <v>0</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0</v>
      </c>
      <c r="N474" s="610">
        <f t="shared" si="399"/>
        <v>0</v>
      </c>
      <c r="O474" s="610">
        <f t="shared" si="399"/>
        <v>0</v>
      </c>
      <c r="P474" s="610">
        <f t="shared" si="399"/>
        <v>0</v>
      </c>
      <c r="Q474" s="610">
        <f t="shared" si="399"/>
        <v>0</v>
      </c>
    </row>
    <row r="475" spans="1:17" s="259" customFormat="1" outlineLevel="1">
      <c r="A475" s="256"/>
      <c r="B475" s="257"/>
      <c r="C475" s="258"/>
      <c r="D475" s="255"/>
      <c r="E475" s="196"/>
      <c r="F475" s="196"/>
      <c r="G475" s="196"/>
      <c r="H475" s="196"/>
      <c r="I475" s="196"/>
      <c r="J475" s="196"/>
      <c r="K475" s="196"/>
      <c r="L475" s="196"/>
      <c r="M475" s="196"/>
      <c r="N475" s="196"/>
      <c r="O475" s="196"/>
      <c r="P475" s="196"/>
      <c r="Q475" s="196"/>
    </row>
    <row r="476" spans="1:17" s="259" customFormat="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outlineLevel="1">
      <c r="A480" s="256"/>
      <c r="B480" s="257"/>
      <c r="C480" s="258"/>
      <c r="D480" s="255"/>
      <c r="E480" s="196"/>
      <c r="F480" s="196"/>
      <c r="G480" s="196"/>
      <c r="H480" s="196"/>
      <c r="I480" s="196"/>
      <c r="J480" s="196"/>
      <c r="K480" s="196"/>
      <c r="L480" s="196"/>
      <c r="M480" s="196"/>
      <c r="N480" s="196"/>
      <c r="O480" s="196"/>
      <c r="P480" s="196"/>
      <c r="Q480" s="196"/>
    </row>
    <row r="481" spans="1:17" s="259" customFormat="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v>
      </c>
      <c r="N483" s="525">
        <f t="shared" si="402"/>
        <v>0</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0</v>
      </c>
      <c r="N484" s="525">
        <f t="shared" si="403"/>
        <v>0</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0</v>
      </c>
      <c r="N485" s="525">
        <f t="shared" si="404"/>
        <v>0</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v>
      </c>
      <c r="M486" s="525">
        <f t="shared" si="405"/>
        <v>0</v>
      </c>
      <c r="N486" s="525">
        <f t="shared" si="405"/>
        <v>0</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v>
      </c>
      <c r="N488" s="645">
        <f t="shared" ref="N488" si="409" xml:space="preserve"> IF(N$11 = 1, N451 * N479 - (M492 - M486), N451 * N479)</f>
        <v>0</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0</v>
      </c>
      <c r="N489" s="645">
        <f>IF(N$11 = 1, (N452 - PR19FDPublishedTables!N412) * N479, N452 * N479)</f>
        <v>0</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0</v>
      </c>
      <c r="N490" s="525">
        <f t="shared" si="413"/>
        <v>0</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v>
      </c>
      <c r="M492" s="525">
        <f t="shared" si="415"/>
        <v>0</v>
      </c>
      <c r="N492" s="525">
        <f t="shared" si="415"/>
        <v>0</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0</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0</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0</v>
      </c>
      <c r="N496" s="525">
        <f t="shared" si="418"/>
        <v>0</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0</v>
      </c>
      <c r="N497" s="525">
        <f t="shared" si="419"/>
        <v>0</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0</v>
      </c>
      <c r="N498" s="525">
        <f t="shared" si="420"/>
        <v>0</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v>
      </c>
      <c r="N500" s="525">
        <f t="shared" si="421"/>
        <v>0</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0</v>
      </c>
      <c r="N501" s="525">
        <f t="shared" si="421"/>
        <v>0</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0</v>
      </c>
      <c r="N502" s="525">
        <f t="shared" si="422"/>
        <v>0</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0</v>
      </c>
      <c r="N503" s="525">
        <f t="shared" si="423"/>
        <v>0</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v>
      </c>
      <c r="M505" s="525">
        <f xml:space="preserve"> M486 + M492 + M498</f>
        <v>0</v>
      </c>
      <c r="N505" s="525">
        <f t="shared" si="425"/>
        <v>0</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v>
      </c>
      <c r="N507" s="525">
        <f t="shared" si="426"/>
        <v>0</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v>
      </c>
      <c r="N508" s="525">
        <f t="shared" si="427"/>
        <v>0</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v>
      </c>
      <c r="N509" s="525">
        <f t="shared" si="428"/>
        <v>0</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0</v>
      </c>
      <c r="N510" s="528">
        <f t="shared" si="429"/>
        <v>0</v>
      </c>
      <c r="O510" s="528">
        <f t="shared" si="429"/>
        <v>0</v>
      </c>
      <c r="P510" s="528">
        <f t="shared" si="429"/>
        <v>0</v>
      </c>
      <c r="Q510" s="528">
        <f t="shared" si="429"/>
        <v>0</v>
      </c>
    </row>
    <row r="511" spans="1:17" s="573" customFormat="1" outlineLevel="1">
      <c r="A511" s="572"/>
      <c r="B511" s="570"/>
      <c r="C511" s="574"/>
      <c r="D511" s="571"/>
      <c r="E511" s="577"/>
      <c r="F511" s="577"/>
      <c r="G511" s="577"/>
      <c r="H511" s="577"/>
      <c r="I511" s="577"/>
      <c r="J511" s="577"/>
      <c r="K511" s="577"/>
      <c r="L511" s="577"/>
      <c r="M511" s="577"/>
      <c r="N511" s="577"/>
      <c r="O511" s="577"/>
      <c r="P511" s="577"/>
      <c r="Q511" s="577"/>
    </row>
    <row r="512" spans="1:17" s="573" customFormat="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v>
      </c>
      <c r="M514" s="577">
        <f t="shared" si="430"/>
        <v>0</v>
      </c>
      <c r="N514" s="577">
        <f t="shared" si="430"/>
        <v>0</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v>
      </c>
      <c r="M515" s="577">
        <f t="shared" si="431"/>
        <v>0</v>
      </c>
      <c r="N515" s="577">
        <f t="shared" si="431"/>
        <v>0</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0</v>
      </c>
      <c r="N516" s="577">
        <f t="shared" si="432"/>
        <v>0</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v>
      </c>
      <c r="M517" s="610">
        <f t="shared" si="433"/>
        <v>0</v>
      </c>
      <c r="N517" s="610">
        <f t="shared" si="433"/>
        <v>0</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v>
      </c>
      <c r="N519" s="577">
        <f xml:space="preserve"> M514 * N$22</f>
        <v>0</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v>
      </c>
      <c r="N520" s="577">
        <f t="shared" ref="N520:N521" si="441" xml:space="preserve"> M515 * N$22</f>
        <v>0</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0</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v>
      </c>
      <c r="N522" s="610">
        <f t="shared" si="443"/>
        <v>0</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v>
      </c>
      <c r="N524" s="577">
        <f t="shared" si="444"/>
        <v>0</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v>
      </c>
      <c r="N525" s="577">
        <f t="shared" ref="N525" si="449" xml:space="preserve"> M517</f>
        <v>0</v>
      </c>
      <c r="O525" s="577">
        <f t="shared" ref="O525" si="450" xml:space="preserve"> N517</f>
        <v>0</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0</v>
      </c>
      <c r="N527" s="610">
        <f t="shared" si="454"/>
        <v>0</v>
      </c>
      <c r="O527" s="610">
        <f t="shared" si="454"/>
        <v>0</v>
      </c>
      <c r="P527" s="610">
        <f t="shared" si="454"/>
        <v>0</v>
      </c>
      <c r="Q527" s="610">
        <f t="shared" si="454"/>
        <v>0</v>
      </c>
    </row>
    <row r="528" spans="1:17" s="617" customFormat="1" outlineLevel="1">
      <c r="A528" s="612"/>
      <c r="B528" s="613"/>
      <c r="C528" s="614"/>
      <c r="D528" s="615"/>
      <c r="E528" s="616"/>
    </row>
    <row r="529" spans="1:17"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0</v>
      </c>
      <c r="N532" s="618">
        <f t="shared" si="455"/>
        <v>0</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v>
      </c>
      <c r="N533" s="618">
        <f t="shared" si="456"/>
        <v>0</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0</v>
      </c>
      <c r="N534" s="618">
        <f t="shared" si="457"/>
        <v>0</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v>
      </c>
      <c r="N535" s="525">
        <f t="shared" ref="N535" si="462" xml:space="preserve"> N531 * N534</f>
        <v>0</v>
      </c>
      <c r="O535" s="525">
        <f t="shared" ref="O535" si="463" xml:space="preserve"> O531 * O534</f>
        <v>0</v>
      </c>
      <c r="P535" s="525">
        <f t="shared" ref="P535" si="464" xml:space="preserve"> P531 * P534</f>
        <v>0</v>
      </c>
      <c r="Q535" s="525">
        <f t="shared" ref="Q535" si="465" xml:space="preserve"> Q531 * Q534</f>
        <v>0</v>
      </c>
    </row>
    <row r="536" spans="1:17" s="192" customFormat="1" outlineLevel="1">
      <c r="A536" s="188"/>
      <c r="B536" s="85"/>
      <c r="C536" s="190"/>
      <c r="D536" s="191"/>
      <c r="E536" s="195"/>
    </row>
    <row r="537" spans="1:17" s="192" customFormat="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0.30390000000000006</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0</v>
      </c>
      <c r="N540" s="618">
        <f t="shared" si="466"/>
        <v>0</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0</v>
      </c>
      <c r="N542" s="274">
        <f t="shared" si="468"/>
        <v>0</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outlineLevel="1">
      <c r="A544" s="143"/>
      <c r="B544" s="144"/>
      <c r="C544" s="145"/>
      <c r="D544" s="146"/>
      <c r="E544" s="147"/>
      <c r="G544" s="149"/>
    </row>
    <row r="545" spans="1:17" s="240" customFormat="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v>
      </c>
      <c r="N547" s="274">
        <f t="shared" si="477"/>
        <v>0</v>
      </c>
      <c r="O547" s="274">
        <f t="shared" si="477"/>
        <v>0</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0</v>
      </c>
      <c r="N548" s="274">
        <f t="shared" si="478"/>
        <v>0</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0</v>
      </c>
      <c r="N549" s="267">
        <f t="shared" ref="N549" si="482" xml:space="preserve"> IF( N547 &lt;&gt; 0, 1 + N548 / N547, 0)</f>
        <v>0</v>
      </c>
      <c r="O549" s="267">
        <f t="shared" ref="O549" si="483" xml:space="preserve"> IF( O547 &lt;&gt; 0, 1 + O548 / O547, 0)</f>
        <v>0</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0</v>
      </c>
      <c r="N550" s="581">
        <f t="shared" si="486"/>
        <v>0</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v>
      </c>
      <c r="N552" s="274">
        <f t="shared" si="487"/>
        <v>0</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0</v>
      </c>
      <c r="N553" s="274">
        <f t="shared" si="488"/>
        <v>0</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v>
      </c>
      <c r="N554" s="274">
        <f t="shared" si="489"/>
        <v>0</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0</v>
      </c>
      <c r="N555" s="274">
        <f t="shared" si="490"/>
        <v>0</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v>
      </c>
      <c r="N556" s="274">
        <f t="shared" ref="N556" si="494" xml:space="preserve"> N552 + N553 - N554 - N555</f>
        <v>0</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0</v>
      </c>
      <c r="N557" s="267">
        <f t="shared" ref="N557" si="502" xml:space="preserve"> IF( N547 &lt;&gt; 0, 1 + N556 / N547, 0)</f>
        <v>0</v>
      </c>
      <c r="O557" s="267">
        <f t="shared" ref="O557" si="503" xml:space="preserve"> IF( O547 &lt;&gt; 0, 1 + O556 / O547, 0)</f>
        <v>0</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0</v>
      </c>
      <c r="N558" s="581">
        <f t="shared" si="506"/>
        <v>0</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0</v>
      </c>
      <c r="N560" s="581">
        <f t="shared" ref="N560:Q560" si="508" xml:space="preserve"> N550</f>
        <v>0</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0</v>
      </c>
      <c r="N561" s="581">
        <f t="shared" ref="N561:Q561" si="510" xml:space="preserve"> N558</f>
        <v>0</v>
      </c>
      <c r="O561" s="581">
        <f t="shared" si="510"/>
        <v>0</v>
      </c>
      <c r="P561" s="581">
        <f t="shared" si="510"/>
        <v>0</v>
      </c>
      <c r="Q561" s="581">
        <f t="shared" si="510"/>
        <v>0</v>
      </c>
    </row>
    <row r="562" spans="1:17" s="197" customFormat="1" hidden="1" outlineLevel="2">
      <c r="A562" s="582"/>
      <c r="B562" s="583"/>
      <c r="C562" s="584"/>
      <c r="E562" s="197" t="s">
        <v>1134</v>
      </c>
      <c r="G562" s="197" t="s">
        <v>446</v>
      </c>
      <c r="J562" s="197">
        <f xml:space="preserve"> (1 + J560) * (1 + J561) -1</f>
        <v>0</v>
      </c>
      <c r="K562" s="197">
        <f t="shared" ref="K562" si="511" xml:space="preserve"> (1 + K560) * (1 + K561) -1</f>
        <v>0</v>
      </c>
      <c r="L562" s="197">
        <f t="shared" ref="L562" si="512" xml:space="preserve"> (1 + L560) * (1 + L561) -1</f>
        <v>0</v>
      </c>
      <c r="M562" s="197">
        <f t="shared" ref="M562" si="513" xml:space="preserve"> (1 + M560) * (1 + M561) -1</f>
        <v>0</v>
      </c>
      <c r="N562" s="197">
        <f t="shared" ref="N562" si="514" xml:space="preserve"> (1 + N560) * (1 + N561) -1</f>
        <v>0</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0.30390000000000006</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xml:space="preserve"> (1 + J740) * (1 + J741) -1</f>
        <v>0</v>
      </c>
      <c r="K742" s="197">
        <f t="shared" ref="K742" si="709" xml:space="preserve"> (1 + K740) * (1 + K741) -1</f>
        <v>0</v>
      </c>
      <c r="L742" s="197">
        <f t="shared" ref="L742" si="710" xml:space="preserve"> (1 + L740) * (1 + L741) -1</f>
        <v>0</v>
      </c>
      <c r="M742" s="197">
        <f t="shared" ref="M742" si="711" xml:space="preserve"> (1 + M740) * (1 + M741) -1</f>
        <v>0</v>
      </c>
      <c r="N742" s="197">
        <f t="shared" ref="N742" si="712"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0.30390000000000006</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xml:space="preserve"> (1 + J920) * (1 + J921) -1</f>
        <v>0</v>
      </c>
      <c r="K922" s="197">
        <f t="shared" ref="K922" si="879" xml:space="preserve"> (1 + K920) * (1 + K921) -1</f>
        <v>0</v>
      </c>
      <c r="L922" s="197">
        <f t="shared" ref="L922" si="880" xml:space="preserve"> (1 + L920) * (1 + L921) -1</f>
        <v>0</v>
      </c>
      <c r="M922" s="197">
        <f t="shared" ref="M922" si="881" xml:space="preserve"> (1 + M920) * (1 + M921) -1</f>
        <v>0</v>
      </c>
      <c r="N922" s="197">
        <f t="shared" ref="N922" si="882" xml:space="preserve"> (1 + N920) * (1 + N921) -1</f>
        <v>0</v>
      </c>
      <c r="O922" s="197">
        <f t="shared" ref="O922" si="883" xml:space="preserve"> (1 + O920) * (1 + O921) -1</f>
        <v>0</v>
      </c>
      <c r="P922" s="197">
        <f t="shared" ref="P922" si="884" xml:space="preserve"> (1 + P920) * (1 + P921) -1</f>
        <v>0</v>
      </c>
      <c r="Q922" s="197">
        <f t="shared" ref="Q922" si="885"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 r="A926" s="33" t="s">
        <v>1254</v>
      </c>
    </row>
    <row r="927" spans="1:17" s="573" customFormat="1" outlineLevel="1">
      <c r="A927" s="572"/>
      <c r="B927" s="570"/>
      <c r="C927" s="574"/>
      <c r="D927" s="571"/>
      <c r="E927" s="577"/>
      <c r="F927" s="577"/>
      <c r="G927" s="577"/>
      <c r="H927" s="577"/>
      <c r="I927" s="577"/>
      <c r="J927" s="577"/>
      <c r="K927" s="577"/>
      <c r="L927" s="577"/>
      <c r="M927" s="577"/>
      <c r="N927" s="577"/>
      <c r="O927" s="577"/>
      <c r="P927" s="577"/>
      <c r="Q927" s="577"/>
    </row>
    <row r="928" spans="1:17" s="573" customFormat="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6" xml:space="preserve"> J123 + J303 + J483 + J663 + J843</f>
        <v>0</v>
      </c>
      <c r="K930" s="525">
        <f t="shared" si="886"/>
        <v>0</v>
      </c>
      <c r="L930" s="525">
        <f t="shared" si="886"/>
        <v>0</v>
      </c>
      <c r="M930" s="525">
        <f t="shared" si="886"/>
        <v>274.35941844277266</v>
      </c>
      <c r="N930" s="525">
        <f t="shared" si="886"/>
        <v>269.68907552583335</v>
      </c>
      <c r="O930" s="525">
        <f t="shared" si="886"/>
        <v>0</v>
      </c>
      <c r="P930" s="525">
        <f t="shared" si="886"/>
        <v>0</v>
      </c>
      <c r="Q930" s="525">
        <f t="shared" si="886"/>
        <v>0</v>
      </c>
    </row>
    <row r="931" spans="1:17" s="526" customFormat="1" hidden="1" outlineLevel="2">
      <c r="A931" s="593"/>
      <c r="B931" s="594"/>
      <c r="C931" s="595"/>
      <c r="D931" s="596" t="s">
        <v>719</v>
      </c>
      <c r="E931" s="525" t="s">
        <v>1256</v>
      </c>
      <c r="F931" s="525"/>
      <c r="G931" s="525" t="s">
        <v>255</v>
      </c>
      <c r="H931" s="525"/>
      <c r="I931" s="525"/>
      <c r="J931" s="525">
        <f t="shared" si="886"/>
        <v>0</v>
      </c>
      <c r="K931" s="525">
        <f t="shared" si="886"/>
        <v>0</v>
      </c>
      <c r="L931" s="525">
        <f t="shared" si="886"/>
        <v>0</v>
      </c>
      <c r="M931" s="525">
        <f t="shared" si="886"/>
        <v>2.3821294040501826</v>
      </c>
      <c r="N931" s="525">
        <f t="shared" si="886"/>
        <v>15.577791076407143</v>
      </c>
      <c r="O931" s="525">
        <f t="shared" si="886"/>
        <v>0</v>
      </c>
      <c r="P931" s="525">
        <f t="shared" si="886"/>
        <v>0</v>
      </c>
      <c r="Q931" s="525">
        <f t="shared" si="886"/>
        <v>0</v>
      </c>
    </row>
    <row r="932" spans="1:17" s="526" customFormat="1" hidden="1" outlineLevel="2">
      <c r="A932" s="593"/>
      <c r="B932" s="594"/>
      <c r="C932" s="595"/>
      <c r="D932" s="596" t="s">
        <v>631</v>
      </c>
      <c r="E932" s="525" t="s">
        <v>1257</v>
      </c>
      <c r="F932" s="525"/>
      <c r="G932" s="525" t="s">
        <v>255</v>
      </c>
      <c r="H932" s="525"/>
      <c r="I932" s="525"/>
      <c r="J932" s="525">
        <f t="shared" si="886"/>
        <v>0</v>
      </c>
      <c r="K932" s="525">
        <f t="shared" si="886"/>
        <v>0</v>
      </c>
      <c r="L932" s="525">
        <f t="shared" si="886"/>
        <v>0</v>
      </c>
      <c r="M932" s="525">
        <f t="shared" si="886"/>
        <v>13.464661119822038</v>
      </c>
      <c r="N932" s="525">
        <f t="shared" si="886"/>
        <v>13.814395273654849</v>
      </c>
      <c r="O932" s="525">
        <f t="shared" si="886"/>
        <v>0</v>
      </c>
      <c r="P932" s="525">
        <f t="shared" si="886"/>
        <v>0</v>
      </c>
      <c r="Q932" s="525">
        <f t="shared" si="886"/>
        <v>0</v>
      </c>
    </row>
    <row r="933" spans="1:17" s="526" customFormat="1" hidden="1" outlineLevel="2">
      <c r="A933" s="593"/>
      <c r="B933" s="594"/>
      <c r="C933" s="595"/>
      <c r="D933" s="596"/>
      <c r="E933" s="525" t="s">
        <v>1258</v>
      </c>
      <c r="F933" s="525"/>
      <c r="G933" s="525" t="s">
        <v>255</v>
      </c>
      <c r="H933" s="525"/>
      <c r="I933" s="525"/>
      <c r="J933" s="525">
        <f t="shared" si="886"/>
        <v>0</v>
      </c>
      <c r="K933" s="525">
        <f t="shared" si="886"/>
        <v>0</v>
      </c>
      <c r="L933" s="525">
        <f t="shared" si="886"/>
        <v>273.78302797261722</v>
      </c>
      <c r="M933" s="525">
        <f t="shared" si="886"/>
        <v>263.27688672700083</v>
      </c>
      <c r="N933" s="525">
        <f t="shared" si="886"/>
        <v>271.4524713285856</v>
      </c>
      <c r="O933" s="525">
        <f t="shared" si="886"/>
        <v>0</v>
      </c>
      <c r="P933" s="525">
        <f t="shared" si="886"/>
        <v>0</v>
      </c>
      <c r="Q933" s="525">
        <f t="shared" si="886"/>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7" xml:space="preserve"> J128 + J308 + J488 + J668 + J848</f>
        <v>0</v>
      </c>
      <c r="K935" s="525">
        <f t="shared" si="887"/>
        <v>0</v>
      </c>
      <c r="L935" s="525">
        <f t="shared" si="887"/>
        <v>0</v>
      </c>
      <c r="M935" s="525">
        <f t="shared" si="887"/>
        <v>274.34182968699872</v>
      </c>
      <c r="N935" s="525">
        <f t="shared" si="887"/>
        <v>269.87194016596027</v>
      </c>
      <c r="O935" s="525">
        <f t="shared" si="887"/>
        <v>0</v>
      </c>
      <c r="P935" s="525">
        <f t="shared" si="887"/>
        <v>0</v>
      </c>
      <c r="Q935" s="525">
        <f t="shared" si="887"/>
        <v>0</v>
      </c>
    </row>
    <row r="936" spans="1:17" s="526" customFormat="1" hidden="1" outlineLevel="2">
      <c r="A936" s="593"/>
      <c r="B936" s="594"/>
      <c r="C936" s="595"/>
      <c r="D936" s="596" t="s">
        <v>719</v>
      </c>
      <c r="E936" s="525" t="s">
        <v>1260</v>
      </c>
      <c r="F936" s="525"/>
      <c r="G936" s="525"/>
      <c r="H936" s="525"/>
      <c r="I936" s="525"/>
      <c r="J936" s="525">
        <f t="shared" si="887"/>
        <v>0</v>
      </c>
      <c r="K936" s="525">
        <f t="shared" si="887"/>
        <v>0</v>
      </c>
      <c r="L936" s="525">
        <f t="shared" si="887"/>
        <v>0</v>
      </c>
      <c r="M936" s="525">
        <f t="shared" si="887"/>
        <v>2.2143228783430273</v>
      </c>
      <c r="N936" s="525">
        <f t="shared" si="887"/>
        <v>10.292451888663706</v>
      </c>
      <c r="O936" s="525">
        <f t="shared" si="887"/>
        <v>0</v>
      </c>
      <c r="P936" s="525">
        <f t="shared" si="887"/>
        <v>0</v>
      </c>
      <c r="Q936" s="525">
        <f t="shared" si="887"/>
        <v>0</v>
      </c>
    </row>
    <row r="937" spans="1:17" s="526" customFormat="1" hidden="1" outlineLevel="2">
      <c r="A937" s="593"/>
      <c r="B937" s="594"/>
      <c r="C937" s="595"/>
      <c r="D937" s="596" t="s">
        <v>631</v>
      </c>
      <c r="E937" s="525" t="s">
        <v>1261</v>
      </c>
      <c r="F937" s="525"/>
      <c r="G937" s="525" t="s">
        <v>255</v>
      </c>
      <c r="H937" s="525"/>
      <c r="I937" s="525"/>
      <c r="J937" s="525">
        <f t="shared" si="887"/>
        <v>0</v>
      </c>
      <c r="K937" s="525">
        <f t="shared" si="887"/>
        <v>0</v>
      </c>
      <c r="L937" s="525">
        <f t="shared" si="887"/>
        <v>0</v>
      </c>
      <c r="M937" s="525">
        <f t="shared" si="887"/>
        <v>12.744703566266953</v>
      </c>
      <c r="N937" s="525">
        <f t="shared" si="887"/>
        <v>12.858557507766442</v>
      </c>
      <c r="O937" s="525">
        <f t="shared" si="887"/>
        <v>0</v>
      </c>
      <c r="P937" s="525">
        <f t="shared" si="887"/>
        <v>0</v>
      </c>
      <c r="Q937" s="525">
        <f t="shared" si="887"/>
        <v>0</v>
      </c>
    </row>
    <row r="938" spans="1:17" s="526" customFormat="1" hidden="1" outlineLevel="2">
      <c r="A938" s="593"/>
      <c r="B938" s="594"/>
      <c r="C938" s="595"/>
      <c r="D938" s="596" t="s">
        <v>631</v>
      </c>
      <c r="E938" s="525" t="s">
        <v>1262</v>
      </c>
      <c r="F938" s="525"/>
      <c r="G938" s="525" t="s">
        <v>255</v>
      </c>
      <c r="H938" s="525"/>
      <c r="I938" s="525"/>
      <c r="J938" s="525">
        <f t="shared" si="887"/>
        <v>0</v>
      </c>
      <c r="K938" s="525">
        <f t="shared" si="887"/>
        <v>0</v>
      </c>
      <c r="L938" s="525">
        <f t="shared" si="887"/>
        <v>0</v>
      </c>
      <c r="M938" s="525">
        <f t="shared" si="887"/>
        <v>0</v>
      </c>
      <c r="N938" s="525">
        <f t="shared" si="887"/>
        <v>0</v>
      </c>
      <c r="O938" s="525">
        <f t="shared" si="887"/>
        <v>0</v>
      </c>
      <c r="P938" s="525">
        <f t="shared" si="887"/>
        <v>0</v>
      </c>
      <c r="Q938" s="525">
        <f t="shared" si="887"/>
        <v>0</v>
      </c>
    </row>
    <row r="939" spans="1:17" s="526" customFormat="1" hidden="1" outlineLevel="2">
      <c r="A939" s="593"/>
      <c r="B939" s="594"/>
      <c r="C939" s="595"/>
      <c r="D939" s="596"/>
      <c r="E939" s="525" t="s">
        <v>1263</v>
      </c>
      <c r="F939" s="525"/>
      <c r="G939" s="525" t="s">
        <v>255</v>
      </c>
      <c r="H939" s="525"/>
      <c r="I939" s="525"/>
      <c r="J939" s="525">
        <f t="shared" si="887"/>
        <v>0</v>
      </c>
      <c r="K939" s="525">
        <f t="shared" si="887"/>
        <v>0</v>
      </c>
      <c r="L939" s="525">
        <f t="shared" si="887"/>
        <v>273.78302797261722</v>
      </c>
      <c r="M939" s="525">
        <f t="shared" si="887"/>
        <v>263.81144899907486</v>
      </c>
      <c r="N939" s="525">
        <f t="shared" si="887"/>
        <v>267.30583454685757</v>
      </c>
      <c r="O939" s="525">
        <f t="shared" si="887"/>
        <v>0</v>
      </c>
      <c r="P939" s="525">
        <f t="shared" si="887"/>
        <v>0</v>
      </c>
      <c r="Q939" s="525">
        <f t="shared" si="887"/>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8" xml:space="preserve"> J134 + J314 + J494 + J674 + J854</f>
        <v>0</v>
      </c>
      <c r="K941" s="525">
        <f t="shared" si="888"/>
        <v>0</v>
      </c>
      <c r="L941" s="525">
        <f t="shared" si="888"/>
        <v>0</v>
      </c>
      <c r="M941" s="525">
        <f t="shared" si="888"/>
        <v>0</v>
      </c>
      <c r="N941" s="525">
        <f t="shared" si="888"/>
        <v>23.973145086510318</v>
      </c>
      <c r="O941" s="525">
        <f t="shared" si="888"/>
        <v>0</v>
      </c>
      <c r="P941" s="525">
        <f t="shared" si="888"/>
        <v>0</v>
      </c>
      <c r="Q941" s="525">
        <f t="shared" si="888"/>
        <v>0</v>
      </c>
    </row>
    <row r="942" spans="1:17" s="526" customFormat="1" hidden="1" outlineLevel="2">
      <c r="A942" s="593"/>
      <c r="B942" s="594"/>
      <c r="C942" s="595"/>
      <c r="D942" s="596" t="s">
        <v>719</v>
      </c>
      <c r="E942" s="525" t="s">
        <v>1265</v>
      </c>
      <c r="F942" s="525"/>
      <c r="G942" s="525"/>
      <c r="H942" s="525"/>
      <c r="I942" s="525"/>
      <c r="J942" s="525">
        <f t="shared" si="888"/>
        <v>0</v>
      </c>
      <c r="K942" s="525">
        <f t="shared" si="888"/>
        <v>0</v>
      </c>
      <c r="L942" s="525">
        <f t="shared" si="888"/>
        <v>0</v>
      </c>
      <c r="M942" s="525">
        <f t="shared" si="888"/>
        <v>0</v>
      </c>
      <c r="N942" s="525">
        <f t="shared" si="888"/>
        <v>0.91429454381632103</v>
      </c>
      <c r="O942" s="525">
        <f t="shared" si="888"/>
        <v>0</v>
      </c>
      <c r="P942" s="525">
        <f t="shared" si="888"/>
        <v>0</v>
      </c>
      <c r="Q942" s="525">
        <f t="shared" si="888"/>
        <v>0</v>
      </c>
    </row>
    <row r="943" spans="1:17" s="526" customFormat="1" hidden="1" outlineLevel="2">
      <c r="A943" s="593"/>
      <c r="B943" s="594"/>
      <c r="C943" s="595"/>
      <c r="D943" s="596" t="s">
        <v>719</v>
      </c>
      <c r="E943" s="525" t="s">
        <v>1266</v>
      </c>
      <c r="F943" s="525"/>
      <c r="G943" s="525" t="s">
        <v>255</v>
      </c>
      <c r="H943" s="525"/>
      <c r="I943" s="525"/>
      <c r="J943" s="525">
        <f t="shared" si="888"/>
        <v>0</v>
      </c>
      <c r="K943" s="525">
        <f t="shared" si="888"/>
        <v>0</v>
      </c>
      <c r="L943" s="525">
        <f t="shared" si="888"/>
        <v>0</v>
      </c>
      <c r="M943" s="525">
        <f t="shared" si="888"/>
        <v>24.087635070234807</v>
      </c>
      <c r="N943" s="525">
        <f t="shared" si="888"/>
        <v>24.348193843710792</v>
      </c>
      <c r="O943" s="525">
        <f t="shared" si="888"/>
        <v>0</v>
      </c>
      <c r="P943" s="525">
        <f t="shared" si="888"/>
        <v>0</v>
      </c>
      <c r="Q943" s="525">
        <f t="shared" si="888"/>
        <v>0</v>
      </c>
    </row>
    <row r="944" spans="1:17" s="526" customFormat="1" hidden="1" outlineLevel="2">
      <c r="A944" s="593"/>
      <c r="B944" s="594"/>
      <c r="C944" s="595"/>
      <c r="D944" s="596" t="s">
        <v>631</v>
      </c>
      <c r="E944" s="525" t="s">
        <v>1267</v>
      </c>
      <c r="F944" s="525"/>
      <c r="G944" s="525" t="s">
        <v>255</v>
      </c>
      <c r="H944" s="525"/>
      <c r="I944" s="525"/>
      <c r="J944" s="525">
        <f t="shared" si="888"/>
        <v>0</v>
      </c>
      <c r="K944" s="525">
        <f t="shared" si="888"/>
        <v>0</v>
      </c>
      <c r="L944" s="525">
        <f t="shared" si="888"/>
        <v>0</v>
      </c>
      <c r="M944" s="525">
        <f t="shared" si="888"/>
        <v>0.65285286039080259</v>
      </c>
      <c r="N944" s="525">
        <f t="shared" si="888"/>
        <v>2.008750641713974</v>
      </c>
      <c r="O944" s="525">
        <f t="shared" si="888"/>
        <v>0</v>
      </c>
      <c r="P944" s="525">
        <f t="shared" si="888"/>
        <v>0</v>
      </c>
      <c r="Q944" s="525">
        <f t="shared" si="888"/>
        <v>0</v>
      </c>
    </row>
    <row r="945" spans="1:17" s="526" customFormat="1" hidden="1" outlineLevel="2">
      <c r="A945" s="593"/>
      <c r="B945" s="594"/>
      <c r="C945" s="595"/>
      <c r="D945" s="596"/>
      <c r="E945" s="525" t="s">
        <v>1268</v>
      </c>
      <c r="F945" s="525"/>
      <c r="G945" s="525" t="s">
        <v>255</v>
      </c>
      <c r="H945" s="525"/>
      <c r="I945" s="525"/>
      <c r="J945" s="525">
        <f t="shared" si="888"/>
        <v>0</v>
      </c>
      <c r="K945" s="525">
        <f t="shared" si="888"/>
        <v>0</v>
      </c>
      <c r="L945" s="525">
        <f t="shared" si="888"/>
        <v>0</v>
      </c>
      <c r="M945" s="525">
        <f t="shared" si="888"/>
        <v>23.434782209844006</v>
      </c>
      <c r="N945" s="525">
        <f t="shared" si="888"/>
        <v>47.226882832323454</v>
      </c>
      <c r="O945" s="525">
        <f t="shared" si="888"/>
        <v>0</v>
      </c>
      <c r="P945" s="525">
        <f t="shared" si="888"/>
        <v>0</v>
      </c>
      <c r="Q945" s="525">
        <f t="shared" si="888"/>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9" xml:space="preserve"> K930 + K935 + K941</f>
        <v>0</v>
      </c>
      <c r="L947" s="525">
        <f t="shared" si="889"/>
        <v>0</v>
      </c>
      <c r="M947" s="525">
        <f xml:space="preserve"> M930 + M935 + M941</f>
        <v>548.70124812977133</v>
      </c>
      <c r="N947" s="525">
        <f t="shared" si="889"/>
        <v>563.53416077830389</v>
      </c>
      <c r="O947" s="525">
        <f t="shared" si="889"/>
        <v>0</v>
      </c>
      <c r="P947" s="525">
        <f t="shared" si="889"/>
        <v>0</v>
      </c>
      <c r="Q947" s="525">
        <f t="shared" si="889"/>
        <v>0</v>
      </c>
    </row>
    <row r="948" spans="1:17" s="526" customFormat="1" hidden="1" outlineLevel="2">
      <c r="A948" s="593"/>
      <c r="B948" s="594"/>
      <c r="C948" s="595"/>
      <c r="D948" s="596" t="s">
        <v>719</v>
      </c>
      <c r="E948" s="525" t="s">
        <v>1270</v>
      </c>
      <c r="F948" s="525"/>
      <c r="G948" s="525" t="s">
        <v>255</v>
      </c>
      <c r="H948" s="525"/>
      <c r="I948" s="525"/>
      <c r="J948" s="525">
        <f t="shared" ref="J948:Q948" si="890" xml:space="preserve"> J931 + J936 + J942</f>
        <v>0</v>
      </c>
      <c r="K948" s="525">
        <f t="shared" si="890"/>
        <v>0</v>
      </c>
      <c r="L948" s="525">
        <f t="shared" si="890"/>
        <v>0</v>
      </c>
      <c r="M948" s="525">
        <f t="shared" si="890"/>
        <v>4.5964522823932104</v>
      </c>
      <c r="N948" s="525">
        <f t="shared" si="890"/>
        <v>26.784537508887173</v>
      </c>
      <c r="O948" s="525">
        <f t="shared" si="890"/>
        <v>0</v>
      </c>
      <c r="P948" s="525">
        <f t="shared" si="890"/>
        <v>0</v>
      </c>
      <c r="Q948" s="525">
        <f t="shared" si="890"/>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1" xml:space="preserve"> K943</f>
        <v>0</v>
      </c>
      <c r="L949" s="525">
        <f t="shared" si="891"/>
        <v>0</v>
      </c>
      <c r="M949" s="525">
        <f xml:space="preserve"> M943</f>
        <v>24.087635070234807</v>
      </c>
      <c r="N949" s="525">
        <f t="shared" si="891"/>
        <v>24.348193843710792</v>
      </c>
      <c r="O949" s="525">
        <f t="shared" si="891"/>
        <v>0</v>
      </c>
      <c r="P949" s="525">
        <f t="shared" si="891"/>
        <v>0</v>
      </c>
      <c r="Q949" s="525">
        <f t="shared" si="891"/>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2" xml:space="preserve"> K932 + K937 + K944</f>
        <v>0</v>
      </c>
      <c r="L950" s="525">
        <f t="shared" si="892"/>
        <v>0</v>
      </c>
      <c r="M950" s="525">
        <f t="shared" si="892"/>
        <v>26.862217546479791</v>
      </c>
      <c r="N950" s="525">
        <f t="shared" si="892"/>
        <v>28.681703423135264</v>
      </c>
      <c r="O950" s="525">
        <f t="shared" si="892"/>
        <v>0</v>
      </c>
      <c r="P950" s="525">
        <f t="shared" si="892"/>
        <v>0</v>
      </c>
      <c r="Q950" s="525">
        <f t="shared" si="892"/>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3" xml:space="preserve"> K938</f>
        <v>0</v>
      </c>
      <c r="L951" s="525">
        <f t="shared" si="893"/>
        <v>0</v>
      </c>
      <c r="M951" s="525">
        <f xml:space="preserve"> M938</f>
        <v>0</v>
      </c>
      <c r="N951" s="525">
        <f t="shared" si="893"/>
        <v>0</v>
      </c>
      <c r="O951" s="525">
        <f t="shared" si="893"/>
        <v>0</v>
      </c>
      <c r="P951" s="525">
        <f t="shared" si="893"/>
        <v>0</v>
      </c>
      <c r="Q951" s="525">
        <f t="shared" si="893"/>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4" xml:space="preserve"> K933 + K939 + K945</f>
        <v>0</v>
      </c>
      <c r="L952" s="525">
        <f t="shared" si="894"/>
        <v>547.56605594523444</v>
      </c>
      <c r="M952" s="525">
        <f t="shared" si="894"/>
        <v>550.52311793591969</v>
      </c>
      <c r="N952" s="525">
        <f t="shared" si="894"/>
        <v>585.98518870776661</v>
      </c>
      <c r="O952" s="525">
        <f t="shared" si="894"/>
        <v>0</v>
      </c>
      <c r="P952" s="525">
        <f t="shared" si="894"/>
        <v>0</v>
      </c>
      <c r="Q952" s="525">
        <f t="shared" si="894"/>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5" xml:space="preserve"> J147 + J327 + J507 + J687 + J867</f>
        <v>0</v>
      </c>
      <c r="K954" s="525">
        <f t="shared" si="895"/>
        <v>0</v>
      </c>
      <c r="L954" s="525">
        <f t="shared" si="895"/>
        <v>0</v>
      </c>
      <c r="M954" s="525">
        <f t="shared" si="895"/>
        <v>268.55292327085516</v>
      </c>
      <c r="N954" s="525">
        <f t="shared" si="895"/>
        <v>270.27569002407131</v>
      </c>
      <c r="O954" s="525">
        <f t="shared" si="895"/>
        <v>0</v>
      </c>
      <c r="P954" s="525">
        <f t="shared" si="895"/>
        <v>0</v>
      </c>
      <c r="Q954" s="525">
        <f t="shared" si="895"/>
        <v>0</v>
      </c>
    </row>
    <row r="955" spans="1:17" s="526" customFormat="1" hidden="1" outlineLevel="2">
      <c r="A955" s="593"/>
      <c r="B955" s="594"/>
      <c r="C955" s="595"/>
      <c r="D955" s="596"/>
      <c r="E955" s="525" t="s">
        <v>1276</v>
      </c>
      <c r="F955" s="525"/>
      <c r="G955" s="525" t="s">
        <v>255</v>
      </c>
      <c r="H955" s="525"/>
      <c r="I955" s="525"/>
      <c r="J955" s="525">
        <f t="shared" si="895"/>
        <v>0</v>
      </c>
      <c r="K955" s="525">
        <f t="shared" si="895"/>
        <v>0</v>
      </c>
      <c r="L955" s="525">
        <f t="shared" si="895"/>
        <v>0</v>
      </c>
      <c r="M955" s="525">
        <f t="shared" si="895"/>
        <v>268.72656515052063</v>
      </c>
      <c r="N955" s="525">
        <f t="shared" si="895"/>
        <v>265.78543833649894</v>
      </c>
      <c r="O955" s="525">
        <f t="shared" si="895"/>
        <v>0</v>
      </c>
      <c r="P955" s="525">
        <f t="shared" si="895"/>
        <v>0</v>
      </c>
      <c r="Q955" s="525">
        <f t="shared" si="895"/>
        <v>0</v>
      </c>
    </row>
    <row r="956" spans="1:17" s="526" customFormat="1" hidden="1" outlineLevel="2">
      <c r="A956" s="593"/>
      <c r="B956" s="594"/>
      <c r="C956" s="595"/>
      <c r="D956" s="596"/>
      <c r="E956" s="525" t="s">
        <v>1277</v>
      </c>
      <c r="F956" s="525"/>
      <c r="G956" s="525" t="s">
        <v>255</v>
      </c>
      <c r="H956" s="525"/>
      <c r="I956" s="525"/>
      <c r="J956" s="525">
        <f t="shared" si="895"/>
        <v>0</v>
      </c>
      <c r="K956" s="525">
        <f t="shared" si="895"/>
        <v>0</v>
      </c>
      <c r="L956" s="525">
        <f t="shared" si="895"/>
        <v>0</v>
      </c>
      <c r="M956" s="525">
        <f t="shared" si="895"/>
        <v>11.654193386261303</v>
      </c>
      <c r="N956" s="525">
        <f t="shared" si="895"/>
        <v>35.010007621888853</v>
      </c>
      <c r="O956" s="525">
        <f t="shared" si="895"/>
        <v>0</v>
      </c>
      <c r="P956" s="525">
        <f t="shared" si="895"/>
        <v>0</v>
      </c>
      <c r="Q956" s="525">
        <f t="shared" si="895"/>
        <v>0</v>
      </c>
    </row>
    <row r="957" spans="1:17" s="585" customFormat="1" hidden="1" outlineLevel="2">
      <c r="A957" s="593"/>
      <c r="B957" s="594"/>
      <c r="C957" s="595"/>
      <c r="D957" s="596"/>
      <c r="E957" s="527" t="s">
        <v>1278</v>
      </c>
      <c r="F957" s="527"/>
      <c r="G957" s="527" t="s">
        <v>255</v>
      </c>
      <c r="H957" s="527"/>
      <c r="I957" s="527"/>
      <c r="J957" s="527">
        <f t="shared" ref="J957:Q957" si="896" xml:space="preserve"> SUM(J954:J956)</f>
        <v>0</v>
      </c>
      <c r="K957" s="527">
        <f t="shared" si="896"/>
        <v>0</v>
      </c>
      <c r="L957" s="527">
        <f t="shared" si="896"/>
        <v>0</v>
      </c>
      <c r="M957" s="527">
        <f xml:space="preserve"> SUM(M954:M956)</f>
        <v>548.93368180763719</v>
      </c>
      <c r="N957" s="527">
        <f t="shared" si="896"/>
        <v>571.07113598245905</v>
      </c>
      <c r="O957" s="527">
        <f t="shared" si="896"/>
        <v>0</v>
      </c>
      <c r="P957" s="527">
        <f t="shared" si="896"/>
        <v>0</v>
      </c>
      <c r="Q957" s="527">
        <f t="shared" si="896"/>
        <v>0</v>
      </c>
    </row>
    <row r="958" spans="1:17" s="192" customFormat="1" outlineLevel="1">
      <c r="A958" s="188"/>
      <c r="B958" s="304"/>
      <c r="C958" s="190"/>
      <c r="D958" s="191"/>
      <c r="E958" s="195"/>
    </row>
    <row r="959" spans="1:17" s="208" customFormat="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7" xml:space="preserve"> J154 + J334 + J514 + J694 + J874</f>
        <v>0</v>
      </c>
      <c r="K961" s="274">
        <f t="shared" si="897"/>
        <v>0</v>
      </c>
      <c r="L961" s="274">
        <f t="shared" si="897"/>
        <v>273.78302797261722</v>
      </c>
      <c r="M961" s="274">
        <f t="shared" si="897"/>
        <v>263.27688672700083</v>
      </c>
      <c r="N961" s="274">
        <f t="shared" si="897"/>
        <v>271.4524713285856</v>
      </c>
      <c r="O961" s="274">
        <f t="shared" si="897"/>
        <v>0</v>
      </c>
      <c r="P961" s="274">
        <f t="shared" si="897"/>
        <v>0</v>
      </c>
      <c r="Q961" s="274">
        <f t="shared" si="897"/>
        <v>0</v>
      </c>
    </row>
    <row r="962" spans="1:17" s="446" customFormat="1" hidden="1" outlineLevel="2">
      <c r="A962" s="572"/>
      <c r="B962" s="570"/>
      <c r="C962" s="574"/>
      <c r="D962" s="571" t="s">
        <v>719</v>
      </c>
      <c r="E962" s="577" t="s">
        <v>1263</v>
      </c>
      <c r="F962" s="577"/>
      <c r="G962" s="577" t="s">
        <v>255</v>
      </c>
      <c r="H962" s="577"/>
      <c r="I962" s="577"/>
      <c r="J962" s="274">
        <f t="shared" si="897"/>
        <v>0</v>
      </c>
      <c r="K962" s="274">
        <f t="shared" si="897"/>
        <v>0</v>
      </c>
      <c r="L962" s="274">
        <f t="shared" si="897"/>
        <v>273.78302797261722</v>
      </c>
      <c r="M962" s="274">
        <f t="shared" si="897"/>
        <v>263.81144899907486</v>
      </c>
      <c r="N962" s="274">
        <f t="shared" si="897"/>
        <v>267.30583454685757</v>
      </c>
      <c r="O962" s="274">
        <f t="shared" si="897"/>
        <v>0</v>
      </c>
      <c r="P962" s="274">
        <f t="shared" si="897"/>
        <v>0</v>
      </c>
      <c r="Q962" s="274">
        <f t="shared" si="897"/>
        <v>0</v>
      </c>
    </row>
    <row r="963" spans="1:17" s="446" customFormat="1" hidden="1" outlineLevel="2">
      <c r="A963" s="572"/>
      <c r="B963" s="570"/>
      <c r="C963" s="574"/>
      <c r="D963" s="571" t="s">
        <v>719</v>
      </c>
      <c r="E963" s="577" t="s">
        <v>1268</v>
      </c>
      <c r="F963" s="577"/>
      <c r="G963" s="577" t="s">
        <v>255</v>
      </c>
      <c r="H963" s="577"/>
      <c r="I963" s="577"/>
      <c r="J963" s="274">
        <f t="shared" si="897"/>
        <v>0</v>
      </c>
      <c r="K963" s="274">
        <f t="shared" si="897"/>
        <v>0</v>
      </c>
      <c r="L963" s="274">
        <f t="shared" si="897"/>
        <v>0</v>
      </c>
      <c r="M963" s="274">
        <f t="shared" si="897"/>
        <v>23.434782209844006</v>
      </c>
      <c r="N963" s="274">
        <f t="shared" si="897"/>
        <v>47.226882832323454</v>
      </c>
      <c r="O963" s="274">
        <f t="shared" si="897"/>
        <v>0</v>
      </c>
      <c r="P963" s="274">
        <f t="shared" si="897"/>
        <v>0</v>
      </c>
      <c r="Q963" s="274">
        <f t="shared" si="897"/>
        <v>0</v>
      </c>
    </row>
    <row r="964" spans="1:17" s="592" customFormat="1" hidden="1" outlineLevel="2">
      <c r="A964" s="586"/>
      <c r="B964" s="587"/>
      <c r="C964" s="588"/>
      <c r="D964" s="589"/>
      <c r="E964" s="590" t="s">
        <v>1281</v>
      </c>
      <c r="F964" s="590"/>
      <c r="G964" s="590" t="s">
        <v>255</v>
      </c>
      <c r="H964" s="590"/>
      <c r="I964" s="590"/>
      <c r="J964" s="591">
        <f t="shared" si="897"/>
        <v>0</v>
      </c>
      <c r="K964" s="591">
        <f t="shared" si="897"/>
        <v>0</v>
      </c>
      <c r="L964" s="591">
        <f t="shared" si="897"/>
        <v>547.56605594523444</v>
      </c>
      <c r="M964" s="591">
        <f t="shared" si="897"/>
        <v>550.52311793591969</v>
      </c>
      <c r="N964" s="591">
        <f t="shared" si="897"/>
        <v>585.98518870776661</v>
      </c>
      <c r="O964" s="591">
        <f t="shared" si="897"/>
        <v>0</v>
      </c>
      <c r="P964" s="591">
        <f t="shared" si="897"/>
        <v>0</v>
      </c>
      <c r="Q964" s="591">
        <f t="shared" si="897"/>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8" xml:space="preserve"> J961 * K$22</f>
        <v>0</v>
      </c>
      <c r="L966" s="274">
        <f t="shared" si="898"/>
        <v>0</v>
      </c>
      <c r="M966" s="274">
        <f t="shared" si="898"/>
        <v>276.55615256534173</v>
      </c>
      <c r="N966" s="274">
        <f t="shared" si="898"/>
        <v>279.59669374380672</v>
      </c>
      <c r="O966" s="274">
        <f t="shared" si="898"/>
        <v>0</v>
      </c>
      <c r="P966" s="274">
        <f t="shared" si="898"/>
        <v>0</v>
      </c>
      <c r="Q966" s="274">
        <f t="shared" si="898"/>
        <v>0</v>
      </c>
    </row>
    <row r="967" spans="1:17" s="192" customFormat="1" hidden="1" outlineLevel="2">
      <c r="A967" s="314"/>
      <c r="B967" s="315"/>
      <c r="C967" s="316"/>
      <c r="D967" s="317" t="s">
        <v>719</v>
      </c>
      <c r="E967" s="318" t="s">
        <v>1283</v>
      </c>
      <c r="F967" s="318"/>
      <c r="G967" s="318" t="s">
        <v>255</v>
      </c>
      <c r="H967" s="318"/>
      <c r="I967" s="318"/>
      <c r="J967" s="274">
        <f t="shared" ref="J967:Q968" si="899" xml:space="preserve"> I962 * J$22</f>
        <v>0</v>
      </c>
      <c r="K967" s="274">
        <f t="shared" si="899"/>
        <v>0</v>
      </c>
      <c r="L967" s="274">
        <f t="shared" si="899"/>
        <v>0</v>
      </c>
      <c r="M967" s="274">
        <f t="shared" si="899"/>
        <v>276.55615256534173</v>
      </c>
      <c r="N967" s="274">
        <f t="shared" si="899"/>
        <v>280.1643920546237</v>
      </c>
      <c r="O967" s="274">
        <f t="shared" si="899"/>
        <v>0</v>
      </c>
      <c r="P967" s="274">
        <f t="shared" si="899"/>
        <v>0</v>
      </c>
      <c r="Q967" s="274">
        <f t="shared" si="899"/>
        <v>0</v>
      </c>
    </row>
    <row r="968" spans="1:17" s="192" customFormat="1" hidden="1" outlineLevel="2">
      <c r="A968" s="314"/>
      <c r="B968" s="315"/>
      <c r="C968" s="316"/>
      <c r="D968" s="317" t="s">
        <v>719</v>
      </c>
      <c r="E968" s="318" t="s">
        <v>1284</v>
      </c>
      <c r="F968" s="318"/>
      <c r="G968" s="318" t="s">
        <v>255</v>
      </c>
      <c r="H968" s="318"/>
      <c r="I968" s="318"/>
      <c r="J968" s="274">
        <f t="shared" si="899"/>
        <v>0</v>
      </c>
      <c r="K968" s="274">
        <f t="shared" si="899"/>
        <v>0</v>
      </c>
      <c r="L968" s="274">
        <f t="shared" si="899"/>
        <v>0</v>
      </c>
      <c r="M968" s="274">
        <f t="shared" si="899"/>
        <v>0</v>
      </c>
      <c r="N968" s="274">
        <f t="shared" si="899"/>
        <v>24.88743963032659</v>
      </c>
      <c r="O968" s="274">
        <f t="shared" si="899"/>
        <v>0</v>
      </c>
      <c r="P968" s="274">
        <f t="shared" si="899"/>
        <v>0</v>
      </c>
      <c r="Q968" s="274">
        <f t="shared" si="899"/>
        <v>0</v>
      </c>
    </row>
    <row r="969" spans="1:17" s="192" customFormat="1" hidden="1" outlineLevel="2">
      <c r="A969" s="188"/>
      <c r="B969" s="304"/>
      <c r="C969" s="190"/>
      <c r="D969" s="191"/>
      <c r="E969" s="243" t="s">
        <v>1285</v>
      </c>
      <c r="F969" s="243"/>
      <c r="G969" s="243" t="s">
        <v>255</v>
      </c>
      <c r="H969" s="243"/>
      <c r="I969" s="243"/>
      <c r="J969" s="591">
        <f t="shared" ref="J969:Q969" si="900" xml:space="preserve"> SUM(J966:J968)</f>
        <v>0</v>
      </c>
      <c r="K969" s="591">
        <f t="shared" si="900"/>
        <v>0</v>
      </c>
      <c r="L969" s="591">
        <f t="shared" si="900"/>
        <v>0</v>
      </c>
      <c r="M969" s="591">
        <f t="shared" si="900"/>
        <v>553.11230513068347</v>
      </c>
      <c r="N969" s="591">
        <f t="shared" si="900"/>
        <v>584.64852542875713</v>
      </c>
      <c r="O969" s="591">
        <f t="shared" si="900"/>
        <v>0</v>
      </c>
      <c r="P969" s="591">
        <f t="shared" si="900"/>
        <v>0</v>
      </c>
      <c r="Q969" s="591">
        <f t="shared" si="900"/>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1" xml:space="preserve"> E969</f>
        <v>Total: Prior year closing RCV expressed in current year nominal terms</v>
      </c>
      <c r="F971" s="196">
        <f t="shared" ref="F971" si="902" xml:space="preserve"> F969</f>
        <v>0</v>
      </c>
      <c r="G971" s="196" t="str">
        <f t="shared" ref="G971:Q971" si="903" xml:space="preserve"> G969</f>
        <v>£m</v>
      </c>
      <c r="H971" s="196">
        <f xml:space="preserve"> H969</f>
        <v>0</v>
      </c>
      <c r="I971" s="196">
        <f t="shared" si="903"/>
        <v>0</v>
      </c>
      <c r="J971" s="274">
        <f xml:space="preserve"> J969</f>
        <v>0</v>
      </c>
      <c r="K971" s="274">
        <f t="shared" si="903"/>
        <v>0</v>
      </c>
      <c r="L971" s="274">
        <f t="shared" si="903"/>
        <v>0</v>
      </c>
      <c r="M971" s="274">
        <f t="shared" si="903"/>
        <v>553.11230513068347</v>
      </c>
      <c r="N971" s="274">
        <f t="shared" si="903"/>
        <v>584.64852542875713</v>
      </c>
      <c r="O971" s="274">
        <f t="shared" si="903"/>
        <v>0</v>
      </c>
      <c r="P971" s="274">
        <f t="shared" si="903"/>
        <v>0</v>
      </c>
      <c r="Q971" s="274">
        <f t="shared" si="903"/>
        <v>0</v>
      </c>
    </row>
    <row r="972" spans="1:17" s="192" customFormat="1" hidden="1" outlineLevel="2">
      <c r="A972" s="256"/>
      <c r="B972" s="257"/>
      <c r="C972" s="258"/>
      <c r="D972" s="255" t="s">
        <v>631</v>
      </c>
      <c r="E972" s="196" t="s">
        <v>1286</v>
      </c>
      <c r="F972" s="196"/>
      <c r="G972" s="196" t="s">
        <v>255</v>
      </c>
      <c r="H972" s="196"/>
      <c r="I972" s="196"/>
      <c r="J972" s="274">
        <f t="shared" ref="J972:Q972" si="904" xml:space="preserve"> I964</f>
        <v>0</v>
      </c>
      <c r="K972" s="274">
        <f t="shared" si="904"/>
        <v>0</v>
      </c>
      <c r="L972" s="274">
        <f t="shared" si="904"/>
        <v>0</v>
      </c>
      <c r="M972" s="274">
        <f t="shared" si="904"/>
        <v>547.56605594523444</v>
      </c>
      <c r="N972" s="274">
        <f t="shared" si="904"/>
        <v>550.52311793591969</v>
      </c>
      <c r="O972" s="274">
        <f t="shared" si="904"/>
        <v>585.98518870776661</v>
      </c>
      <c r="P972" s="274">
        <f t="shared" si="904"/>
        <v>0</v>
      </c>
      <c r="Q972" s="274">
        <f t="shared" si="904"/>
        <v>0</v>
      </c>
    </row>
    <row r="973" spans="1:17" s="192" customFormat="1" hidden="1" outlineLevel="2">
      <c r="A973" s="256"/>
      <c r="B973" s="257"/>
      <c r="C973" s="258"/>
      <c r="D973" s="255"/>
      <c r="E973" s="266" t="str">
        <f t="shared" ref="E973" si="905" xml:space="preserve"> E$13</f>
        <v>Annual update active flag</v>
      </c>
      <c r="F973" s="266">
        <f t="shared" ref="F973" si="906" xml:space="preserve"> F$13</f>
        <v>0</v>
      </c>
      <c r="G973" s="266" t="str">
        <f t="shared" ref="G973:Q973" si="907" xml:space="preserve"> G$13</f>
        <v>Flag</v>
      </c>
      <c r="H973" s="266">
        <f t="shared" si="907"/>
        <v>0</v>
      </c>
      <c r="I973" s="266">
        <f t="shared" si="907"/>
        <v>0</v>
      </c>
      <c r="J973" s="266">
        <f t="shared" si="907"/>
        <v>0</v>
      </c>
      <c r="K973" s="266">
        <f t="shared" si="907"/>
        <v>0</v>
      </c>
      <c r="L973" s="266">
        <f t="shared" si="907"/>
        <v>1</v>
      </c>
      <c r="M973" s="266">
        <f t="shared" si="907"/>
        <v>1</v>
      </c>
      <c r="N973" s="266">
        <f t="shared" si="907"/>
        <v>1</v>
      </c>
      <c r="O973" s="266">
        <f t="shared" si="907"/>
        <v>0</v>
      </c>
      <c r="P973" s="266">
        <f t="shared" si="907"/>
        <v>0</v>
      </c>
      <c r="Q973" s="266">
        <f t="shared" si="907"/>
        <v>0</v>
      </c>
    </row>
    <row r="974" spans="1:17" s="611" customFormat="1" hidden="1" outlineLevel="2">
      <c r="A974" s="572"/>
      <c r="B974" s="570"/>
      <c r="C974" s="574"/>
      <c r="D974" s="571"/>
      <c r="E974" s="610" t="s">
        <v>1287</v>
      </c>
      <c r="F974" s="610"/>
      <c r="G974" s="610" t="s">
        <v>255</v>
      </c>
      <c r="H974" s="610"/>
      <c r="I974" s="610"/>
      <c r="J974" s="610">
        <f t="shared" ref="J974:Q974" si="908" xml:space="preserve"> J973 * (J971 - J972)</f>
        <v>0</v>
      </c>
      <c r="K974" s="610">
        <f t="shared" si="908"/>
        <v>0</v>
      </c>
      <c r="L974" s="610">
        <f t="shared" si="908"/>
        <v>0</v>
      </c>
      <c r="M974" s="610">
        <f t="shared" si="908"/>
        <v>5.5462491854490281</v>
      </c>
      <c r="N974" s="610">
        <f t="shared" si="908"/>
        <v>34.125407492837439</v>
      </c>
      <c r="O974" s="610">
        <f t="shared" si="908"/>
        <v>0</v>
      </c>
      <c r="P974" s="610">
        <f t="shared" si="908"/>
        <v>0</v>
      </c>
      <c r="Q974" s="610">
        <f t="shared" si="908"/>
        <v>0</v>
      </c>
    </row>
    <row r="975" spans="1:17" s="224" customFormat="1" outlineLevel="1">
      <c r="A975" s="219"/>
      <c r="B975" s="220"/>
      <c r="C975" s="221"/>
      <c r="D975" s="222"/>
      <c r="E975" s="223"/>
    </row>
    <row r="976" spans="1:17" s="208" customFormat="1" outlineLevel="1">
      <c r="A976" s="256"/>
      <c r="B976" s="257" t="s">
        <v>759</v>
      </c>
      <c r="C976" s="258"/>
      <c r="D976" s="255"/>
      <c r="E976" s="196"/>
      <c r="F976" s="196"/>
      <c r="G976" s="196"/>
      <c r="H976" s="196"/>
      <c r="I976" s="196"/>
      <c r="J976" s="196"/>
      <c r="K976" s="196"/>
      <c r="L976" s="196"/>
      <c r="M976" s="196"/>
      <c r="N976" s="196"/>
      <c r="O976" s="196"/>
      <c r="P976" s="196"/>
      <c r="Q976" s="196"/>
    </row>
    <row r="977" spans="1:17" s="192" customFormat="1" outlineLevel="2">
      <c r="A977" s="188"/>
      <c r="B977" s="304"/>
      <c r="C977" s="190"/>
      <c r="D977" s="191"/>
      <c r="E977" s="195"/>
    </row>
    <row r="978" spans="1:17" s="192" customFormat="1" outlineLevel="2">
      <c r="A978" s="188"/>
      <c r="B978" s="304" t="s">
        <v>1288</v>
      </c>
      <c r="C978" s="190"/>
      <c r="D978" s="191"/>
      <c r="E978" s="195"/>
    </row>
    <row r="979" spans="1:17" s="187" customFormat="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outlineLevel="2">
      <c r="A980" s="188"/>
      <c r="B980" s="304"/>
      <c r="C980" s="190"/>
      <c r="D980" s="191"/>
      <c r="E980" s="195" t="str">
        <f t="shared" ref="E980:Q980" si="909" xml:space="preserve"> E173</f>
        <v>Notional regulated equity - WR - nominal (year average prices)</v>
      </c>
      <c r="F980" s="618">
        <f t="shared" si="909"/>
        <v>0</v>
      </c>
      <c r="G980" s="618" t="str">
        <f t="shared" si="909"/>
        <v>£m</v>
      </c>
      <c r="H980" s="618">
        <f t="shared" si="909"/>
        <v>0</v>
      </c>
      <c r="I980" s="618">
        <f t="shared" si="909"/>
        <v>0</v>
      </c>
      <c r="J980" s="618">
        <f t="shared" si="909"/>
        <v>0</v>
      </c>
      <c r="K980" s="618">
        <f t="shared" si="909"/>
        <v>0</v>
      </c>
      <c r="L980" s="618">
        <f t="shared" si="909"/>
        <v>0</v>
      </c>
      <c r="M980" s="618">
        <f t="shared" si="909"/>
        <v>48.787824812070276</v>
      </c>
      <c r="N980" s="618">
        <f t="shared" si="909"/>
        <v>51.293872087754522</v>
      </c>
      <c r="O980" s="618">
        <f t="shared" si="909"/>
        <v>0</v>
      </c>
      <c r="P980" s="618">
        <f t="shared" si="909"/>
        <v>0</v>
      </c>
      <c r="Q980" s="618">
        <f t="shared" si="909"/>
        <v>0</v>
      </c>
    </row>
    <row r="981" spans="1:17" s="192" customFormat="1" outlineLevel="2">
      <c r="A981" s="188"/>
      <c r="B981" s="304"/>
      <c r="C981" s="190"/>
      <c r="D981" s="191"/>
      <c r="E981" s="195" t="str">
        <f t="shared" ref="E981:Q981" si="910" xml:space="preserve"> E353</f>
        <v>Notional regulated equity - WN - nominal (year average prices)</v>
      </c>
      <c r="F981" s="618">
        <f t="shared" si="910"/>
        <v>0</v>
      </c>
      <c r="G981" s="618" t="str">
        <f t="shared" si="910"/>
        <v>£m</v>
      </c>
      <c r="H981" s="618">
        <f t="shared" si="910"/>
        <v>0</v>
      </c>
      <c r="I981" s="618">
        <f t="shared" si="910"/>
        <v>0</v>
      </c>
      <c r="J981" s="618">
        <f t="shared" si="910"/>
        <v>0</v>
      </c>
      <c r="K981" s="618">
        <f t="shared" si="910"/>
        <v>0</v>
      </c>
      <c r="L981" s="618">
        <f t="shared" si="910"/>
        <v>0</v>
      </c>
      <c r="M981" s="618">
        <f t="shared" si="910"/>
        <v>170.78564791098458</v>
      </c>
      <c r="N981" s="618">
        <f t="shared" si="910"/>
        <v>177.13458230522917</v>
      </c>
      <c r="O981" s="618">
        <f t="shared" si="910"/>
        <v>0</v>
      </c>
      <c r="P981" s="618">
        <f t="shared" si="910"/>
        <v>0</v>
      </c>
      <c r="Q981" s="618">
        <f t="shared" si="910"/>
        <v>0</v>
      </c>
    </row>
    <row r="982" spans="1:17" s="192" customFormat="1" outlineLevel="2">
      <c r="A982" s="188"/>
      <c r="B982" s="304"/>
      <c r="C982" s="190"/>
      <c r="D982" s="191"/>
      <c r="E982" s="195" t="str">
        <f t="shared" ref="E982:Q982" si="911" xml:space="preserve"> E533</f>
        <v>Notional regulated equity - WWN - nominal (year average prices)</v>
      </c>
      <c r="F982" s="618">
        <f t="shared" si="911"/>
        <v>0</v>
      </c>
      <c r="G982" s="618" t="str">
        <f t="shared" si="911"/>
        <v>£m</v>
      </c>
      <c r="H982" s="618">
        <f t="shared" si="911"/>
        <v>0</v>
      </c>
      <c r="I982" s="618">
        <f t="shared" si="911"/>
        <v>0</v>
      </c>
      <c r="J982" s="618">
        <f t="shared" si="911"/>
        <v>0</v>
      </c>
      <c r="K982" s="618">
        <f t="shared" si="911"/>
        <v>0</v>
      </c>
      <c r="L982" s="618">
        <f t="shared" si="911"/>
        <v>0</v>
      </c>
      <c r="M982" s="618">
        <f t="shared" si="911"/>
        <v>0</v>
      </c>
      <c r="N982" s="618">
        <f t="shared" si="911"/>
        <v>0</v>
      </c>
      <c r="O982" s="618">
        <f t="shared" si="911"/>
        <v>0</v>
      </c>
      <c r="P982" s="618">
        <f t="shared" si="911"/>
        <v>0</v>
      </c>
      <c r="Q982" s="618">
        <f t="shared" si="911"/>
        <v>0</v>
      </c>
    </row>
    <row r="983" spans="1:17" s="192" customFormat="1" outlineLevel="2">
      <c r="A983" s="188"/>
      <c r="B983" s="304"/>
      <c r="C983" s="190"/>
      <c r="D983" s="191"/>
      <c r="E983" s="195" t="str">
        <f t="shared" ref="E983:Q983" si="912" xml:space="preserve"> E713</f>
        <v>Notional regulated equity - BR - nominal (year average prices)</v>
      </c>
      <c r="F983" s="618">
        <f t="shared" si="912"/>
        <v>0</v>
      </c>
      <c r="G983" s="618" t="str">
        <f t="shared" si="912"/>
        <v>£m</v>
      </c>
      <c r="H983" s="618">
        <f t="shared" si="912"/>
        <v>0</v>
      </c>
      <c r="I983" s="618">
        <f t="shared" si="912"/>
        <v>0</v>
      </c>
      <c r="J983" s="618">
        <f t="shared" si="912"/>
        <v>0</v>
      </c>
      <c r="K983" s="618">
        <f t="shared" si="912"/>
        <v>0</v>
      </c>
      <c r="L983" s="618">
        <f t="shared" si="912"/>
        <v>0</v>
      </c>
      <c r="M983" s="618">
        <f t="shared" si="912"/>
        <v>0</v>
      </c>
      <c r="N983" s="618">
        <f t="shared" si="912"/>
        <v>0</v>
      </c>
      <c r="O983" s="618">
        <f t="shared" si="912"/>
        <v>0</v>
      </c>
      <c r="P983" s="618">
        <f t="shared" si="912"/>
        <v>0</v>
      </c>
      <c r="Q983" s="618">
        <f t="shared" si="912"/>
        <v>0</v>
      </c>
    </row>
    <row r="984" spans="1:17" s="192" customFormat="1" outlineLevel="2">
      <c r="A984" s="188"/>
      <c r="B984" s="304"/>
      <c r="C984" s="190"/>
      <c r="D984" s="191"/>
      <c r="E984" s="195" t="str">
        <f t="shared" ref="E984:Q984" si="913">E893</f>
        <v>Notional regulated equity - DMMY - nominal (year average prices)</v>
      </c>
      <c r="F984" s="618">
        <f t="shared" si="913"/>
        <v>0</v>
      </c>
      <c r="G984" s="618" t="str">
        <f t="shared" si="913"/>
        <v>£m</v>
      </c>
      <c r="H984" s="618">
        <f t="shared" si="913"/>
        <v>0</v>
      </c>
      <c r="I984" s="618">
        <f t="shared" si="913"/>
        <v>0</v>
      </c>
      <c r="J984" s="618">
        <f t="shared" si="913"/>
        <v>0</v>
      </c>
      <c r="K984" s="618">
        <f t="shared" si="913"/>
        <v>0</v>
      </c>
      <c r="L984" s="618">
        <f t="shared" si="913"/>
        <v>0</v>
      </c>
      <c r="M984" s="618">
        <f t="shared" si="913"/>
        <v>0</v>
      </c>
      <c r="N984" s="618">
        <f t="shared" si="913"/>
        <v>0</v>
      </c>
      <c r="O984" s="618">
        <f t="shared" si="913"/>
        <v>0</v>
      </c>
      <c r="P984" s="618">
        <f t="shared" si="913"/>
        <v>0</v>
      </c>
      <c r="Q984" s="618">
        <f t="shared" si="913"/>
        <v>0</v>
      </c>
    </row>
    <row r="985" spans="1:17" s="240" customFormat="1" outlineLevel="2">
      <c r="A985" s="237"/>
      <c r="B985" s="241"/>
      <c r="C985" s="238"/>
      <c r="D985" s="239"/>
      <c r="E985" s="320" t="s">
        <v>1289</v>
      </c>
      <c r="F985" s="591"/>
      <c r="G985" s="591" t="s">
        <v>255</v>
      </c>
      <c r="H985" s="591"/>
      <c r="I985" s="591"/>
      <c r="J985" s="591">
        <f t="shared" ref="J985" si="914" xml:space="preserve"> SUM(J980:J984)</f>
        <v>0</v>
      </c>
      <c r="K985" s="591">
        <f t="shared" ref="K985:Q985" si="915" xml:space="preserve"> SUM(K980:K984)</f>
        <v>0</v>
      </c>
      <c r="L985" s="591">
        <f t="shared" si="915"/>
        <v>0</v>
      </c>
      <c r="M985" s="591">
        <f t="shared" si="915"/>
        <v>219.57347272305486</v>
      </c>
      <c r="N985" s="591">
        <f t="shared" si="915"/>
        <v>228.4284543929837</v>
      </c>
      <c r="O985" s="591">
        <f t="shared" si="915"/>
        <v>0</v>
      </c>
      <c r="P985" s="591">
        <f t="shared" si="915"/>
        <v>0</v>
      </c>
      <c r="Q985" s="591">
        <f t="shared" si="915"/>
        <v>0</v>
      </c>
    </row>
    <row r="986" spans="1:17" s="148" customFormat="1" outlineLevel="2">
      <c r="A986" s="143"/>
      <c r="B986" s="144"/>
      <c r="C986" s="145"/>
      <c r="D986" s="146"/>
      <c r="E986" s="147"/>
      <c r="G986" s="149"/>
    </row>
    <row r="987" spans="1:17" s="148" customFormat="1" outlineLevel="2">
      <c r="A987" s="143"/>
      <c r="B987" s="304" t="s">
        <v>1290</v>
      </c>
      <c r="C987" s="145"/>
      <c r="D987" s="146"/>
      <c r="E987" s="147"/>
      <c r="G987" s="149"/>
    </row>
    <row r="988" spans="1:17" s="187" customFormat="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outlineLevel="2">
      <c r="A989" s="188"/>
      <c r="B989" s="304"/>
      <c r="C989" s="190"/>
      <c r="D989" s="191"/>
      <c r="E989" s="195" t="str">
        <f t="shared" ref="E989:Q989" si="916" xml:space="preserve"> E175</f>
        <v>Notional regulated equity - WR - real (2017-18 prices)</v>
      </c>
      <c r="F989" s="618">
        <f t="shared" si="916"/>
        <v>0</v>
      </c>
      <c r="G989" s="618" t="str">
        <f t="shared" si="916"/>
        <v>£m</v>
      </c>
      <c r="H989" s="618">
        <f t="shared" si="916"/>
        <v>0</v>
      </c>
      <c r="I989" s="618">
        <f t="shared" si="916"/>
        <v>0</v>
      </c>
      <c r="J989" s="618">
        <f t="shared" si="916"/>
        <v>0</v>
      </c>
      <c r="K989" s="618">
        <f t="shared" si="916"/>
        <v>0</v>
      </c>
      <c r="L989" s="618">
        <f t="shared" si="916"/>
        <v>0</v>
      </c>
      <c r="M989" s="618">
        <f t="shared" si="916"/>
        <v>46.600514557378034</v>
      </c>
      <c r="N989" s="618">
        <f t="shared" si="916"/>
        <v>47.258078998781336</v>
      </c>
      <c r="O989" s="618">
        <f t="shared" si="916"/>
        <v>0</v>
      </c>
      <c r="P989" s="618">
        <f t="shared" si="916"/>
        <v>0</v>
      </c>
      <c r="Q989" s="618">
        <f t="shared" si="916"/>
        <v>0</v>
      </c>
    </row>
    <row r="990" spans="1:17" s="192" customFormat="1" outlineLevel="2">
      <c r="A990" s="188"/>
      <c r="B990" s="304"/>
      <c r="C990" s="190"/>
      <c r="D990" s="191"/>
      <c r="E990" s="195" t="str">
        <f t="shared" ref="E990:Q990" si="917" xml:space="preserve"> E355</f>
        <v>Notional regulated equity - WN - real (2017-18 prices)</v>
      </c>
      <c r="F990" s="618">
        <f t="shared" si="917"/>
        <v>0</v>
      </c>
      <c r="G990" s="618" t="str">
        <f t="shared" si="917"/>
        <v>£m</v>
      </c>
      <c r="H990" s="618">
        <f t="shared" si="917"/>
        <v>0</v>
      </c>
      <c r="I990" s="618">
        <f t="shared" si="917"/>
        <v>0</v>
      </c>
      <c r="J990" s="618">
        <f t="shared" si="917"/>
        <v>0</v>
      </c>
      <c r="K990" s="618">
        <f t="shared" si="917"/>
        <v>0</v>
      </c>
      <c r="L990" s="618">
        <f t="shared" si="917"/>
        <v>0</v>
      </c>
      <c r="M990" s="618">
        <f t="shared" si="917"/>
        <v>163.12879498776235</v>
      </c>
      <c r="N990" s="618">
        <f t="shared" si="917"/>
        <v>163.1976636444081</v>
      </c>
      <c r="O990" s="618">
        <f t="shared" si="917"/>
        <v>0</v>
      </c>
      <c r="P990" s="618">
        <f t="shared" si="917"/>
        <v>0</v>
      </c>
      <c r="Q990" s="618">
        <f t="shared" si="917"/>
        <v>0</v>
      </c>
    </row>
    <row r="991" spans="1:17" s="192" customFormat="1" outlineLevel="2">
      <c r="A991" s="188"/>
      <c r="B991" s="304"/>
      <c r="C991" s="190"/>
      <c r="D991" s="191"/>
      <c r="E991" s="195" t="str">
        <f t="shared" ref="E991:Q991" si="918" xml:space="preserve"> E535</f>
        <v>Notional regulated equity - WWN - real (2017-18 prices)</v>
      </c>
      <c r="F991" s="618">
        <f t="shared" si="918"/>
        <v>0</v>
      </c>
      <c r="G991" s="618" t="str">
        <f t="shared" si="918"/>
        <v>£m</v>
      </c>
      <c r="H991" s="618">
        <f t="shared" si="918"/>
        <v>0</v>
      </c>
      <c r="I991" s="618">
        <f t="shared" si="918"/>
        <v>0</v>
      </c>
      <c r="J991" s="618">
        <f t="shared" si="918"/>
        <v>0</v>
      </c>
      <c r="K991" s="618">
        <f t="shared" si="918"/>
        <v>0</v>
      </c>
      <c r="L991" s="618">
        <f t="shared" si="918"/>
        <v>0</v>
      </c>
      <c r="M991" s="618">
        <f t="shared" si="918"/>
        <v>0</v>
      </c>
      <c r="N991" s="618">
        <f t="shared" si="918"/>
        <v>0</v>
      </c>
      <c r="O991" s="618">
        <f t="shared" si="918"/>
        <v>0</v>
      </c>
      <c r="P991" s="618">
        <f t="shared" si="918"/>
        <v>0</v>
      </c>
      <c r="Q991" s="618">
        <f t="shared" si="918"/>
        <v>0</v>
      </c>
    </row>
    <row r="992" spans="1:17" s="192" customFormat="1" outlineLevel="2">
      <c r="A992" s="188"/>
      <c r="B992" s="304"/>
      <c r="C992" s="190"/>
      <c r="D992" s="191"/>
      <c r="E992" s="195" t="str">
        <f t="shared" ref="E992:Q992" si="919" xml:space="preserve"> E715</f>
        <v>Notional regulated equity - BR - real (2017-18 prices)</v>
      </c>
      <c r="F992" s="618">
        <f t="shared" si="919"/>
        <v>0</v>
      </c>
      <c r="G992" s="618" t="str">
        <f t="shared" si="919"/>
        <v>£m</v>
      </c>
      <c r="H992" s="618">
        <f t="shared" si="919"/>
        <v>0</v>
      </c>
      <c r="I992" s="618">
        <f t="shared" si="919"/>
        <v>0</v>
      </c>
      <c r="J992" s="618">
        <f t="shared" si="919"/>
        <v>0</v>
      </c>
      <c r="K992" s="618">
        <f t="shared" si="919"/>
        <v>0</v>
      </c>
      <c r="L992" s="618">
        <f t="shared" si="919"/>
        <v>0</v>
      </c>
      <c r="M992" s="618">
        <f t="shared" si="919"/>
        <v>0</v>
      </c>
      <c r="N992" s="618">
        <f t="shared" si="919"/>
        <v>0</v>
      </c>
      <c r="O992" s="618">
        <f t="shared" si="919"/>
        <v>0</v>
      </c>
      <c r="P992" s="618">
        <f t="shared" si="919"/>
        <v>0</v>
      </c>
      <c r="Q992" s="618">
        <f t="shared" si="919"/>
        <v>0</v>
      </c>
    </row>
    <row r="993" spans="1:17" s="192" customFormat="1" outlineLevel="2">
      <c r="A993" s="188"/>
      <c r="B993" s="304"/>
      <c r="C993" s="190"/>
      <c r="D993" s="191"/>
      <c r="E993" s="195" t="str">
        <f t="shared" ref="E993:Q993" si="920" xml:space="preserve"> E895</f>
        <v>Notional regulated equity - DMMY - real (2017-18 prices)</v>
      </c>
      <c r="F993" s="618">
        <f t="shared" si="920"/>
        <v>0</v>
      </c>
      <c r="G993" s="618" t="str">
        <f t="shared" si="920"/>
        <v>£m</v>
      </c>
      <c r="H993" s="618">
        <f t="shared" si="920"/>
        <v>0</v>
      </c>
      <c r="I993" s="618">
        <f t="shared" si="920"/>
        <v>0</v>
      </c>
      <c r="J993" s="618">
        <f t="shared" si="920"/>
        <v>0</v>
      </c>
      <c r="K993" s="618">
        <f t="shared" si="920"/>
        <v>0</v>
      </c>
      <c r="L993" s="618">
        <f t="shared" si="920"/>
        <v>0</v>
      </c>
      <c r="M993" s="618">
        <f t="shared" si="920"/>
        <v>0</v>
      </c>
      <c r="N993" s="618">
        <f t="shared" si="920"/>
        <v>0</v>
      </c>
      <c r="O993" s="618">
        <f t="shared" si="920"/>
        <v>0</v>
      </c>
      <c r="P993" s="618">
        <f t="shared" si="920"/>
        <v>0</v>
      </c>
      <c r="Q993" s="618">
        <f t="shared" si="920"/>
        <v>0</v>
      </c>
    </row>
    <row r="994" spans="1:17" s="137" customFormat="1" outlineLevel="2">
      <c r="A994" s="369"/>
      <c r="B994" s="380"/>
      <c r="C994" s="370"/>
      <c r="D994" s="371"/>
      <c r="E994" s="368" t="s">
        <v>1291</v>
      </c>
      <c r="F994" s="621"/>
      <c r="G994" s="621" t="s">
        <v>255</v>
      </c>
      <c r="H994" s="621"/>
      <c r="I994" s="621"/>
      <c r="J994" s="621">
        <f t="shared" ref="J994" si="921" xml:space="preserve"> SUM(J989:J993)</f>
        <v>0</v>
      </c>
      <c r="K994" s="621">
        <f t="shared" ref="K994:Q994" si="922" xml:space="preserve"> SUM(K989:K993)</f>
        <v>0</v>
      </c>
      <c r="L994" s="621">
        <f t="shared" si="922"/>
        <v>0</v>
      </c>
      <c r="M994" s="621">
        <f xml:space="preserve"> SUM(M989:M993)</f>
        <v>209.72930954514038</v>
      </c>
      <c r="N994" s="621">
        <f t="shared" si="922"/>
        <v>210.45574264318944</v>
      </c>
      <c r="O994" s="621">
        <f t="shared" si="922"/>
        <v>0</v>
      </c>
      <c r="P994" s="621">
        <f t="shared" si="922"/>
        <v>0</v>
      </c>
      <c r="Q994" s="621">
        <f t="shared" si="922"/>
        <v>0</v>
      </c>
    </row>
    <row r="995" spans="1:17" s="192" customFormat="1" outlineLevel="1">
      <c r="A995" s="188"/>
      <c r="B995" s="304"/>
      <c r="C995" s="190"/>
      <c r="D995" s="191"/>
      <c r="E995" s="195"/>
    </row>
    <row r="996" spans="1:17" s="208" customFormat="1" outlineLevel="1">
      <c r="A996" s="256"/>
      <c r="B996" s="257" t="s">
        <v>761</v>
      </c>
      <c r="C996" s="258"/>
      <c r="D996" s="255"/>
      <c r="E996" s="196"/>
      <c r="F996" s="196"/>
      <c r="G996" s="196"/>
      <c r="H996" s="196"/>
      <c r="I996" s="196"/>
      <c r="J996" s="196"/>
      <c r="K996" s="196"/>
      <c r="L996" s="196"/>
      <c r="M996" s="196"/>
      <c r="N996" s="196"/>
      <c r="O996" s="196"/>
      <c r="P996" s="196"/>
      <c r="Q996" s="196"/>
    </row>
    <row r="997" spans="1:17" s="192" customFormat="1" outlineLevel="2">
      <c r="A997" s="188"/>
      <c r="B997" s="304"/>
      <c r="C997" s="190"/>
      <c r="D997" s="191"/>
      <c r="E997" s="195"/>
    </row>
    <row r="998" spans="1:17" s="192" customFormat="1" outlineLevel="2">
      <c r="A998" s="188"/>
      <c r="B998" s="304" t="s">
        <v>1292</v>
      </c>
      <c r="C998" s="190"/>
      <c r="D998" s="191"/>
      <c r="E998" s="195"/>
    </row>
    <row r="999" spans="1:17" s="187" customFormat="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0.30390000000000006</v>
      </c>
      <c r="N999" s="305">
        <f xml:space="preserve"> Inp!N$214</f>
        <v>0</v>
      </c>
      <c r="O999" s="305">
        <f xml:space="preserve"> Inp!O$214</f>
        <v>0</v>
      </c>
      <c r="P999" s="305">
        <f xml:space="preserve"> Inp!P$214</f>
        <v>0</v>
      </c>
      <c r="Q999" s="305">
        <f xml:space="preserve"> Inp!Q$214</f>
        <v>0</v>
      </c>
    </row>
    <row r="1000" spans="1:17" s="192" customFormat="1" outlineLevel="2">
      <c r="A1000" s="188"/>
      <c r="B1000" s="304"/>
      <c r="C1000" s="190"/>
      <c r="D1000" s="191"/>
      <c r="E1000" s="195" t="str">
        <f t="shared" ref="E1000:Q1000" si="923" xml:space="preserve"> E181</f>
        <v>Actual regulated equity - WR - nominal (year average prices)</v>
      </c>
      <c r="F1000" s="618">
        <f t="shared" si="923"/>
        <v>0</v>
      </c>
      <c r="G1000" s="618" t="str">
        <f t="shared" si="923"/>
        <v>£m</v>
      </c>
      <c r="H1000" s="618">
        <f t="shared" si="923"/>
        <v>0</v>
      </c>
      <c r="I1000" s="618">
        <f t="shared" si="923"/>
        <v>0</v>
      </c>
      <c r="J1000" s="618">
        <f t="shared" si="923"/>
        <v>0</v>
      </c>
      <c r="K1000" s="618">
        <f t="shared" si="923"/>
        <v>0</v>
      </c>
      <c r="L1000" s="618">
        <f t="shared" si="923"/>
        <v>0</v>
      </c>
      <c r="M1000" s="618">
        <f t="shared" si="923"/>
        <v>37.066549900970394</v>
      </c>
      <c r="N1000" s="618">
        <f t="shared" si="923"/>
        <v>0</v>
      </c>
      <c r="O1000" s="618">
        <f t="shared" si="923"/>
        <v>0</v>
      </c>
      <c r="P1000" s="618">
        <f t="shared" si="923"/>
        <v>0</v>
      </c>
      <c r="Q1000" s="618">
        <f t="shared" si="923"/>
        <v>0</v>
      </c>
    </row>
    <row r="1001" spans="1:17" s="192" customFormat="1" outlineLevel="2">
      <c r="A1001" s="188"/>
      <c r="B1001" s="304"/>
      <c r="C1001" s="190"/>
      <c r="D1001" s="191"/>
      <c r="E1001" s="195" t="str">
        <f t="shared" ref="E1001:Q1001" si="924" xml:space="preserve"> E361</f>
        <v>Actual regulated equity - WN - nominal (year average prices)</v>
      </c>
      <c r="F1001" s="618">
        <f t="shared" si="924"/>
        <v>0</v>
      </c>
      <c r="G1001" s="618" t="str">
        <f t="shared" si="924"/>
        <v>£m</v>
      </c>
      <c r="H1001" s="618">
        <f t="shared" si="924"/>
        <v>0</v>
      </c>
      <c r="I1001" s="618">
        <f t="shared" si="924"/>
        <v>0</v>
      </c>
      <c r="J1001" s="618">
        <f t="shared" si="924"/>
        <v>0</v>
      </c>
      <c r="K1001" s="618">
        <f t="shared" si="924"/>
        <v>0</v>
      </c>
      <c r="L1001" s="618">
        <f t="shared" si="924"/>
        <v>0</v>
      </c>
      <c r="M1001" s="618">
        <f t="shared" si="924"/>
        <v>129.75439600037055</v>
      </c>
      <c r="N1001" s="618">
        <f t="shared" si="924"/>
        <v>0</v>
      </c>
      <c r="O1001" s="618">
        <f t="shared" si="924"/>
        <v>0</v>
      </c>
      <c r="P1001" s="618">
        <f t="shared" si="924"/>
        <v>0</v>
      </c>
      <c r="Q1001" s="618">
        <f t="shared" si="924"/>
        <v>0</v>
      </c>
    </row>
    <row r="1002" spans="1:17" s="192" customFormat="1" outlineLevel="2">
      <c r="A1002" s="188"/>
      <c r="B1002" s="304"/>
      <c r="C1002" s="190"/>
      <c r="D1002" s="191"/>
      <c r="E1002" s="195" t="str">
        <f t="shared" ref="E1002:Q1002" si="925" xml:space="preserve"> E541</f>
        <v>Actual regulated equity - WWN - nominal (year average prices)</v>
      </c>
      <c r="F1002" s="618">
        <f t="shared" si="925"/>
        <v>0</v>
      </c>
      <c r="G1002" s="618" t="str">
        <f t="shared" si="925"/>
        <v>£m</v>
      </c>
      <c r="H1002" s="618">
        <f t="shared" si="925"/>
        <v>0</v>
      </c>
      <c r="I1002" s="618">
        <f t="shared" si="925"/>
        <v>0</v>
      </c>
      <c r="J1002" s="618">
        <f t="shared" si="925"/>
        <v>0</v>
      </c>
      <c r="K1002" s="618">
        <f t="shared" si="925"/>
        <v>0</v>
      </c>
      <c r="L1002" s="618">
        <f t="shared" si="925"/>
        <v>0</v>
      </c>
      <c r="M1002" s="618">
        <f t="shared" si="925"/>
        <v>0</v>
      </c>
      <c r="N1002" s="618">
        <f t="shared" si="925"/>
        <v>0</v>
      </c>
      <c r="O1002" s="618">
        <f t="shared" si="925"/>
        <v>0</v>
      </c>
      <c r="P1002" s="618">
        <f t="shared" si="925"/>
        <v>0</v>
      </c>
      <c r="Q1002" s="618">
        <f t="shared" si="925"/>
        <v>0</v>
      </c>
    </row>
    <row r="1003" spans="1:17" s="192" customFormat="1" outlineLevel="2">
      <c r="A1003" s="188"/>
      <c r="B1003" s="304"/>
      <c r="C1003" s="190"/>
      <c r="D1003" s="191"/>
      <c r="E1003" s="195" t="str">
        <f t="shared" ref="E1003:Q1003" si="926" xml:space="preserve"> E721</f>
        <v>Actual regulated equity - BR - nominal (year average prices)</v>
      </c>
      <c r="F1003" s="618">
        <f t="shared" si="926"/>
        <v>0</v>
      </c>
      <c r="G1003" s="618" t="str">
        <f t="shared" si="926"/>
        <v>£m</v>
      </c>
      <c r="H1003" s="618">
        <f t="shared" si="926"/>
        <v>0</v>
      </c>
      <c r="I1003" s="618">
        <f t="shared" si="926"/>
        <v>0</v>
      </c>
      <c r="J1003" s="618">
        <f t="shared" si="926"/>
        <v>0</v>
      </c>
      <c r="K1003" s="618">
        <f t="shared" si="926"/>
        <v>0</v>
      </c>
      <c r="L1003" s="618">
        <f t="shared" si="926"/>
        <v>0</v>
      </c>
      <c r="M1003" s="618">
        <f t="shared" si="926"/>
        <v>0</v>
      </c>
      <c r="N1003" s="618">
        <f t="shared" si="926"/>
        <v>0</v>
      </c>
      <c r="O1003" s="618">
        <f t="shared" si="926"/>
        <v>0</v>
      </c>
      <c r="P1003" s="618">
        <f t="shared" si="926"/>
        <v>0</v>
      </c>
      <c r="Q1003" s="618">
        <f t="shared" si="926"/>
        <v>0</v>
      </c>
    </row>
    <row r="1004" spans="1:17" s="192" customFormat="1" outlineLevel="2">
      <c r="A1004" s="188"/>
      <c r="B1004" s="304"/>
      <c r="C1004" s="190"/>
      <c r="D1004" s="191"/>
      <c r="E1004" s="195" t="str">
        <f t="shared" ref="E1004:Q1004" si="927" xml:space="preserve"> E901</f>
        <v>Actual regulated equity - DMMY - nominal (year average prices)</v>
      </c>
      <c r="F1004" s="618">
        <f t="shared" si="927"/>
        <v>0</v>
      </c>
      <c r="G1004" s="618" t="str">
        <f t="shared" si="927"/>
        <v>£m</v>
      </c>
      <c r="H1004" s="618">
        <f t="shared" si="927"/>
        <v>0</v>
      </c>
      <c r="I1004" s="618">
        <f t="shared" si="927"/>
        <v>0</v>
      </c>
      <c r="J1004" s="618">
        <f t="shared" si="927"/>
        <v>0</v>
      </c>
      <c r="K1004" s="618">
        <f t="shared" si="927"/>
        <v>0</v>
      </c>
      <c r="L1004" s="618">
        <f t="shared" si="927"/>
        <v>0</v>
      </c>
      <c r="M1004" s="618">
        <f t="shared" si="927"/>
        <v>0</v>
      </c>
      <c r="N1004" s="618">
        <f t="shared" si="927"/>
        <v>0</v>
      </c>
      <c r="O1004" s="618">
        <f t="shared" si="927"/>
        <v>0</v>
      </c>
      <c r="P1004" s="618">
        <f t="shared" si="927"/>
        <v>0</v>
      </c>
      <c r="Q1004" s="618">
        <f t="shared" si="927"/>
        <v>0</v>
      </c>
    </row>
    <row r="1005" spans="1:17" s="240" customFormat="1" outlineLevel="2">
      <c r="A1005" s="237"/>
      <c r="B1005" s="241"/>
      <c r="C1005" s="238"/>
      <c r="D1005" s="239"/>
      <c r="E1005" s="320" t="s">
        <v>1293</v>
      </c>
      <c r="F1005" s="591"/>
      <c r="G1005" s="591" t="s">
        <v>255</v>
      </c>
      <c r="H1005" s="591"/>
      <c r="I1005" s="591"/>
      <c r="J1005" s="591">
        <f t="shared" ref="J1005:Q1005" si="928" xml:space="preserve"> SUM(J1000:J1004)</f>
        <v>0</v>
      </c>
      <c r="K1005" s="591">
        <f t="shared" si="928"/>
        <v>0</v>
      </c>
      <c r="L1005" s="591">
        <f t="shared" si="928"/>
        <v>0</v>
      </c>
      <c r="M1005" s="591">
        <f t="shared" si="928"/>
        <v>166.82094590134093</v>
      </c>
      <c r="N1005" s="591">
        <f t="shared" si="928"/>
        <v>0</v>
      </c>
      <c r="O1005" s="591">
        <f t="shared" si="928"/>
        <v>0</v>
      </c>
      <c r="P1005" s="591">
        <f t="shared" si="928"/>
        <v>0</v>
      </c>
      <c r="Q1005" s="591">
        <f t="shared" si="928"/>
        <v>0</v>
      </c>
    </row>
    <row r="1006" spans="1:17" s="148" customFormat="1" outlineLevel="2">
      <c r="A1006" s="143"/>
      <c r="B1006" s="144"/>
      <c r="C1006" s="145"/>
      <c r="D1006" s="146"/>
      <c r="E1006" s="147"/>
      <c r="G1006" s="149"/>
    </row>
    <row r="1007" spans="1:17" s="148" customFormat="1" outlineLevel="2">
      <c r="A1007" s="143"/>
      <c r="B1007" s="304" t="s">
        <v>1294</v>
      </c>
      <c r="C1007" s="145"/>
      <c r="D1007" s="146"/>
      <c r="E1007" s="147"/>
      <c r="G1007" s="149"/>
    </row>
    <row r="1008" spans="1:17" s="187" customFormat="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0.30390000000000006</v>
      </c>
      <c r="N1008" s="305">
        <f xml:space="preserve"> Inp!N$214</f>
        <v>0</v>
      </c>
      <c r="O1008" s="305">
        <f xml:space="preserve"> Inp!O$214</f>
        <v>0</v>
      </c>
      <c r="P1008" s="305">
        <f xml:space="preserve"> Inp!P$214</f>
        <v>0</v>
      </c>
      <c r="Q1008" s="305">
        <f xml:space="preserve"> Inp!Q$214</f>
        <v>0</v>
      </c>
    </row>
    <row r="1009" spans="1:17" s="192" customFormat="1" outlineLevel="2">
      <c r="A1009" s="188"/>
      <c r="B1009" s="304"/>
      <c r="C1009" s="190"/>
      <c r="D1009" s="191"/>
      <c r="E1009" s="195" t="str">
        <f t="shared" ref="E1009:Q1009" si="929" xml:space="preserve"> E183</f>
        <v>Actual regulated equity - WR - real (2017-18 prices)</v>
      </c>
      <c r="F1009" s="618">
        <f t="shared" si="929"/>
        <v>0</v>
      </c>
      <c r="G1009" s="618" t="str">
        <f t="shared" si="929"/>
        <v>£m</v>
      </c>
      <c r="H1009" s="618">
        <f t="shared" si="929"/>
        <v>0</v>
      </c>
      <c r="I1009" s="618">
        <f t="shared" si="929"/>
        <v>0</v>
      </c>
      <c r="J1009" s="618">
        <f t="shared" si="929"/>
        <v>0</v>
      </c>
      <c r="K1009" s="618">
        <f t="shared" si="929"/>
        <v>0</v>
      </c>
      <c r="L1009" s="618">
        <f t="shared" si="929"/>
        <v>0</v>
      </c>
      <c r="M1009" s="618">
        <f t="shared" si="929"/>
        <v>35.404740934967968</v>
      </c>
      <c r="N1009" s="618">
        <f t="shared" si="929"/>
        <v>0</v>
      </c>
      <c r="O1009" s="618">
        <f t="shared" si="929"/>
        <v>0</v>
      </c>
      <c r="P1009" s="618">
        <f t="shared" si="929"/>
        <v>0</v>
      </c>
      <c r="Q1009" s="618">
        <f t="shared" si="929"/>
        <v>0</v>
      </c>
    </row>
    <row r="1010" spans="1:17" s="192" customFormat="1" outlineLevel="2">
      <c r="A1010" s="188"/>
      <c r="B1010" s="304"/>
      <c r="C1010" s="190"/>
      <c r="D1010" s="191"/>
      <c r="E1010" s="195" t="str">
        <f t="shared" ref="E1010:Q1010" si="930" xml:space="preserve"> E363</f>
        <v>Actual regulated equity - WN - real (2017-18 prices)</v>
      </c>
      <c r="F1010" s="618">
        <f t="shared" si="930"/>
        <v>0</v>
      </c>
      <c r="G1010" s="618" t="str">
        <f t="shared" si="930"/>
        <v>£m</v>
      </c>
      <c r="H1010" s="618">
        <f t="shared" si="930"/>
        <v>0</v>
      </c>
      <c r="I1010" s="618">
        <f t="shared" si="930"/>
        <v>0</v>
      </c>
      <c r="J1010" s="618">
        <f t="shared" si="930"/>
        <v>0</v>
      </c>
      <c r="K1010" s="618">
        <f t="shared" si="930"/>
        <v>0</v>
      </c>
      <c r="L1010" s="618">
        <f t="shared" si="930"/>
        <v>0</v>
      </c>
      <c r="M1010" s="618">
        <f t="shared" si="930"/>
        <v>123.93710199195246</v>
      </c>
      <c r="N1010" s="618">
        <f t="shared" si="930"/>
        <v>0</v>
      </c>
      <c r="O1010" s="618">
        <f t="shared" si="930"/>
        <v>0</v>
      </c>
      <c r="P1010" s="618">
        <f t="shared" si="930"/>
        <v>0</v>
      </c>
      <c r="Q1010" s="618">
        <f t="shared" si="930"/>
        <v>0</v>
      </c>
    </row>
    <row r="1011" spans="1:17" s="192" customFormat="1" outlineLevel="2">
      <c r="A1011" s="188"/>
      <c r="B1011" s="304"/>
      <c r="C1011" s="190"/>
      <c r="D1011" s="191"/>
      <c r="E1011" s="195" t="str">
        <f t="shared" ref="E1011:Q1011" si="931" xml:space="preserve"> E543</f>
        <v>Actual regulated equity - WWN - real (2017-18 prices)</v>
      </c>
      <c r="F1011" s="618">
        <f t="shared" si="931"/>
        <v>0</v>
      </c>
      <c r="G1011" s="618" t="str">
        <f t="shared" si="931"/>
        <v>£m</v>
      </c>
      <c r="H1011" s="618">
        <f t="shared" si="931"/>
        <v>0</v>
      </c>
      <c r="I1011" s="618">
        <f t="shared" si="931"/>
        <v>0</v>
      </c>
      <c r="J1011" s="618">
        <f t="shared" si="931"/>
        <v>0</v>
      </c>
      <c r="K1011" s="618">
        <f t="shared" si="931"/>
        <v>0</v>
      </c>
      <c r="L1011" s="618">
        <f t="shared" si="931"/>
        <v>0</v>
      </c>
      <c r="M1011" s="618">
        <f t="shared" si="931"/>
        <v>0</v>
      </c>
      <c r="N1011" s="618">
        <f t="shared" si="931"/>
        <v>0</v>
      </c>
      <c r="O1011" s="618">
        <f t="shared" si="931"/>
        <v>0</v>
      </c>
      <c r="P1011" s="618">
        <f t="shared" si="931"/>
        <v>0</v>
      </c>
      <c r="Q1011" s="618">
        <f t="shared" si="931"/>
        <v>0</v>
      </c>
    </row>
    <row r="1012" spans="1:17" s="192" customFormat="1" outlineLevel="2">
      <c r="A1012" s="188"/>
      <c r="B1012" s="304"/>
      <c r="C1012" s="190"/>
      <c r="D1012" s="191"/>
      <c r="E1012" s="195" t="str">
        <f t="shared" ref="E1012:Q1012" si="932" xml:space="preserve"> E723</f>
        <v>Actual regulated equity - BR - real (2017-18 prices)</v>
      </c>
      <c r="F1012" s="618">
        <f t="shared" si="932"/>
        <v>0</v>
      </c>
      <c r="G1012" s="618" t="str">
        <f t="shared" si="932"/>
        <v>£m</v>
      </c>
      <c r="H1012" s="618">
        <f t="shared" si="932"/>
        <v>0</v>
      </c>
      <c r="I1012" s="618">
        <f t="shared" si="932"/>
        <v>0</v>
      </c>
      <c r="J1012" s="618">
        <f t="shared" si="932"/>
        <v>0</v>
      </c>
      <c r="K1012" s="618">
        <f t="shared" si="932"/>
        <v>0</v>
      </c>
      <c r="L1012" s="618">
        <f t="shared" si="932"/>
        <v>0</v>
      </c>
      <c r="M1012" s="618">
        <f t="shared" si="932"/>
        <v>0</v>
      </c>
      <c r="N1012" s="618">
        <f t="shared" si="932"/>
        <v>0</v>
      </c>
      <c r="O1012" s="618">
        <f t="shared" si="932"/>
        <v>0</v>
      </c>
      <c r="P1012" s="618">
        <f t="shared" si="932"/>
        <v>0</v>
      </c>
      <c r="Q1012" s="618">
        <f t="shared" si="932"/>
        <v>0</v>
      </c>
    </row>
    <row r="1013" spans="1:17" s="192" customFormat="1" outlineLevel="2">
      <c r="A1013" s="188"/>
      <c r="B1013" s="304"/>
      <c r="C1013" s="190"/>
      <c r="D1013" s="191"/>
      <c r="E1013" s="195" t="str">
        <f t="shared" ref="E1013:Q1013" si="933">E903</f>
        <v>Actual regulated equity - DMMY - real (2017-18 prices)</v>
      </c>
      <c r="F1013" s="618">
        <f t="shared" si="933"/>
        <v>0</v>
      </c>
      <c r="G1013" s="618" t="str">
        <f t="shared" si="933"/>
        <v>£m</v>
      </c>
      <c r="H1013" s="618">
        <f t="shared" si="933"/>
        <v>0</v>
      </c>
      <c r="I1013" s="618">
        <f t="shared" si="933"/>
        <v>0</v>
      </c>
      <c r="J1013" s="618">
        <f t="shared" si="933"/>
        <v>0</v>
      </c>
      <c r="K1013" s="618">
        <f t="shared" si="933"/>
        <v>0</v>
      </c>
      <c r="L1013" s="618">
        <f t="shared" si="933"/>
        <v>0</v>
      </c>
      <c r="M1013" s="618">
        <f t="shared" si="933"/>
        <v>0</v>
      </c>
      <c r="N1013" s="618">
        <f t="shared" si="933"/>
        <v>0</v>
      </c>
      <c r="O1013" s="618">
        <f t="shared" si="933"/>
        <v>0</v>
      </c>
      <c r="P1013" s="618">
        <f t="shared" si="933"/>
        <v>0</v>
      </c>
      <c r="Q1013" s="618">
        <f t="shared" si="933"/>
        <v>0</v>
      </c>
    </row>
    <row r="1014" spans="1:17" s="137" customFormat="1" outlineLevel="2">
      <c r="A1014" s="369"/>
      <c r="B1014" s="380"/>
      <c r="C1014" s="370"/>
      <c r="D1014" s="371"/>
      <c r="E1014" s="368" t="s">
        <v>1295</v>
      </c>
      <c r="F1014" s="621"/>
      <c r="G1014" s="621" t="s">
        <v>255</v>
      </c>
      <c r="H1014" s="621"/>
      <c r="I1014" s="621"/>
      <c r="J1014" s="621">
        <f t="shared" ref="J1014:Q1014" si="934" xml:space="preserve"> SUM(J1009:J1013)</f>
        <v>0</v>
      </c>
      <c r="K1014" s="621">
        <f t="shared" si="934"/>
        <v>0</v>
      </c>
      <c r="L1014" s="621">
        <f t="shared" si="934"/>
        <v>0</v>
      </c>
      <c r="M1014" s="621">
        <f t="shared" si="934"/>
        <v>159.34184292692044</v>
      </c>
      <c r="N1014" s="621">
        <f t="shared" si="934"/>
        <v>0</v>
      </c>
      <c r="O1014" s="621">
        <f t="shared" si="934"/>
        <v>0</v>
      </c>
      <c r="P1014" s="621">
        <f t="shared" si="934"/>
        <v>0</v>
      </c>
      <c r="Q1014" s="621">
        <f t="shared" si="934"/>
        <v>0</v>
      </c>
    </row>
    <row r="1015" spans="1:17" s="192" customFormat="1" outlineLevel="1">
      <c r="A1015" s="188"/>
      <c r="B1015" s="304"/>
      <c r="C1015" s="190"/>
      <c r="D1015" s="191"/>
      <c r="E1015" s="195"/>
    </row>
    <row r="1016" spans="1:17" s="240" customFormat="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5" xml:space="preserve"> E972</f>
        <v>Total: Prior year closing RCV expressed in prior year nominal terms</v>
      </c>
      <c r="F1018" s="274">
        <f t="shared" si="935"/>
        <v>0</v>
      </c>
      <c r="G1018" s="274" t="str">
        <f t="shared" si="935"/>
        <v>£m</v>
      </c>
      <c r="H1018" s="274">
        <f t="shared" si="935"/>
        <v>0</v>
      </c>
      <c r="I1018" s="274">
        <f t="shared" si="935"/>
        <v>0</v>
      </c>
      <c r="J1018" s="274">
        <f t="shared" si="935"/>
        <v>0</v>
      </c>
      <c r="K1018" s="274">
        <f t="shared" si="935"/>
        <v>0</v>
      </c>
      <c r="L1018" s="274">
        <f t="shared" si="935"/>
        <v>0</v>
      </c>
      <c r="M1018" s="274">
        <f t="shared" si="935"/>
        <v>547.56605594523444</v>
      </c>
      <c r="N1018" s="274">
        <f t="shared" si="935"/>
        <v>550.52311793591969</v>
      </c>
      <c r="O1018" s="274">
        <f t="shared" si="935"/>
        <v>585.98518870776661</v>
      </c>
      <c r="P1018" s="274">
        <f t="shared" si="935"/>
        <v>0</v>
      </c>
      <c r="Q1018" s="274">
        <f t="shared" si="935"/>
        <v>0</v>
      </c>
    </row>
    <row r="1019" spans="1:17" s="240" customFormat="1" hidden="1" outlineLevel="2">
      <c r="A1019" s="237"/>
      <c r="B1019" s="241"/>
      <c r="C1019" s="238"/>
      <c r="D1019" s="239"/>
      <c r="E1019" s="266" t="str">
        <f t="shared" ref="E1019:Q1019" si="936" xml:space="preserve"> E974</f>
        <v>Total: Annual update roll forward for Indexation</v>
      </c>
      <c r="F1019" s="274">
        <f t="shared" si="936"/>
        <v>0</v>
      </c>
      <c r="G1019" s="274" t="str">
        <f t="shared" si="936"/>
        <v>£m</v>
      </c>
      <c r="H1019" s="274">
        <f t="shared" si="936"/>
        <v>0</v>
      </c>
      <c r="I1019" s="274">
        <f t="shared" si="936"/>
        <v>0</v>
      </c>
      <c r="J1019" s="274">
        <f t="shared" si="936"/>
        <v>0</v>
      </c>
      <c r="K1019" s="274">
        <f t="shared" si="936"/>
        <v>0</v>
      </c>
      <c r="L1019" s="274">
        <f t="shared" si="936"/>
        <v>0</v>
      </c>
      <c r="M1019" s="274">
        <f t="shared" si="936"/>
        <v>5.5462491854490281</v>
      </c>
      <c r="N1019" s="274">
        <f t="shared" si="936"/>
        <v>34.125407492837439</v>
      </c>
      <c r="O1019" s="274">
        <f t="shared" si="936"/>
        <v>0</v>
      </c>
      <c r="P1019" s="274">
        <f t="shared" si="936"/>
        <v>0</v>
      </c>
      <c r="Q1019" s="274">
        <f t="shared" si="936"/>
        <v>0</v>
      </c>
    </row>
    <row r="1020" spans="1:17" s="240" customFormat="1" hidden="1" outlineLevel="2">
      <c r="A1020" s="237"/>
      <c r="B1020" s="241"/>
      <c r="C1020" s="238"/>
      <c r="D1020" s="239"/>
      <c r="E1020" s="266" t="s">
        <v>1296</v>
      </c>
      <c r="F1020" s="266"/>
      <c r="G1020" s="266" t="s">
        <v>1009</v>
      </c>
      <c r="H1020" s="266"/>
      <c r="I1020" s="266"/>
      <c r="J1020" s="267">
        <f t="shared" ref="J1020:L1020" si="937" xml:space="preserve"> IF( J1018 &lt;&gt; 0, 1 + J1019 / J1018, 0)</f>
        <v>0</v>
      </c>
      <c r="K1020" s="267">
        <f t="shared" si="937"/>
        <v>0</v>
      </c>
      <c r="L1020" s="267">
        <f t="shared" si="937"/>
        <v>0</v>
      </c>
      <c r="M1020" s="267">
        <f xml:space="preserve"> IF( M1018 &lt;&gt; 0, 1 + M1019 / M1018, 0)</f>
        <v>1.0101289134438307</v>
      </c>
      <c r="N1020" s="267">
        <f t="shared" ref="N1020:Q1020" si="938" xml:space="preserve"> IF( N1018 &lt;&gt; 0, 1 + N1019 / N1018, 0)</f>
        <v>1.0619872379216047</v>
      </c>
      <c r="O1020" s="267">
        <f t="shared" si="938"/>
        <v>1</v>
      </c>
      <c r="P1020" s="267">
        <f t="shared" si="938"/>
        <v>0</v>
      </c>
      <c r="Q1020" s="267">
        <f t="shared" si="938"/>
        <v>0</v>
      </c>
    </row>
    <row r="1021" spans="1:17" s="581" customFormat="1" hidden="1" outlineLevel="2">
      <c r="A1021" s="578"/>
      <c r="B1021" s="579"/>
      <c r="C1021" s="580"/>
      <c r="E1021" s="581" t="s">
        <v>1297</v>
      </c>
      <c r="G1021" s="581" t="s">
        <v>446</v>
      </c>
      <c r="J1021" s="581">
        <f t="shared" ref="J1021:Q1021" si="939" xml:space="preserve"> IF( J1018 &lt;&gt; 0, J1019 / J1018, 0)</f>
        <v>0</v>
      </c>
      <c r="K1021" s="581">
        <f t="shared" si="939"/>
        <v>0</v>
      </c>
      <c r="L1021" s="581">
        <f t="shared" si="939"/>
        <v>0</v>
      </c>
      <c r="M1021" s="581">
        <f t="shared" si="939"/>
        <v>1.0128913443830682E-2</v>
      </c>
      <c r="N1021" s="581">
        <f t="shared" si="939"/>
        <v>6.1987237921604592E-2</v>
      </c>
      <c r="O1021" s="581">
        <f t="shared" si="939"/>
        <v>0</v>
      </c>
      <c r="P1021" s="581">
        <f t="shared" si="939"/>
        <v>0</v>
      </c>
      <c r="Q1021" s="581">
        <f t="shared" si="939"/>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40" xml:space="preserve"> E930</f>
        <v>Total: Opening RCV (RPI inflated RCV) balance BEG - nominal (year end prices)</v>
      </c>
      <c r="F1023" s="274">
        <f t="shared" si="940"/>
        <v>0</v>
      </c>
      <c r="G1023" s="274" t="str">
        <f t="shared" si="940"/>
        <v>£m</v>
      </c>
      <c r="H1023" s="274">
        <f t="shared" si="940"/>
        <v>0</v>
      </c>
      <c r="I1023" s="274">
        <f t="shared" si="940"/>
        <v>0</v>
      </c>
      <c r="J1023" s="274">
        <f t="shared" si="940"/>
        <v>0</v>
      </c>
      <c r="K1023" s="274">
        <f t="shared" si="940"/>
        <v>0</v>
      </c>
      <c r="L1023" s="274">
        <f t="shared" si="940"/>
        <v>0</v>
      </c>
      <c r="M1023" s="274">
        <f t="shared" si="940"/>
        <v>274.35941844277266</v>
      </c>
      <c r="N1023" s="274">
        <f t="shared" si="940"/>
        <v>269.68907552583335</v>
      </c>
      <c r="O1023" s="274">
        <f t="shared" si="940"/>
        <v>0</v>
      </c>
      <c r="P1023" s="274">
        <f t="shared" si="940"/>
        <v>0</v>
      </c>
      <c r="Q1023" s="274">
        <f t="shared" si="940"/>
        <v>0</v>
      </c>
    </row>
    <row r="1024" spans="1:17" s="240" customFormat="1" hidden="1" outlineLevel="2">
      <c r="A1024" s="237"/>
      <c r="B1024" s="241"/>
      <c r="C1024" s="238"/>
      <c r="D1024" s="239"/>
      <c r="E1024" s="266" t="str">
        <f t="shared" ref="E1024:Q1024" si="941" xml:space="preserve"> E931</f>
        <v>Total: Indexation on RCV - CPI(H) + RPI wedge bf balance - nominal (year end prices)</v>
      </c>
      <c r="F1024" s="274">
        <f t="shared" si="941"/>
        <v>0</v>
      </c>
      <c r="G1024" s="274" t="str">
        <f t="shared" si="941"/>
        <v>£m</v>
      </c>
      <c r="H1024" s="274">
        <f t="shared" si="941"/>
        <v>0</v>
      </c>
      <c r="I1024" s="274">
        <f t="shared" si="941"/>
        <v>0</v>
      </c>
      <c r="J1024" s="274">
        <f t="shared" si="941"/>
        <v>0</v>
      </c>
      <c r="K1024" s="274">
        <f t="shared" si="941"/>
        <v>0</v>
      </c>
      <c r="L1024" s="274">
        <f t="shared" si="941"/>
        <v>0</v>
      </c>
      <c r="M1024" s="274">
        <f t="shared" si="941"/>
        <v>2.3821294040501826</v>
      </c>
      <c r="N1024" s="274">
        <f t="shared" si="941"/>
        <v>15.577791076407143</v>
      </c>
      <c r="O1024" s="274">
        <f t="shared" si="941"/>
        <v>0</v>
      </c>
      <c r="P1024" s="274">
        <f t="shared" si="941"/>
        <v>0</v>
      </c>
      <c r="Q1024" s="274">
        <f t="shared" si="941"/>
        <v>0</v>
      </c>
    </row>
    <row r="1025" spans="1:20" s="240" customFormat="1" hidden="1" outlineLevel="2">
      <c r="A1025" s="237"/>
      <c r="B1025" s="241"/>
      <c r="C1025" s="238"/>
      <c r="D1025" s="239"/>
      <c r="E1025" s="266" t="str">
        <f t="shared" ref="E1025:Q1025" si="942" xml:space="preserve"> E935</f>
        <v>Total: Opening RCV (CPIH inflated RCV) - nominal (year end prices)</v>
      </c>
      <c r="F1025" s="274">
        <f t="shared" si="942"/>
        <v>0</v>
      </c>
      <c r="G1025" s="274" t="str">
        <f t="shared" si="942"/>
        <v>£m</v>
      </c>
      <c r="H1025" s="274">
        <f t="shared" si="942"/>
        <v>0</v>
      </c>
      <c r="I1025" s="274">
        <f t="shared" si="942"/>
        <v>0</v>
      </c>
      <c r="J1025" s="274">
        <f t="shared" si="942"/>
        <v>0</v>
      </c>
      <c r="K1025" s="274">
        <f t="shared" si="942"/>
        <v>0</v>
      </c>
      <c r="L1025" s="274">
        <f t="shared" si="942"/>
        <v>0</v>
      </c>
      <c r="M1025" s="274">
        <f t="shared" si="942"/>
        <v>274.34182968699872</v>
      </c>
      <c r="N1025" s="274">
        <f t="shared" si="942"/>
        <v>269.87194016596027</v>
      </c>
      <c r="O1025" s="274">
        <f t="shared" si="942"/>
        <v>0</v>
      </c>
      <c r="P1025" s="274">
        <f t="shared" si="942"/>
        <v>0</v>
      </c>
      <c r="Q1025" s="274">
        <f t="shared" si="942"/>
        <v>0</v>
      </c>
    </row>
    <row r="1026" spans="1:20" s="240" customFormat="1" hidden="1" outlineLevel="2">
      <c r="A1026" s="237"/>
      <c r="B1026" s="241"/>
      <c r="C1026" s="238"/>
      <c r="D1026" s="239"/>
      <c r="E1026" s="266" t="str">
        <f t="shared" ref="E1026" si="943" xml:space="preserve"> E936</f>
        <v>Total: Indexation on RCV - CPI(H) bf balance - nominal (year end prices)</v>
      </c>
      <c r="F1026" s="274">
        <f t="shared" ref="F1026" si="944" xml:space="preserve"> F936</f>
        <v>0</v>
      </c>
      <c r="G1026" s="274">
        <f t="shared" ref="G1026:Q1026" si="945" xml:space="preserve"> G936</f>
        <v>0</v>
      </c>
      <c r="H1026" s="274">
        <f t="shared" si="945"/>
        <v>0</v>
      </c>
      <c r="I1026" s="274">
        <f t="shared" si="945"/>
        <v>0</v>
      </c>
      <c r="J1026" s="274">
        <f t="shared" si="945"/>
        <v>0</v>
      </c>
      <c r="K1026" s="274">
        <f t="shared" si="945"/>
        <v>0</v>
      </c>
      <c r="L1026" s="274">
        <f t="shared" si="945"/>
        <v>0</v>
      </c>
      <c r="M1026" s="274">
        <f t="shared" si="945"/>
        <v>2.2143228783430273</v>
      </c>
      <c r="N1026" s="274">
        <f t="shared" si="945"/>
        <v>10.292451888663706</v>
      </c>
      <c r="O1026" s="274">
        <f t="shared" si="945"/>
        <v>0</v>
      </c>
      <c r="P1026" s="274">
        <f t="shared" si="945"/>
        <v>0</v>
      </c>
      <c r="Q1026" s="274">
        <f t="shared" si="945"/>
        <v>0</v>
      </c>
    </row>
    <row r="1027" spans="1:20" s="240" customFormat="1" hidden="1" outlineLevel="2">
      <c r="A1027" s="237"/>
      <c r="B1027" s="241"/>
      <c r="C1027" s="238"/>
      <c r="D1027" s="239"/>
      <c r="E1027" s="266" t="s">
        <v>1298</v>
      </c>
      <c r="F1027" s="266"/>
      <c r="G1027" s="266" t="s">
        <v>255</v>
      </c>
      <c r="H1027" s="266"/>
      <c r="I1027" s="266"/>
      <c r="J1027" s="274">
        <f t="shared" ref="J1027" si="946" xml:space="preserve"> J1023 + J1024 - J1025 - J1026</f>
        <v>0</v>
      </c>
      <c r="K1027" s="274">
        <f t="shared" ref="K1027" si="947" xml:space="preserve"> K1023 + K1024 - K1025 - K1026</f>
        <v>0</v>
      </c>
      <c r="L1027" s="274">
        <f t="shared" ref="L1027" si="948" xml:space="preserve"> L1023 + L1024 - L1025 - L1026</f>
        <v>0</v>
      </c>
      <c r="M1027" s="274">
        <f xml:space="preserve"> M1023 + M1024 - M1025 - M1026</f>
        <v>0.1853952814811195</v>
      </c>
      <c r="N1027" s="274">
        <f t="shared" ref="N1027" si="949" xml:space="preserve"> N1023 + N1024 - N1025 - N1026</f>
        <v>5.1024745476165236</v>
      </c>
      <c r="O1027" s="274">
        <f t="shared" ref="O1027" si="950" xml:space="preserve"> O1023 + O1024 - O1025 - O1026</f>
        <v>0</v>
      </c>
      <c r="P1027" s="274">
        <f t="shared" ref="P1027" si="951" xml:space="preserve"> P1023 + P1024 - P1025 - P1026</f>
        <v>0</v>
      </c>
      <c r="Q1027" s="274">
        <f t="shared" ref="Q1027" si="952"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3" xml:space="preserve"> IF( J1018 &lt;&gt; 0, 1 + J1027 / J1018, 0)</f>
        <v>0</v>
      </c>
      <c r="K1028" s="267">
        <f t="shared" si="953"/>
        <v>0</v>
      </c>
      <c r="L1028" s="267">
        <f t="shared" si="953"/>
        <v>0</v>
      </c>
      <c r="M1028" s="267">
        <f t="shared" si="953"/>
        <v>1.0003385806688858</v>
      </c>
      <c r="N1028" s="267">
        <f t="shared" si="953"/>
        <v>1.0092684110464738</v>
      </c>
      <c r="O1028" s="267">
        <f t="shared" si="953"/>
        <v>1</v>
      </c>
      <c r="P1028" s="267">
        <f t="shared" si="953"/>
        <v>0</v>
      </c>
      <c r="Q1028" s="267">
        <f t="shared" si="953"/>
        <v>0</v>
      </c>
    </row>
    <row r="1029" spans="1:20" s="581" customFormat="1" hidden="1" outlineLevel="2">
      <c r="A1029" s="578"/>
      <c r="B1029" s="579"/>
      <c r="C1029" s="580"/>
      <c r="E1029" s="581" t="s">
        <v>1300</v>
      </c>
      <c r="G1029" s="581" t="s">
        <v>446</v>
      </c>
      <c r="J1029" s="581">
        <f t="shared" ref="J1029:Q1029" si="954" xml:space="preserve"> IF( J1018 &lt;&gt; 0, J1027 / J1018, 0)</f>
        <v>0</v>
      </c>
      <c r="K1029" s="581">
        <f t="shared" si="954"/>
        <v>0</v>
      </c>
      <c r="L1029" s="581">
        <f t="shared" si="954"/>
        <v>0</v>
      </c>
      <c r="M1029" s="581">
        <f xml:space="preserve"> IF( M1018 &lt;&gt; 0, M1027 / M1018, 0)</f>
        <v>3.3858066888584136E-4</v>
      </c>
      <c r="N1029" s="581">
        <f t="shared" si="954"/>
        <v>9.2684110464738862E-3</v>
      </c>
      <c r="O1029" s="581">
        <f t="shared" si="954"/>
        <v>0</v>
      </c>
      <c r="P1029" s="581">
        <f t="shared" si="954"/>
        <v>0</v>
      </c>
      <c r="Q1029" s="581">
        <f t="shared" si="954"/>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5" xml:space="preserve"> E1021</f>
        <v>Total: CPIH indexation rate</v>
      </c>
      <c r="F1031" s="581">
        <f t="shared" si="955"/>
        <v>0</v>
      </c>
      <c r="G1031" s="581" t="str">
        <f t="shared" si="955"/>
        <v>%</v>
      </c>
      <c r="H1031" s="581">
        <f t="shared" si="955"/>
        <v>0</v>
      </c>
      <c r="I1031" s="581">
        <f t="shared" si="955"/>
        <v>0</v>
      </c>
      <c r="J1031" s="581">
        <f t="shared" si="955"/>
        <v>0</v>
      </c>
      <c r="K1031" s="581">
        <f t="shared" si="955"/>
        <v>0</v>
      </c>
      <c r="L1031" s="581">
        <f t="shared" si="955"/>
        <v>0</v>
      </c>
      <c r="M1031" s="581">
        <f xml:space="preserve"> M1021</f>
        <v>1.0128913443830682E-2</v>
      </c>
      <c r="N1031" s="581">
        <f t="shared" si="955"/>
        <v>6.1987237921604592E-2</v>
      </c>
      <c r="O1031" s="581">
        <f t="shared" si="955"/>
        <v>0</v>
      </c>
      <c r="P1031" s="581">
        <f t="shared" si="955"/>
        <v>0</v>
      </c>
      <c r="Q1031" s="581">
        <f t="shared" si="955"/>
        <v>0</v>
      </c>
    </row>
    <row r="1032" spans="1:20" s="581" customFormat="1" hidden="1" outlineLevel="2">
      <c r="A1032" s="578"/>
      <c r="B1032" s="579"/>
      <c r="C1032" s="580"/>
      <c r="E1032" s="581" t="str">
        <f t="shared" ref="E1032:Q1032" si="956" xml:space="preserve"> E1029</f>
        <v>Total: RPI wedge indexation rate</v>
      </c>
      <c r="F1032" s="581">
        <f t="shared" si="956"/>
        <v>0</v>
      </c>
      <c r="G1032" s="581" t="str">
        <f t="shared" si="956"/>
        <v>%</v>
      </c>
      <c r="H1032" s="581">
        <f t="shared" si="956"/>
        <v>0</v>
      </c>
      <c r="I1032" s="581">
        <f t="shared" si="956"/>
        <v>0</v>
      </c>
      <c r="J1032" s="581">
        <f t="shared" si="956"/>
        <v>0</v>
      </c>
      <c r="K1032" s="581">
        <f t="shared" si="956"/>
        <v>0</v>
      </c>
      <c r="L1032" s="581">
        <f t="shared" si="956"/>
        <v>0</v>
      </c>
      <c r="M1032" s="581">
        <f xml:space="preserve"> M1029</f>
        <v>3.3858066888584136E-4</v>
      </c>
      <c r="N1032" s="581">
        <f t="shared" si="956"/>
        <v>9.2684110464738862E-3</v>
      </c>
      <c r="O1032" s="581">
        <f t="shared" si="956"/>
        <v>0</v>
      </c>
      <c r="P1032" s="581">
        <f t="shared" si="956"/>
        <v>0</v>
      </c>
      <c r="Q1032" s="581">
        <f t="shared" si="956"/>
        <v>0</v>
      </c>
    </row>
    <row r="1033" spans="1:20" s="197" customFormat="1" hidden="1" outlineLevel="2">
      <c r="A1033" s="582"/>
      <c r="B1033" s="583"/>
      <c r="C1033" s="584"/>
      <c r="E1033" s="197" t="s">
        <v>1301</v>
      </c>
      <c r="G1033" s="197" t="s">
        <v>446</v>
      </c>
      <c r="J1033" s="197">
        <f xml:space="preserve"> (1 + J1031) * (1 + J1032) -1</f>
        <v>0</v>
      </c>
      <c r="K1033" s="197">
        <f t="shared" ref="K1033:Q1033" si="957" xml:space="preserve"> (1 + K1031) * (1 + K1032) -1</f>
        <v>0</v>
      </c>
      <c r="L1033" s="197">
        <f t="shared" si="957"/>
        <v>0</v>
      </c>
      <c r="M1033" s="197">
        <f t="shared" si="957"/>
        <v>1.0470923567005519E-2</v>
      </c>
      <c r="N1033" s="197">
        <f t="shared" si="957"/>
        <v>7.1830172168771522E-2</v>
      </c>
      <c r="O1033" s="197">
        <f t="shared" si="957"/>
        <v>0</v>
      </c>
      <c r="P1033" s="197">
        <f t="shared" si="957"/>
        <v>0</v>
      </c>
      <c r="Q1033" s="197">
        <f t="shared" si="957"/>
        <v>0</v>
      </c>
    </row>
    <row r="1034" spans="1:20" s="512" customFormat="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Bristol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548.70124812977133</v>
      </c>
      <c r="N11" s="395">
        <f xml:space="preserve"> Update!N947</f>
        <v>563.53416077830389</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4.5964522823932104</v>
      </c>
      <c r="N12" s="395">
        <f xml:space="preserve"> Update!N948</f>
        <v>26.784537508887173</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24.087635070234807</v>
      </c>
      <c r="N13" s="395">
        <f xml:space="preserve"> Update!N949</f>
        <v>24.348193843710792</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26.862217546479791</v>
      </c>
      <c r="N14" s="395">
        <f xml:space="preserve"> Update!N950</f>
        <v>28.681703423135264</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547.56605594523444</v>
      </c>
      <c r="M16" s="395">
        <f xml:space="preserve"> Update!M952</f>
        <v>550.52311793591969</v>
      </c>
      <c r="N16" s="395">
        <f xml:space="preserve"> Update!N952</f>
        <v>585.98518870776661</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274.35941844277266</v>
      </c>
      <c r="N21" s="395">
        <f xml:space="preserve"> Update!N930</f>
        <v>269.68907552583335</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2.3821294040501826</v>
      </c>
      <c r="N22" s="395">
        <f xml:space="preserve"> Update!N931</f>
        <v>15.577791076407143</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13.464661119822038</v>
      </c>
      <c r="N23" s="395">
        <f xml:space="preserve"> Update!N932</f>
        <v>13.814395273654849</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273.78302797261722</v>
      </c>
      <c r="M24" s="395">
        <f xml:space="preserve"> Update!M933</f>
        <v>263.27688672700083</v>
      </c>
      <c r="N24" s="395">
        <f xml:space="preserve"> Update!N933</f>
        <v>271.4524713285856</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274.34182968699872</v>
      </c>
      <c r="N28" s="293">
        <f xml:space="preserve"> Update!N935</f>
        <v>269.87194016596027</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2.2143228783430273</v>
      </c>
      <c r="N29" s="293">
        <f xml:space="preserve"> Update!N936</f>
        <v>10.292451888663706</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12.744703566266953</v>
      </c>
      <c r="N30" s="293">
        <f xml:space="preserve"> Update!N937</f>
        <v>12.858557507766442</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273.78302797261722</v>
      </c>
      <c r="M32" s="293">
        <f xml:space="preserve"> Update!M939</f>
        <v>263.81144899907486</v>
      </c>
      <c r="N32" s="293">
        <f xml:space="preserve"> Update!N939</f>
        <v>267.30583454685757</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23.973145086510318</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0.91429454381632103</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24.087635070234807</v>
      </c>
      <c r="N38" s="293">
        <f xml:space="preserve"> Update!N943</f>
        <v>24.348193843710792</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0.65285286039080259</v>
      </c>
      <c r="N39" s="293">
        <f xml:space="preserve"> Update!N944</f>
        <v>2.008750641713974</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23.434782209844006</v>
      </c>
      <c r="N40" s="293">
        <f xml:space="preserve"> Update!N945</f>
        <v>47.226882832323454</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268.55292327085516</v>
      </c>
      <c r="N44" s="401">
        <f xml:space="preserve"> Update!N954</f>
        <v>270.27569002407131</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268.72656515052063</v>
      </c>
      <c r="N45" s="401">
        <f xml:space="preserve"> Update!N955</f>
        <v>265.78543833649894</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11.654193386261303</v>
      </c>
      <c r="N46" s="401">
        <f xml:space="preserve"> Update!N956</f>
        <v>35.010007621888853</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548.93368180763719</v>
      </c>
      <c r="N47" s="401">
        <f xml:space="preserve"> Update!N957</f>
        <v>571.07113598245905</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209.72930954514038</v>
      </c>
      <c r="N52" s="401">
        <f xml:space="preserve"> Update!N994</f>
        <v>210.45574264318944</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0.30390000000000006</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159.34184292692044</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7.1830172168771522E-2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121.2663559508365</v>
      </c>
      <c r="N68" s="405">
        <f xml:space="preserve"> Update!N140</f>
        <v>125.8877138933329</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1.0158442695138576</v>
      </c>
      <c r="N69" s="404">
        <f xml:space="preserve"> Update!N141</f>
        <v>6.0047744650996178</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3.3671576451544714</v>
      </c>
      <c r="N70" s="404">
        <f xml:space="preserve"> Update!N142</f>
        <v>3.3633642576218956</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2.6696143655110234</v>
      </c>
      <c r="N71" s="404">
        <f xml:space="preserve"> Update!N143</f>
        <v>3.0079506006811165</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121.0154714850331</v>
      </c>
      <c r="M73" s="405">
        <f xml:space="preserve"> Update!M145</f>
        <v>122.97974349999377</v>
      </c>
      <c r="N73" s="405">
        <f xml:space="preserve"> Update!N145</f>
        <v>132.24790201537328</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60.635121587106461</v>
      </c>
      <c r="N78" s="395">
        <f xml:space="preserve"> Update!N123</f>
        <v>61.33552082938801</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0.52646527270917243</v>
      </c>
      <c r="N79" s="395">
        <f xml:space="preserve"> Update!N124</f>
        <v>3.542864786717328</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1.2843933240561285</v>
      </c>
      <c r="N80" s="395">
        <f xml:space="preserve"> Update!N125</f>
        <v>1.362446097938212</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60.507735742516573</v>
      </c>
      <c r="M81" s="395">
        <f xml:space="preserve"> Update!M126</f>
        <v>59.87719353575951</v>
      </c>
      <c r="N81" s="395">
        <f xml:space="preserve"> Update!N126</f>
        <v>63.515939518167123</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60.631234363730037</v>
      </c>
      <c r="N85" s="293">
        <f xml:space="preserve"> Update!N128</f>
        <v>61.211706558842572</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0.48937899680468522</v>
      </c>
      <c r="N86" s="293">
        <f xml:space="preserve"> Update!N129</f>
        <v>2.3345092653665733</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1.2835328805712296</v>
      </c>
      <c r="N87" s="293">
        <f xml:space="preserve"> Update!N130</f>
        <v>1.3344705323083941</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60.50773574251653</v>
      </c>
      <c r="M89" s="293">
        <f xml:space="preserve"> Update!M132</f>
        <v>59.837080479963447</v>
      </c>
      <c r="N89" s="293">
        <f xml:space="preserve"> Update!N132</f>
        <v>62.211745291900748</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3.3404865051023251</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0.12740041301571642</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3.3671576451544714</v>
      </c>
      <c r="N95" s="293">
        <f xml:space="preserve"> Update!N136</f>
        <v>3.3633642576218956</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0.10168816088366506</v>
      </c>
      <c r="N96" s="293">
        <f xml:space="preserve"> Update!N137</f>
        <v>0.3110339704345107</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3.2654694842708061</v>
      </c>
      <c r="N97" s="293">
        <f xml:space="preserve"> Update!N138</f>
        <v>6.5202172053054257</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60.192979023065391</v>
      </c>
      <c r="N101" s="401">
        <f xml:space="preserve"> Update!N147</f>
        <v>62.332781451094938</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60.152654415589566</v>
      </c>
      <c r="N102" s="401">
        <f xml:space="preserve"> Update!N148</f>
        <v>61.052881408800999</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1.6239285915207258</v>
      </c>
      <c r="N103" s="401">
        <f xml:space="preserve"> Update!N149</f>
        <v>4.8490173594903485</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121.96956203017568</v>
      </c>
      <c r="N104" s="401">
        <f xml:space="preserve"> Update!N150</f>
        <v>128.23468021938629</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0.30390000000000006</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0.30390000000000006</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35.404740934967968</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1.0470923567005297E-2</v>
      </c>
      <c r="N118" s="291">
        <f xml:space="preserve"> Update!N$202</f>
        <v>7.349114317847727E-2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427.43489217893489</v>
      </c>
      <c r="N125" s="404">
        <f xml:space="preserve"> Update!N320</f>
        <v>437.64644688497106</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3.5806080128793525</v>
      </c>
      <c r="N126" s="404">
        <f xml:space="preserve"> Update!N321</f>
        <v>20.779763043787554</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20.720477425080336</v>
      </c>
      <c r="N127" s="404">
        <f xml:space="preserve"> Update!N322</f>
        <v>20.984829586088896</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24.192603180968771</v>
      </c>
      <c r="N128" s="404">
        <f xml:space="preserve"> Update!N323</f>
        <v>25.673752822454144</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426.55058446020138</v>
      </c>
      <c r="M130" s="405">
        <f xml:space="preserve"> Update!M325</f>
        <v>427.5433744359259</v>
      </c>
      <c r="N130" s="405">
        <f xml:space="preserve"> Update!N325</f>
        <v>453.7372866923933</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213.72429685566621</v>
      </c>
      <c r="N135" s="395">
        <f xml:space="preserve"> Update!N303</f>
        <v>208.35355469644534</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1.85566413134101</v>
      </c>
      <c r="N136" s="395">
        <f xml:space="preserve"> Update!N304</f>
        <v>12.034926289689816</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12.180267795765909</v>
      </c>
      <c r="N137" s="395">
        <f xml:space="preserve"> Update!N305</f>
        <v>12.451949175716637</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213.27529223010066</v>
      </c>
      <c r="M138" s="395">
        <f xml:space="preserve"> Update!M306</f>
        <v>203.39969319124131</v>
      </c>
      <c r="N138" s="395">
        <f xml:space="preserve"> Update!N306</f>
        <v>207.9365318104185</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213.71059532326871</v>
      </c>
      <c r="N142" s="293">
        <f xml:space="preserve"> Update!N308</f>
        <v>208.6602336071177</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1.7249438815383422</v>
      </c>
      <c r="N143" s="293">
        <f xml:space="preserve"> Update!N309</f>
        <v>7.9579426232971322</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11.461170685695723</v>
      </c>
      <c r="N144" s="293">
        <f xml:space="preserve"> Update!N310</f>
        <v>11.524086975458047</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213.27529223010072</v>
      </c>
      <c r="M146" s="293">
        <f xml:space="preserve"> Update!M312</f>
        <v>203.97436851911138</v>
      </c>
      <c r="N146" s="293">
        <f xml:space="preserve"> Update!N312</f>
        <v>205.0940892549568</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20.632658581407991</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0.78689413080060455</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20.720477425080336</v>
      </c>
      <c r="N152" s="293">
        <f xml:space="preserve"> Update!N316</f>
        <v>20.984829586088896</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0.55116469950713753</v>
      </c>
      <c r="N153" s="293">
        <f xml:space="preserve"> Update!N317</f>
        <v>1.6977166712794631</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20.169312725573199</v>
      </c>
      <c r="N154" s="293">
        <f xml:space="preserve"> Update!N318</f>
        <v>40.706665627018026</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208.35994424778977</v>
      </c>
      <c r="N158" s="401">
        <f xml:space="preserve"> Update!N327</f>
        <v>207.94290857297639</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208.57391073493108</v>
      </c>
      <c r="N159" s="401">
        <f xml:space="preserve"> Update!N328</f>
        <v>204.73255692769794</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10.030264794740578</v>
      </c>
      <c r="N160" s="401">
        <f xml:space="preserve"> Update!N329</f>
        <v>30.160990262398503</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426.96411977746141</v>
      </c>
      <c r="N161" s="401">
        <f xml:space="preserve"> Update!N330</f>
        <v>442.83645576307288</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163.12879498776235</v>
      </c>
      <c r="N166" s="401">
        <f xml:space="preserve"> Update!N355</f>
        <v>163.1976636444081</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0.30390000000000006</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123.93710199195246</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7.1352405932763041E-2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v>
      </c>
      <c r="N182" s="405">
        <f xml:space="preserve"> Update!N500</f>
        <v>0</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0</v>
      </c>
      <c r="N183" s="404">
        <f xml:space="preserve"> Update!N501</f>
        <v>0</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0</v>
      </c>
      <c r="N184" s="404">
        <f xml:space="preserve"> Update!N502</f>
        <v>0</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0</v>
      </c>
      <c r="N185" s="404">
        <f xml:space="preserve"> Update!N503</f>
        <v>0</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v>
      </c>
      <c r="M187" s="405">
        <f xml:space="preserve"> Update!M505</f>
        <v>0</v>
      </c>
      <c r="N187" s="405">
        <f xml:space="preserve"> Update!N505</f>
        <v>0</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v>
      </c>
      <c r="N192" s="395">
        <f xml:space="preserve"> Update!N483</f>
        <v>0</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0</v>
      </c>
      <c r="N193" s="395">
        <f xml:space="preserve"> Update!N484</f>
        <v>0</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0</v>
      </c>
      <c r="N194" s="395">
        <f xml:space="preserve"> Update!N485</f>
        <v>0</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v>
      </c>
      <c r="M195" s="395">
        <f xml:space="preserve"> Update!M486</f>
        <v>0</v>
      </c>
      <c r="N195" s="395">
        <f xml:space="preserve"> Update!N486</f>
        <v>0</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v>
      </c>
      <c r="N199" s="293">
        <f xml:space="preserve"> Update!N488</f>
        <v>0</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0</v>
      </c>
      <c r="N200" s="293">
        <f xml:space="preserve"> Update!N489</f>
        <v>0</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0</v>
      </c>
      <c r="N201" s="293">
        <f xml:space="preserve"> Update!N490</f>
        <v>0</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v>
      </c>
      <c r="M203" s="293">
        <f xml:space="preserve"> Update!M492</f>
        <v>0</v>
      </c>
      <c r="N203" s="293">
        <f xml:space="preserve"> Update!N492</f>
        <v>0</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0</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0</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0</v>
      </c>
      <c r="N209" s="293">
        <f xml:space="preserve"> Update!N496</f>
        <v>0</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0</v>
      </c>
      <c r="N210" s="293">
        <f xml:space="preserve"> Update!N497</f>
        <v>0</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0</v>
      </c>
      <c r="N211" s="293">
        <f xml:space="preserve"> Update!N498</f>
        <v>0</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v>
      </c>
      <c r="N215" s="401">
        <f xml:space="preserve"> Update!N507</f>
        <v>0</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v>
      </c>
      <c r="N216" s="401">
        <f xml:space="preserve"> Update!N508</f>
        <v>0</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v>
      </c>
      <c r="N217" s="401">
        <f xml:space="preserve"> Update!N509</f>
        <v>0</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0</v>
      </c>
      <c r="N218" s="401">
        <f xml:space="preserve"> Update!N510</f>
        <v>0</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v>
      </c>
      <c r="N223" s="401">
        <f xml:space="preserve"> Update!N535</f>
        <v>0</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0.30390000000000006</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0</v>
      </c>
      <c r="N232" s="291">
        <f xml:space="preserve"> Update!N$562</f>
        <v>0</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0.30390000000000006</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0.30390000000000006</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Bristol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548.70124812977133</v>
      </c>
      <c r="N11" s="626">
        <f xml:space="preserve"> Update!N947</f>
        <v>563.53416077830389</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4.5964522823932104</v>
      </c>
      <c r="N12" s="626">
        <f xml:space="preserve"> Update!N948</f>
        <v>26.784537508887173</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24.087635070234807</v>
      </c>
      <c r="N13" s="626">
        <f xml:space="preserve"> Update!N949</f>
        <v>24.348193843710792</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26.862217546479791</v>
      </c>
      <c r="N14" s="626">
        <f xml:space="preserve"> Update!N950</f>
        <v>28.681703423135264</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550.52311793591969</v>
      </c>
      <c r="N16" s="626">
        <f xml:space="preserve"> Update!N952</f>
        <v>585.98518870776661</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274.35941844277266</v>
      </c>
      <c r="N21" s="480">
        <f xml:space="preserve"> Update!N930</f>
        <v>269.68907552583335</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2.3821294040501826</v>
      </c>
      <c r="N22" s="629">
        <f xml:space="preserve"> Update!N931</f>
        <v>15.577791076407143</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13.464661119822038</v>
      </c>
      <c r="N23" s="480">
        <f xml:space="preserve"> Update!N932</f>
        <v>13.814395273654849</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263.27688672700083</v>
      </c>
      <c r="N24" s="480">
        <f xml:space="preserve"> Update!N933</f>
        <v>271.4524713285856</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274.34182968699872</v>
      </c>
      <c r="N28" s="480">
        <f xml:space="preserve"> Update!N935</f>
        <v>269.87194016596027</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2.2143228783430273</v>
      </c>
      <c r="N29" s="629">
        <f xml:space="preserve"> Update!N936</f>
        <v>10.292451888663706</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12.744703566266953</v>
      </c>
      <c r="N30" s="480">
        <f xml:space="preserve"> Update!N937</f>
        <v>12.858557507766442</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263.81144899907486</v>
      </c>
      <c r="N32" s="480">
        <f xml:space="preserve"> Update!N939</f>
        <v>267.30583454685757</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23.973145086510318</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0.91429454381632103</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24.087635070234807</v>
      </c>
      <c r="N38" s="480">
        <f xml:space="preserve"> Update!N943</f>
        <v>24.348193843710792</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0.65285286039080259</v>
      </c>
      <c r="N39" s="480">
        <f xml:space="preserve"> Update!N944</f>
        <v>2.008750641713974</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23.434782209844006</v>
      </c>
      <c r="N40" s="480">
        <f xml:space="preserve"> Update!N945</f>
        <v>47.226882832323454</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268.55292327085516</v>
      </c>
      <c r="N44" s="480">
        <f xml:space="preserve"> Update!N954</f>
        <v>270.27569002407131</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268.72656515052063</v>
      </c>
      <c r="N45" s="480">
        <f xml:space="preserve"> Update!N955</f>
        <v>265.78543833649894</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11.654193386261303</v>
      </c>
      <c r="N46" s="480">
        <f xml:space="preserve"> Update!N956</f>
        <v>35.010007621888853</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548.93368180763719</v>
      </c>
      <c r="N47" s="480">
        <f xml:space="preserve"> Update!N957</f>
        <v>571.07113598245905</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209.72930954514038</v>
      </c>
      <c r="N52" s="480">
        <f xml:space="preserve"> Update!N994</f>
        <v>210.45574264318944</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0.30390000000000006</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159.34184292692044</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7.1830172168771522E-2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121.2663559508365</v>
      </c>
      <c r="N68" s="488">
        <f xml:space="preserve"> Update!N140</f>
        <v>125.8877138933329</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1.0158442695138576</v>
      </c>
      <c r="N69" s="626">
        <f xml:space="preserve"> Update!N141</f>
        <v>6.0047744650996178</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3.3671576451544714</v>
      </c>
      <c r="N70" s="626">
        <f xml:space="preserve"> Update!N142</f>
        <v>3.3633642576218956</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2.6696143655110234</v>
      </c>
      <c r="N71" s="626">
        <f xml:space="preserve"> Update!N143</f>
        <v>3.0079506006811165</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122.97974349999377</v>
      </c>
      <c r="N73" s="488">
        <f xml:space="preserve"> Update!N145</f>
        <v>132.24790201537328</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60.635121587106461</v>
      </c>
      <c r="N78" s="480">
        <f xml:space="preserve"> Update!N123</f>
        <v>61.33552082938801</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0.52646527270917243</v>
      </c>
      <c r="N79" s="629">
        <f xml:space="preserve"> Update!N124</f>
        <v>3.542864786717328</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1.2843933240561285</v>
      </c>
      <c r="N80" s="480">
        <f xml:space="preserve"> Update!N125</f>
        <v>1.362446097938212</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59.87719353575951</v>
      </c>
      <c r="N81" s="480">
        <f xml:space="preserve"> Update!N126</f>
        <v>63.515939518167123</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60.631234363730037</v>
      </c>
      <c r="N85" s="480">
        <f xml:space="preserve"> Update!N128</f>
        <v>61.211706558842572</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0.48937899680468522</v>
      </c>
      <c r="N86" s="629">
        <f xml:space="preserve"> Update!N129</f>
        <v>2.3345092653665733</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1.2835328805712296</v>
      </c>
      <c r="N87" s="480">
        <f xml:space="preserve"> Update!N130</f>
        <v>1.3344705323083941</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59.837080479963447</v>
      </c>
      <c r="N89" s="480">
        <f xml:space="preserve"> Update!N132</f>
        <v>62.211745291900748</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3.3404865051023251</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0.12740041301571642</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3.3671576451544714</v>
      </c>
      <c r="N95" s="480">
        <f xml:space="preserve"> Update!N136</f>
        <v>3.3633642576218956</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0.10168816088366506</v>
      </c>
      <c r="N96" s="480">
        <f xml:space="preserve"> Update!N137</f>
        <v>0.3110339704345107</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3.2654694842708061</v>
      </c>
      <c r="N97" s="480">
        <f xml:space="preserve"> Update!N138</f>
        <v>6.5202172053054257</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60.192979023065391</v>
      </c>
      <c r="N101" s="480">
        <f xml:space="preserve"> Update!N147</f>
        <v>62.332781451094938</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60.152654415589566</v>
      </c>
      <c r="N102" s="480">
        <f xml:space="preserve"> Update!N148</f>
        <v>61.052881408800999</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1.6239285915207258</v>
      </c>
      <c r="N103" s="480">
        <f xml:space="preserve"> Update!N149</f>
        <v>4.8490173594903485</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121.96956203017568</v>
      </c>
      <c r="N104" s="480">
        <f xml:space="preserve"> Update!N150</f>
        <v>128.23468021938629</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46.600514557378034</v>
      </c>
      <c r="N109" s="480">
        <f xml:space="preserve"> Update!N175</f>
        <v>47.258078998781336</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0.30390000000000006</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35.404740934967968</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1.0470923567005297E-2</v>
      </c>
      <c r="N118" s="493">
        <f xml:space="preserve"> Update!N$202</f>
        <v>7.349114317847727E-2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427.43489217893489</v>
      </c>
      <c r="N125" s="626">
        <f xml:space="preserve"> Update!N320</f>
        <v>437.64644688497106</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3.5806080128793525</v>
      </c>
      <c r="N126" s="626">
        <f xml:space="preserve"> Update!N321</f>
        <v>20.779763043787554</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20.720477425080336</v>
      </c>
      <c r="N127" s="626">
        <f xml:space="preserve"> Update!N322</f>
        <v>20.984829586088896</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24.192603180968771</v>
      </c>
      <c r="N128" s="626">
        <f xml:space="preserve"> Update!N323</f>
        <v>25.673752822454144</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427.5433744359259</v>
      </c>
      <c r="N130" s="488">
        <f xml:space="preserve"> Update!N325</f>
        <v>453.7372866923933</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213.72429685566621</v>
      </c>
      <c r="N135" s="480">
        <f xml:space="preserve"> Update!N303</f>
        <v>208.35355469644534</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1.85566413134101</v>
      </c>
      <c r="N136" s="629">
        <f xml:space="preserve"> Update!N304</f>
        <v>12.034926289689816</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12.180267795765909</v>
      </c>
      <c r="N137" s="480">
        <f xml:space="preserve"> Update!N305</f>
        <v>12.451949175716637</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203.39969319124131</v>
      </c>
      <c r="N138" s="480">
        <f xml:space="preserve"> Update!N306</f>
        <v>207.9365318104185</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213.71059532326871</v>
      </c>
      <c r="N142" s="629">
        <f xml:space="preserve"> Update!N308</f>
        <v>208.6602336071177</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1.7249438815383422</v>
      </c>
      <c r="N143" s="629">
        <f xml:space="preserve"> Update!N309</f>
        <v>7.9579426232971322</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11.461170685695723</v>
      </c>
      <c r="N144" s="629">
        <f xml:space="preserve"> Update!N310</f>
        <v>11.524086975458047</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203.97436851911138</v>
      </c>
      <c r="N146" s="480">
        <f xml:space="preserve"> Update!N312</f>
        <v>205.0940892549568</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20.632658581407991</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0.78689413080060455</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20.720477425080336</v>
      </c>
      <c r="N152" s="480">
        <f xml:space="preserve"> Update!N316</f>
        <v>20.984829586088896</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0.55116469950713753</v>
      </c>
      <c r="N153" s="480">
        <f xml:space="preserve"> Update!N317</f>
        <v>1.6977166712794631</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20.169312725573199</v>
      </c>
      <c r="N154" s="480">
        <f xml:space="preserve"> Update!N318</f>
        <v>40.706665627018026</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208.35994424778977</v>
      </c>
      <c r="N158" s="480">
        <f xml:space="preserve"> Update!N327</f>
        <v>207.94290857297639</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208.57391073493108</v>
      </c>
      <c r="N159" s="480">
        <f xml:space="preserve"> Update!N328</f>
        <v>204.73255692769794</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10.030264794740578</v>
      </c>
      <c r="N160" s="480">
        <f xml:space="preserve"> Update!N329</f>
        <v>30.160990262398503</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426.96411977746141</v>
      </c>
      <c r="N161" s="480">
        <f xml:space="preserve"> Update!N330</f>
        <v>442.83645576307288</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163.12879498776235</v>
      </c>
      <c r="N166" s="480">
        <f xml:space="preserve"> Update!N355</f>
        <v>163.1976636444081</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0.30390000000000006</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123.93710199195246</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7.1352405932763041E-2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v>
      </c>
      <c r="N182" s="488">
        <f xml:space="preserve"> Update!N500</f>
        <v>0</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0</v>
      </c>
      <c r="N183" s="626">
        <f xml:space="preserve"> Update!N501</f>
        <v>0</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0</v>
      </c>
      <c r="N184" s="626">
        <f xml:space="preserve"> Update!N502</f>
        <v>0</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0</v>
      </c>
      <c r="N185" s="626">
        <f xml:space="preserve"> Update!N503</f>
        <v>0</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0</v>
      </c>
      <c r="N187" s="488">
        <f xml:space="preserve"> Update!N505</f>
        <v>0</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v>
      </c>
      <c r="N192" s="480">
        <f xml:space="preserve"> Update!N483</f>
        <v>0</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0</v>
      </c>
      <c r="N193" s="629">
        <f xml:space="preserve"> Update!N484</f>
        <v>0</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0</v>
      </c>
      <c r="N194" s="480">
        <f xml:space="preserve"> Update!N485</f>
        <v>0</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v>
      </c>
      <c r="N195" s="480">
        <f xml:space="preserve"> Update!N486</f>
        <v>0</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v>
      </c>
      <c r="N199" s="480">
        <f xml:space="preserve"> Update!N488</f>
        <v>0</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0</v>
      </c>
      <c r="N200" s="629">
        <f xml:space="preserve"> Update!N489</f>
        <v>0</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0</v>
      </c>
      <c r="N201" s="480">
        <f xml:space="preserve"> Update!N490</f>
        <v>0</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v>
      </c>
      <c r="N203" s="480">
        <f xml:space="preserve"> Update!N492</f>
        <v>0</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0</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0</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0</v>
      </c>
      <c r="N209" s="480">
        <f xml:space="preserve"> Update!N496</f>
        <v>0</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0</v>
      </c>
      <c r="N210" s="480">
        <f xml:space="preserve"> Update!N497</f>
        <v>0</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0</v>
      </c>
      <c r="N211" s="480">
        <f xml:space="preserve"> Update!N498</f>
        <v>0</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v>
      </c>
      <c r="N215" s="480">
        <f xml:space="preserve"> Update!N507</f>
        <v>0</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v>
      </c>
      <c r="N216" s="480">
        <f xml:space="preserve"> Update!N508</f>
        <v>0</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v>
      </c>
      <c r="N217" s="480">
        <f xml:space="preserve"> Update!N509</f>
        <v>0</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0</v>
      </c>
      <c r="N218" s="480">
        <f xml:space="preserve"> Update!N510</f>
        <v>0</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v>
      </c>
      <c r="N223" s="480">
        <f xml:space="preserve"> Update!N535</f>
        <v>0</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0.30390000000000006</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0</v>
      </c>
      <c r="N232" s="493">
        <f xml:space="preserve"> Update!N$562</f>
        <v>0</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0.30390000000000006</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0.30390000000000006</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60" activePane="bottomLeft" state="frozen"/>
      <selection pane="bottomLeft" activeCell="R87" sqref="A4:R8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Bristol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548.70124812977133</v>
      </c>
      <c r="N10" s="626">
        <f xml:space="preserve"> Update!N947</f>
        <v>563.53416077830389</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4.5964522823932104</v>
      </c>
      <c r="N11" s="626">
        <f xml:space="preserve"> Update!N948</f>
        <v>26.784537508887173</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24.087635070234807</v>
      </c>
      <c r="N12" s="626">
        <f xml:space="preserve"> Update!N949</f>
        <v>24.348193843710792</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26.862217546479791</v>
      </c>
      <c r="N13" s="626">
        <f xml:space="preserve"> Update!N950</f>
        <v>28.681703423135264</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550.52311793591969</v>
      </c>
      <c r="N15" s="626">
        <f xml:space="preserve"> Update!N952</f>
        <v>585.98518870776661</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121.2663559508365</v>
      </c>
      <c r="N19" s="488">
        <f xml:space="preserve"> Update!N140</f>
        <v>125.8877138933329</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1.0158442695138576</v>
      </c>
      <c r="N20" s="626">
        <f xml:space="preserve"> Update!N141</f>
        <v>6.0047744650996178</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3.3671576451544714</v>
      </c>
      <c r="N21" s="626">
        <f xml:space="preserve"> Update!N142</f>
        <v>3.3633642576218956</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2.6696143655110234</v>
      </c>
      <c r="N22" s="626">
        <f xml:space="preserve"> Update!N143</f>
        <v>3.0079506006811165</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122.97974349999377</v>
      </c>
      <c r="N24" s="488">
        <f xml:space="preserve"> Update!N145</f>
        <v>132.24790201537328</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427.43489217893489</v>
      </c>
      <c r="N28" s="626">
        <f xml:space="preserve"> Update!N320</f>
        <v>437.64644688497106</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3.5806080128793525</v>
      </c>
      <c r="N29" s="626">
        <f xml:space="preserve"> Update!N321</f>
        <v>20.779763043787554</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20.720477425080336</v>
      </c>
      <c r="N30" s="626">
        <f xml:space="preserve"> Update!N322</f>
        <v>20.984829586088896</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24.192603180968771</v>
      </c>
      <c r="N31" s="626">
        <f xml:space="preserve"> Update!N323</f>
        <v>25.673752822454144</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427.5433744359259</v>
      </c>
      <c r="N33" s="626">
        <f xml:space="preserve"> Update!N325</f>
        <v>453.7372866923933</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v>
      </c>
      <c r="N37" s="626">
        <f xml:space="preserve"> Update!N500</f>
        <v>0</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0</v>
      </c>
      <c r="N38" s="626">
        <f xml:space="preserve"> Update!N501</f>
        <v>0</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0</v>
      </c>
      <c r="N39" s="626">
        <f xml:space="preserve"> Update!N502</f>
        <v>0</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0</v>
      </c>
      <c r="N40" s="626">
        <f xml:space="preserve"> Update!N503</f>
        <v>0</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0</v>
      </c>
      <c r="N42" s="488">
        <f xml:space="preserve"> Update!N505</f>
        <v>0</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268.55292327085516</v>
      </c>
      <c r="N65" s="480">
        <f xml:space="preserve"> Update!N954</f>
        <v>270.27569002407131</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268.72656515052063</v>
      </c>
      <c r="N66" s="480">
        <f xml:space="preserve"> Update!N955</f>
        <v>265.78543833649894</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11.654193386261303</v>
      </c>
      <c r="N67" s="480">
        <f xml:space="preserve"> Update!N956</f>
        <v>35.010007621888853</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548.93368180763719</v>
      </c>
      <c r="N68" s="480">
        <f xml:space="preserve"> Update!N957</f>
        <v>571.07113598245905</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209.72930954514038</v>
      </c>
      <c r="N74" s="480">
        <f xml:space="preserve"> Update!N994</f>
        <v>210.45574264318944</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0.30390000000000006</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159.34184292692044</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7.1830172168771522E-2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1438</v>
      </c>
      <c r="E6" s="76" t="b">
        <v>0</v>
      </c>
      <c r="F6" s="76" t="s">
        <v>1439</v>
      </c>
    </row>
    <row r="7" spans="1:8">
      <c r="A7" s="264">
        <v>2022</v>
      </c>
      <c r="B7" s="76" t="s">
        <v>1440</v>
      </c>
      <c r="C7" s="76" t="s">
        <v>1441</v>
      </c>
      <c r="D7" s="389" t="s">
        <v>1442</v>
      </c>
      <c r="E7" s="77"/>
      <c r="F7" s="77"/>
    </row>
    <row r="8" spans="1:8">
      <c r="A8" s="264">
        <v>2023</v>
      </c>
      <c r="B8" s="392" t="s">
        <v>1443</v>
      </c>
      <c r="C8" s="76" t="s">
        <v>1444</v>
      </c>
      <c r="D8" s="389" t="s">
        <v>492</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1457</v>
      </c>
      <c r="C14" s="76" t="s">
        <v>1456</v>
      </c>
      <c r="D14" s="78"/>
      <c r="E14" s="78"/>
      <c r="F14" s="78"/>
    </row>
    <row r="15" spans="1:8">
      <c r="A15" s="78"/>
      <c r="B15" s="76" t="s">
        <v>1458</v>
      </c>
      <c r="C15" s="76" t="s">
        <v>1459</v>
      </c>
      <c r="D15" s="78"/>
      <c r="E15" s="78"/>
      <c r="F15" s="78"/>
    </row>
    <row r="16" spans="1:8">
      <c r="A16" s="78"/>
      <c r="B16" s="392" t="s">
        <v>1460</v>
      </c>
      <c r="C16" s="76" t="s">
        <v>1461</v>
      </c>
      <c r="D16" s="78"/>
      <c r="E16" s="78"/>
      <c r="F16" s="78"/>
    </row>
    <row r="17" spans="1:6">
      <c r="A17" s="78"/>
      <c r="B17" s="76" t="s">
        <v>1462</v>
      </c>
      <c r="C17" s="76" t="s">
        <v>1463</v>
      </c>
      <c r="D17" s="78"/>
      <c r="E17" s="78"/>
      <c r="F17" s="78"/>
    </row>
    <row r="18" spans="1:6">
      <c r="A18" s="78"/>
      <c r="B18" s="392" t="s">
        <v>202</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Bristol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58.065511294959464</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58.317422975919278</v>
      </c>
      <c r="N29" s="181">
        <f xml:space="preserve"> PR19FDPublishedTables!N$28</f>
        <v>57.627037422209476</v>
      </c>
      <c r="O29" s="181">
        <f xml:space="preserve"> PR19FDPublishedTables!O$28</f>
        <v>57.011155986853979</v>
      </c>
      <c r="P29" s="181">
        <f xml:space="preserve"> PR19FDPublishedTables!P$28</f>
        <v>56.415247018497794</v>
      </c>
      <c r="Q29" s="181">
        <f xml:space="preserve"> PR19FDPublishedTables!Q$28</f>
        <v>55.825566787174154</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1.2246658824943035</v>
      </c>
      <c r="N30" s="181">
        <f xml:space="preserve"> PR19FDPublishedTables!N$29</f>
        <v>1.2101677858664042</v>
      </c>
      <c r="O30" s="181">
        <f xml:space="preserve"> PR19FDPublishedTables!O$29</f>
        <v>1.197234275723936</v>
      </c>
      <c r="P30" s="181">
        <f xml:space="preserve"> PR19FDPublishedTables!P$29</f>
        <v>1.1847201873884488</v>
      </c>
      <c r="Q30" s="181">
        <f xml:space="preserve"> PR19FDPublishedTables!Q$29</f>
        <v>1.1723369025306545</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57.092757093424972</v>
      </c>
      <c r="N31" s="181">
        <f xml:space="preserve"> PR19FDPublishedTables!N$30</f>
        <v>56.416869636343073</v>
      </c>
      <c r="O31" s="181">
        <f xml:space="preserve"> PR19FDPublishedTables!O$30</f>
        <v>55.813921711130043</v>
      </c>
      <c r="P31" s="181">
        <f xml:space="preserve"> PR19FDPublishedTables!P$30</f>
        <v>55.230526831109344</v>
      </c>
      <c r="Q31" s="181">
        <f xml:space="preserve"> PR19FDPublishedTables!Q$30</f>
        <v>54.653229884643501</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57.705090034672125</v>
      </c>
      <c r="N32" s="181">
        <f xml:space="preserve"> PR19FDPublishedTables!N$34</f>
        <v>57.021953529276274</v>
      </c>
      <c r="O32" s="181">
        <f xml:space="preserve"> PR19FDPublishedTables!O$34</f>
        <v>56.412538848992014</v>
      </c>
      <c r="P32" s="181">
        <f xml:space="preserve"> PR19FDPublishedTables!P$34</f>
        <v>55.822886924803569</v>
      </c>
      <c r="Q32" s="181">
        <f xml:space="preserve"> PR19FDPublishedTables!Q$34</f>
        <v>55.239398335908831</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58.065511294959464</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58.065511294959471</v>
      </c>
      <c r="N35" s="181">
        <f xml:space="preserve"> PR19FDPublishedTables!N$72</f>
        <v>56.846135557765344</v>
      </c>
      <c r="O35" s="181">
        <f xml:space="preserve"> PR19FDPublishedTables!O$72</f>
        <v>55.65236671105226</v>
      </c>
      <c r="P35" s="181">
        <f xml:space="preserve"> PR19FDPublishedTables!P$72</f>
        <v>54.483667010120222</v>
      </c>
      <c r="Q35" s="181">
        <f xml:space="preserve"> PR19FDPublishedTables!Q$72</f>
        <v>53.339510002907716</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1.2193757371941503</v>
      </c>
      <c r="N36" s="181">
        <f xml:space="preserve"> PR19FDPublishedTables!N$73</f>
        <v>1.193768846713074</v>
      </c>
      <c r="O36" s="181">
        <f xml:space="preserve"> PR19FDPublishedTables!O$73</f>
        <v>1.1686997009320981</v>
      </c>
      <c r="P36" s="181">
        <f xml:space="preserve"> PR19FDPublishedTables!P$73</f>
        <v>1.1441570072125249</v>
      </c>
      <c r="Q36" s="181">
        <f xml:space="preserve"> PR19FDPublishedTables!Q$73</f>
        <v>1.1201297100610628</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56.846135557765322</v>
      </c>
      <c r="N38" s="181">
        <f xml:space="preserve"> PR19FDPublishedTables!N$75</f>
        <v>55.652366711052267</v>
      </c>
      <c r="O38" s="181">
        <f xml:space="preserve"> PR19FDPublishedTables!O$75</f>
        <v>54.483667010120165</v>
      </c>
      <c r="P38" s="181">
        <f xml:space="preserve"> PR19FDPublishedTables!P$75</f>
        <v>53.339510002907694</v>
      </c>
      <c r="Q38" s="181">
        <f xml:space="preserve"> PR19FDPublishedTables!Q$75</f>
        <v>52.219380292846651</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57.4558234263624</v>
      </c>
      <c r="N39" s="181">
        <f xml:space="preserve"> PR19FDPublishedTables!N$79</f>
        <v>56.249251134408809</v>
      </c>
      <c r="O39" s="181">
        <f xml:space="preserve"> PR19FDPublishedTables!O$79</f>
        <v>55.068016860586212</v>
      </c>
      <c r="P39" s="181">
        <f xml:space="preserve"> PR19FDPublishedTables!P$79</f>
        <v>53.911588506513958</v>
      </c>
      <c r="Q39" s="181">
        <f xml:space="preserve"> PR19FDPublishedTables!Q$79</f>
        <v>52.779445147877183</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3.1022456221734065</v>
      </c>
      <c r="O42" s="181">
        <f xml:space="preserve"> PR19FDPublishedTables!O$110</f>
        <v>5.8327493826573509</v>
      </c>
      <c r="P42" s="181">
        <f xml:space="preserve"> PR19FDPublishedTables!P$110</f>
        <v>11.797347434283438</v>
      </c>
      <c r="Q42" s="181">
        <f xml:space="preserve"> PR19FDPublishedTables!Q$110</f>
        <v>13.659314628614892</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3.1988509199560777</v>
      </c>
      <c r="N43" s="181">
        <f xml:space="preserve"> PR19FDPublishedTables!N$111</f>
        <v>3.008743448198814</v>
      </c>
      <c r="O43" s="181">
        <f xml:space="preserve"> PR19FDPublishedTables!O$111</f>
        <v>6.5136070471629193</v>
      </c>
      <c r="P43" s="181">
        <f xml:space="preserve"> PR19FDPublishedTables!P$111</f>
        <v>2.6546988857105873</v>
      </c>
      <c r="Q43" s="181">
        <f xml:space="preserve"> PR19FDPublishedTables!Q$111</f>
        <v>2.5843668076617345</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9.6605297782673571E-2</v>
      </c>
      <c r="N44" s="181">
        <f xml:space="preserve"> PR19FDPublishedTables!N$112</f>
        <v>0.27823968771487773</v>
      </c>
      <c r="O44" s="181">
        <f xml:space="preserve"> PR19FDPublishedTables!O$112</f>
        <v>0.54900899553682403</v>
      </c>
      <c r="P44" s="181">
        <f xml:space="preserve"> PR19FDPublishedTables!P$112</f>
        <v>0.79273169137917976</v>
      </c>
      <c r="Q44" s="181">
        <f xml:space="preserve"> PR19FDPublishedTables!Q$112</f>
        <v>0.90307048115971866</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3.1022456221734043</v>
      </c>
      <c r="N45" s="181">
        <f xml:space="preserve"> PR19FDPublishedTables!N$113</f>
        <v>5.832749382657342</v>
      </c>
      <c r="O45" s="181">
        <f xml:space="preserve"> PR19FDPublishedTables!O$113</f>
        <v>11.797347434283447</v>
      </c>
      <c r="P45" s="181">
        <f xml:space="preserve"> PR19FDPublishedTables!P$113</f>
        <v>13.659314628614846</v>
      </c>
      <c r="Q45" s="181">
        <f xml:space="preserve"> PR19FDPublishedTables!Q$113</f>
        <v>15.34061095511691</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1.5511228110867021</v>
      </c>
      <c r="N46" s="181">
        <f xml:space="preserve"> PR19FDPublishedTables!N$117</f>
        <v>4.467497502415374</v>
      </c>
      <c r="O46" s="181">
        <f xml:space="preserve"> PR19FDPublishedTables!O$117</f>
        <v>8.8150484084703997</v>
      </c>
      <c r="P46" s="181">
        <f xml:space="preserve"> PR19FDPublishedTables!P$117</f>
        <v>12.728331031449141</v>
      </c>
      <c r="Q46" s="181">
        <f xml:space="preserve"> PR19FDPublishedTables!Q$117</f>
        <v>14.499962791865901</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57.705090034672125</v>
      </c>
      <c r="N48" s="196">
        <f t="shared" si="4"/>
        <v>57.021953529276274</v>
      </c>
      <c r="O48" s="196">
        <f t="shared" si="4"/>
        <v>56.412538848992014</v>
      </c>
      <c r="P48" s="196">
        <f t="shared" si="4"/>
        <v>55.822886924803569</v>
      </c>
      <c r="Q48" s="196">
        <f t="shared" si="4"/>
        <v>55.239398335908831</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57.4558234263624</v>
      </c>
      <c r="N49" s="196">
        <f t="shared" si="5"/>
        <v>56.249251134408809</v>
      </c>
      <c r="O49" s="196">
        <f t="shared" si="5"/>
        <v>55.068016860586212</v>
      </c>
      <c r="P49" s="196">
        <f t="shared" si="5"/>
        <v>53.911588506513958</v>
      </c>
      <c r="Q49" s="196">
        <f t="shared" si="5"/>
        <v>52.779445147877183</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1.5511228110867021</v>
      </c>
      <c r="N50" s="196">
        <f t="shared" si="6"/>
        <v>4.467497502415374</v>
      </c>
      <c r="O50" s="196">
        <f t="shared" si="6"/>
        <v>8.8150484084703997</v>
      </c>
      <c r="P50" s="196">
        <f t="shared" si="6"/>
        <v>12.728331031449141</v>
      </c>
      <c r="Q50" s="196">
        <f t="shared" si="6"/>
        <v>14.499962791865901</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116.71203627212122</v>
      </c>
      <c r="N51" s="320">
        <f t="shared" si="7"/>
        <v>117.73870216610045</v>
      </c>
      <c r="O51" s="320">
        <f xml:space="preserve"> SUM(O48:O50)</f>
        <v>120.29560411804863</v>
      </c>
      <c r="P51" s="320">
        <f t="shared" si="7"/>
        <v>122.46280646276666</v>
      </c>
      <c r="Q51" s="320">
        <f t="shared" si="7"/>
        <v>122.51880627565191</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61.385779310331166</v>
      </c>
      <c r="N60" s="196">
        <f t="shared" si="10"/>
        <v>64.41915745741953</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1.289101365516953</v>
      </c>
      <c r="N61" s="196">
        <f t="shared" si="11"/>
        <v>1.3528023066058157</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60.50773574251653</v>
      </c>
      <c r="M62" s="196">
        <f t="shared" si="12"/>
        <v>60.096677944814211</v>
      </c>
      <c r="N62" s="196">
        <f t="shared" si="12"/>
        <v>63.066355150813706</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61.120613360534676</v>
      </c>
      <c r="N64" s="196">
        <f t="shared" si="13"/>
        <v>63.546215824209149</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1.2835328805712296</v>
      </c>
      <c r="N65" s="196">
        <f t="shared" si="14"/>
        <v>1.3344705323083941</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60.50773574251653</v>
      </c>
      <c r="M67" s="196">
        <f t="shared" si="16"/>
        <v>59.837080479963447</v>
      </c>
      <c r="N67" s="196">
        <f t="shared" si="16"/>
        <v>62.211745291900748</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3.4678869181180416</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3.3671576451544714</v>
      </c>
      <c r="N70" s="196">
        <f t="shared" si="18"/>
        <v>3.3633642576218956</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0.10168816088366506</v>
      </c>
      <c r="N71" s="196">
        <f t="shared" si="19"/>
        <v>0.3110339704345107</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3.2654694842708061</v>
      </c>
      <c r="N72" s="196">
        <f t="shared" si="20"/>
        <v>6.5202172053054257</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60.413620967852417</v>
      </c>
      <c r="N74" s="196">
        <f t="shared" si="21"/>
        <v>61.891571822037122</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60.152654415589566</v>
      </c>
      <c r="N75" s="196">
        <f t="shared" si="22"/>
        <v>61.052881408800999</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1.6239285915207258</v>
      </c>
      <c r="N76" s="196">
        <f t="shared" si="23"/>
        <v>4.8490173594903485</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122.19020397496271</v>
      </c>
      <c r="N77" s="243">
        <f t="shared" si="24"/>
        <v>127.79347059032847</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60.50773574251653</v>
      </c>
      <c r="M81" s="318">
        <f t="shared" si="25"/>
        <v>60.096677944814211</v>
      </c>
      <c r="N81" s="318">
        <f t="shared" si="25"/>
        <v>63.066355150813706</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60.50773574251653</v>
      </c>
      <c r="M82" s="318">
        <f t="shared" si="26"/>
        <v>59.837080479963447</v>
      </c>
      <c r="N82" s="318">
        <f t="shared" si="26"/>
        <v>62.211745291900748</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3.2654694842708061</v>
      </c>
      <c r="N83" s="318">
        <f t="shared" si="27"/>
        <v>6.5202172053054257</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121.01547148503306</v>
      </c>
      <c r="M84" s="319">
        <f t="shared" si="28"/>
        <v>123.19922790904847</v>
      </c>
      <c r="N84" s="319">
        <f t="shared" si="28"/>
        <v>131.79831764801986</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61.120613360534662</v>
      </c>
      <c r="N86" s="318">
        <f xml:space="preserve"> M81 * N$21</f>
        <v>63.821905018877445</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61.120613360534662</v>
      </c>
      <c r="N87" s="318">
        <f t="shared" si="29"/>
        <v>63.546215824209135</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3.4678869181180394</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122.24122672106932</v>
      </c>
      <c r="N89" s="319">
        <f t="shared" ref="N89" si="36" xml:space="preserve"> SUM(N86:N88)</f>
        <v>130.83600776120463</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122.24122672106932</v>
      </c>
      <c r="N91" s="196">
        <f t="shared" si="40"/>
        <v>130.83600776120463</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121.01547148503306</v>
      </c>
      <c r="N92" s="196">
        <f t="shared" si="41"/>
        <v>123.19922790904847</v>
      </c>
      <c r="O92" s="196">
        <f t="shared" si="41"/>
        <v>131.79831764801986</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1.2257552360362638</v>
      </c>
      <c r="N94" s="320">
        <f t="shared" si="43"/>
        <v>7.6367798521561525</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122.19020397496271</v>
      </c>
      <c r="N99" s="195">
        <f t="shared" si="44"/>
        <v>127.79347059032847</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48.876081589985091</v>
      </c>
      <c r="N100" s="195">
        <f t="shared" si="45"/>
        <v>51.11738823613139</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116.71203627212122</v>
      </c>
      <c r="N101" s="196">
        <f t="shared" si="46"/>
        <v>117.73870216610045</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46.68481450884849</v>
      </c>
      <c r="N102" s="196">
        <f xml:space="preserve"> N98 * N101</f>
        <v>47.095480866440184</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0.30390000000000006</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122.19020397496271</v>
      </c>
      <c r="N107" s="195">
        <f t="shared" si="48"/>
        <v>127.79347059032847</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37.133602987991175</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116.71203627212122</v>
      </c>
      <c r="N109" s="196">
        <f t="shared" si="50"/>
        <v>117.73870216610045</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35.468787823097649</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204.66703534604355</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205.55496375244607</v>
      </c>
      <c r="N118" s="181">
        <f xml:space="preserve"> PR19FDPublishedTables!N$203</f>
        <v>195.75603061952913</v>
      </c>
      <c r="O118" s="181">
        <f xml:space="preserve"> PR19FDPublishedTables!O$203</f>
        <v>186.64137128946163</v>
      </c>
      <c r="P118" s="181">
        <f xml:space="preserve"> PR19FDPublishedTables!P$203</f>
        <v>177.99334974885213</v>
      </c>
      <c r="Q118" s="181">
        <f xml:space="preserve"> PR19FDPublishedTables!Q$203</f>
        <v>169.74603398987205</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11.613855452013219</v>
      </c>
      <c r="N119" s="181">
        <f xml:space="preserve"> PR19FDPublishedTables!N$204</f>
        <v>11.060215730003335</v>
      </c>
      <c r="O119" s="181">
        <f xml:space="preserve"> PR19FDPublishedTables!O$204</f>
        <v>10.545237477854549</v>
      </c>
      <c r="P119" s="181">
        <f xml:space="preserve"> PR19FDPublishedTables!P$204</f>
        <v>10.056624260810132</v>
      </c>
      <c r="Q119" s="181">
        <f xml:space="preserve"> PR19FDPublishedTables!Q$204</f>
        <v>9.5906509204277448</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193.94110830043286</v>
      </c>
      <c r="N120" s="181">
        <f xml:space="preserve"> PR19FDPublishedTables!N$205</f>
        <v>184.69581488952579</v>
      </c>
      <c r="O120" s="181">
        <f xml:space="preserve"> PR19FDPublishedTables!O$205</f>
        <v>176.09613381160707</v>
      </c>
      <c r="P120" s="181">
        <f xml:space="preserve"> PR19FDPublishedTables!P$205</f>
        <v>167.93672548804199</v>
      </c>
      <c r="Q120" s="181">
        <f xml:space="preserve"> PR19FDPublishedTables!Q$205</f>
        <v>160.1553830694443</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199.74803602643948</v>
      </c>
      <c r="N121" s="181">
        <f xml:space="preserve"> PR19FDPublishedTables!N$209</f>
        <v>190.22592275452746</v>
      </c>
      <c r="O121" s="181">
        <f xml:space="preserve"> PR19FDPublishedTables!O$209</f>
        <v>181.36875255053434</v>
      </c>
      <c r="P121" s="181">
        <f xml:space="preserve"> PR19FDPublishedTables!P$209</f>
        <v>172.96503761844707</v>
      </c>
      <c r="Q121" s="181">
        <f xml:space="preserve"> PR19FDPublishedTables!Q$209</f>
        <v>164.95070852965819</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204.66703534604355</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204.66703534604355</v>
      </c>
      <c r="N124" s="181">
        <f xml:space="preserve"> PR19FDPublishedTables!N$247</f>
        <v>193.77874906563432</v>
      </c>
      <c r="O124" s="181">
        <f xml:space="preserve"> PR19FDPublishedTables!O$247</f>
        <v>183.46971961534263</v>
      </c>
      <c r="P124" s="181">
        <f xml:space="preserve"> PR19FDPublishedTables!P$247</f>
        <v>173.70913053180615</v>
      </c>
      <c r="Q124" s="181">
        <f xml:space="preserve"> PR19FDPublishedTables!Q$247</f>
        <v>164.46780478751435</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10.888286280409503</v>
      </c>
      <c r="N125" s="181">
        <f xml:space="preserve"> PR19FDPublishedTables!N$248</f>
        <v>10.309029450291726</v>
      </c>
      <c r="O125" s="181">
        <f xml:space="preserve"> PR19FDPublishedTables!O$248</f>
        <v>9.7605890835362246</v>
      </c>
      <c r="P125" s="181">
        <f xml:space="preserve"> PR19FDPublishedTables!P$248</f>
        <v>9.2413257442920713</v>
      </c>
      <c r="Q125" s="181">
        <f xml:space="preserve"> PR19FDPublishedTables!Q$248</f>
        <v>8.7496872146957259</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193.77874906563403</v>
      </c>
      <c r="N127" s="181">
        <f xml:space="preserve"> PR19FDPublishedTables!N$250</f>
        <v>183.4697196153426</v>
      </c>
      <c r="O127" s="181">
        <f xml:space="preserve"> PR19FDPublishedTables!O$250</f>
        <v>173.70913053180641</v>
      </c>
      <c r="P127" s="181">
        <f xml:space="preserve"> PR19FDPublishedTables!P$250</f>
        <v>164.46780478751407</v>
      </c>
      <c r="Q127" s="181">
        <f xml:space="preserve"> PR19FDPublishedTables!Q$250</f>
        <v>155.71811757281864</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199.22289220583878</v>
      </c>
      <c r="N128" s="181">
        <f xml:space="preserve"> PR19FDPublishedTables!N$254</f>
        <v>188.62423434048844</v>
      </c>
      <c r="O128" s="181">
        <f xml:space="preserve"> PR19FDPublishedTables!O$254</f>
        <v>178.58942507357452</v>
      </c>
      <c r="P128" s="181">
        <f xml:space="preserve"> PR19FDPublishedTables!P$254</f>
        <v>169.08846765966013</v>
      </c>
      <c r="Q128" s="181">
        <f xml:space="preserve"> PR19FDPublishedTables!Q$254</f>
        <v>160.0929611801665</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19.161153520663852</v>
      </c>
      <c r="O131" s="181">
        <f xml:space="preserve"> PR19FDPublishedTables!O$285</f>
        <v>36.414703886372472</v>
      </c>
      <c r="P131" s="181">
        <f xml:space="preserve"> PR19FDPublishedTables!P$285</f>
        <v>50.039118405755389</v>
      </c>
      <c r="Q131" s="181">
        <f xml:space="preserve"> PR19FDPublishedTables!Q$285</f>
        <v>64.863367731751396</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19.684768359013571</v>
      </c>
      <c r="N132" s="181">
        <f xml:space="preserve"> PR19FDPublishedTables!N$286</f>
        <v>18.772266008843182</v>
      </c>
      <c r="O132" s="181">
        <f xml:space="preserve"> PR19FDPublishedTables!O$286</f>
        <v>15.986929079656813</v>
      </c>
      <c r="P132" s="181">
        <f xml:space="preserve"> PR19FDPublishedTables!P$286</f>
        <v>17.964177547957913</v>
      </c>
      <c r="Q132" s="181">
        <f xml:space="preserve"> PR19FDPublishedTables!Q$286</f>
        <v>18.543793028750358</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0.52361483834976152</v>
      </c>
      <c r="N133" s="181">
        <f xml:space="preserve"> PR19FDPublishedTables!N$287</f>
        <v>1.5187156431345468</v>
      </c>
      <c r="O133" s="181">
        <f xml:space="preserve"> PR19FDPublishedTables!O$287</f>
        <v>2.3625145602738886</v>
      </c>
      <c r="P133" s="181">
        <f xml:space="preserve"> PR19FDPublishedTables!P$287</f>
        <v>3.1399282219618709</v>
      </c>
      <c r="Q133" s="181">
        <f xml:space="preserve"> PR19FDPublishedTables!Q$287</f>
        <v>3.9439960578939384</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19.16115352066381</v>
      </c>
      <c r="N134" s="181">
        <f xml:space="preserve"> PR19FDPublishedTables!N$288</f>
        <v>36.414703886372486</v>
      </c>
      <c r="O134" s="181">
        <f xml:space="preserve"> PR19FDPublishedTables!O$288</f>
        <v>50.039118405755396</v>
      </c>
      <c r="P134" s="181">
        <f xml:space="preserve"> PR19FDPublishedTables!P$288</f>
        <v>64.863367731751438</v>
      </c>
      <c r="Q134" s="181">
        <f xml:space="preserve"> PR19FDPublishedTables!Q$288</f>
        <v>79.463164702607813</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9.5805767603319048</v>
      </c>
      <c r="N135" s="181">
        <f xml:space="preserve"> PR19FDPublishedTables!N$292</f>
        <v>27.787928703518169</v>
      </c>
      <c r="O135" s="181">
        <f xml:space="preserve"> PR19FDPublishedTables!O$292</f>
        <v>43.226911146063934</v>
      </c>
      <c r="P135" s="181">
        <f xml:space="preserve"> PR19FDPublishedTables!P$292</f>
        <v>57.451243068753413</v>
      </c>
      <c r="Q135" s="181">
        <f xml:space="preserve"> PR19FDPublishedTables!Q$292</f>
        <v>72.163266217179597</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199.74803602643948</v>
      </c>
      <c r="N137" s="196">
        <f t="shared" si="52"/>
        <v>190.22592275452746</v>
      </c>
      <c r="O137" s="196">
        <f t="shared" si="52"/>
        <v>181.36875255053434</v>
      </c>
      <c r="P137" s="196">
        <f t="shared" si="52"/>
        <v>172.96503761844707</v>
      </c>
      <c r="Q137" s="196">
        <f t="shared" si="52"/>
        <v>164.95070852965819</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199.22289220583878</v>
      </c>
      <c r="N138" s="196">
        <f t="shared" si="53"/>
        <v>188.62423434048844</v>
      </c>
      <c r="O138" s="196">
        <f t="shared" si="53"/>
        <v>178.58942507357452</v>
      </c>
      <c r="P138" s="196">
        <f t="shared" si="53"/>
        <v>169.08846765966013</v>
      </c>
      <c r="Q138" s="196">
        <f t="shared" si="53"/>
        <v>160.0929611801665</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9.5805767603319048</v>
      </c>
      <c r="N139" s="196">
        <f t="shared" si="54"/>
        <v>27.787928703518169</v>
      </c>
      <c r="O139" s="196">
        <f t="shared" si="54"/>
        <v>43.226911146063934</v>
      </c>
      <c r="P139" s="196">
        <f t="shared" si="54"/>
        <v>57.451243068753413</v>
      </c>
      <c r="Q139" s="196">
        <f t="shared" si="54"/>
        <v>72.163266217179597</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408.55150499261015</v>
      </c>
      <c r="N140" s="320">
        <f t="shared" si="55"/>
        <v>406.63808579853406</v>
      </c>
      <c r="O140" s="320">
        <f xml:space="preserve"> SUM(O137:O139)</f>
        <v>403.1850887701728</v>
      </c>
      <c r="P140" s="320">
        <f t="shared" si="55"/>
        <v>399.50474834686059</v>
      </c>
      <c r="Q140" s="320">
        <f t="shared" si="55"/>
        <v>397.20693592700434</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216.37018573782188</v>
      </c>
      <c r="N149" s="196">
        <f t="shared" si="58"/>
        <v>218.82850696153986</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12.224915494186954</v>
      </c>
      <c r="N150" s="196">
        <f t="shared" si="59"/>
        <v>12.363810643326936</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213.27529223010072</v>
      </c>
      <c r="M151" s="196">
        <f t="shared" si="60"/>
        <v>204.14527024363494</v>
      </c>
      <c r="N151" s="196">
        <f t="shared" si="60"/>
        <v>206.46469631821293</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215.43553920480713</v>
      </c>
      <c r="N153" s="196">
        <f t="shared" si="61"/>
        <v>216.61817623041483</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11.461170685695723</v>
      </c>
      <c r="N154" s="196">
        <f t="shared" si="62"/>
        <v>11.524086975458047</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213.27529223010072</v>
      </c>
      <c r="M156" s="196">
        <f t="shared" si="64"/>
        <v>203.97436851911138</v>
      </c>
      <c r="N156" s="196">
        <f t="shared" si="64"/>
        <v>205.0940892549568</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21.419552712208596</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20.720477425080336</v>
      </c>
      <c r="N159" s="196">
        <f t="shared" si="66"/>
        <v>20.984829586088896</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0.55116469950713753</v>
      </c>
      <c r="N160" s="196">
        <f t="shared" si="67"/>
        <v>1.6977166712794631</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20.169312725573199</v>
      </c>
      <c r="N161" s="196">
        <f t="shared" si="68"/>
        <v>40.706665627018026</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209.12370347786447</v>
      </c>
      <c r="N163" s="196">
        <f t="shared" si="69"/>
        <v>206.47102794418328</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208.57391073493108</v>
      </c>
      <c r="N164" s="196">
        <f t="shared" si="70"/>
        <v>204.73255692769794</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10.030264794740578</v>
      </c>
      <c r="N165" s="196">
        <f t="shared" si="71"/>
        <v>30.160990262398503</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427.7278790075361</v>
      </c>
      <c r="N166" s="243">
        <f t="shared" si="72"/>
        <v>441.36457513427973</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213.27529223010072</v>
      </c>
      <c r="M170" s="318">
        <f t="shared" si="73"/>
        <v>204.14527024363494</v>
      </c>
      <c r="N170" s="318">
        <f t="shared" si="73"/>
        <v>206.46469631821293</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213.27529223010072</v>
      </c>
      <c r="M171" s="318">
        <f t="shared" si="74"/>
        <v>203.97436851911138</v>
      </c>
      <c r="N171" s="318">
        <f t="shared" si="74"/>
        <v>205.0940892549568</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20.169312725573199</v>
      </c>
      <c r="N172" s="318">
        <f t="shared" si="75"/>
        <v>40.706665627018026</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426.55058446020143</v>
      </c>
      <c r="M173" s="319">
        <f t="shared" si="76"/>
        <v>428.28895148831953</v>
      </c>
      <c r="N173" s="319">
        <f t="shared" si="76"/>
        <v>452.26545120018778</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215.4355392048071</v>
      </c>
      <c r="N175" s="318">
        <f xml:space="preserve"> M170 * N$21</f>
        <v>216.79967168079736</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215.4355392048071</v>
      </c>
      <c r="N176" s="318">
        <f t="shared" si="77"/>
        <v>216.61817623041455</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21.419552712208549</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430.8710784096142</v>
      </c>
      <c r="N178" s="319">
        <f t="shared" si="79"/>
        <v>454.83740062342042</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430.8710784096142</v>
      </c>
      <c r="N180" s="196">
        <f t="shared" si="80"/>
        <v>454.83740062342042</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426.55058446020143</v>
      </c>
      <c r="N181" s="196">
        <f t="shared" si="81"/>
        <v>428.28895148831953</v>
      </c>
      <c r="O181" s="196">
        <f t="shared" si="81"/>
        <v>452.26545120018778</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4.3204939494127643</v>
      </c>
      <c r="N183" s="320">
        <f t="shared" si="83"/>
        <v>26.548449135100896</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427.7278790075361</v>
      </c>
      <c r="N188" s="195">
        <f t="shared" si="84"/>
        <v>441.36457513427973</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171.09115160301445</v>
      </c>
      <c r="N189" s="195">
        <f t="shared" si="85"/>
        <v>176.54583005371191</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408.55150499261015</v>
      </c>
      <c r="N190" s="196">
        <f t="shared" si="86"/>
        <v>406.63808579853406</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163.42060199704406</v>
      </c>
      <c r="N191" s="196">
        <f xml:space="preserve"> N187 * N190</f>
        <v>162.65523431941364</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0.30390000000000006</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427.7278790075361</v>
      </c>
      <c r="N196" s="195">
        <f t="shared" si="88"/>
        <v>441.36457513427973</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129.98650243039026</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408.55150499261015</v>
      </c>
      <c r="N198" s="196">
        <f t="shared" si="90"/>
        <v>406.63808579853406</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124.15880236725425</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v>
      </c>
      <c r="N207" s="181">
        <f xml:space="preserve"> PR19FDPublishedTables!N$378</f>
        <v>0</v>
      </c>
      <c r="O207" s="181">
        <f xml:space="preserve"> PR19FDPublishedTables!O$378</f>
        <v>0</v>
      </c>
      <c r="P207" s="181">
        <f xml:space="preserve"> PR19FDPublishedTables!P$378</f>
        <v>0</v>
      </c>
      <c r="Q207" s="181">
        <f xml:space="preserve"> PR19FDPublishedTables!Q$378</f>
        <v>0</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0</v>
      </c>
      <c r="N208" s="181">
        <f xml:space="preserve"> PR19FDPublishedTables!N$379</f>
        <v>0</v>
      </c>
      <c r="O208" s="181">
        <f xml:space="preserve"> PR19FDPublishedTables!O$379</f>
        <v>0</v>
      </c>
      <c r="P208" s="181">
        <f xml:space="preserve"> PR19FDPublishedTables!P$379</f>
        <v>0</v>
      </c>
      <c r="Q208" s="181">
        <f xml:space="preserve"> PR19FDPublishedTables!Q$379</f>
        <v>0</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v>
      </c>
      <c r="N209" s="181">
        <f xml:space="preserve"> PR19FDPublishedTables!N$380</f>
        <v>0</v>
      </c>
      <c r="O209" s="181">
        <f xml:space="preserve"> PR19FDPublishedTables!O$380</f>
        <v>0</v>
      </c>
      <c r="P209" s="181">
        <f xml:space="preserve"> PR19FDPublishedTables!P$380</f>
        <v>0</v>
      </c>
      <c r="Q209" s="181">
        <f xml:space="preserve"> PR19FDPublishedTables!Q$380</f>
        <v>0</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v>
      </c>
      <c r="N210" s="181">
        <f xml:space="preserve"> PR19FDPublishedTables!N$384</f>
        <v>0</v>
      </c>
      <c r="O210" s="181">
        <f xml:space="preserve"> PR19FDPublishedTables!O$384</f>
        <v>0</v>
      </c>
      <c r="P210" s="181">
        <f xml:space="preserve"> PR19FDPublishedTables!P$384</f>
        <v>0</v>
      </c>
      <c r="Q210" s="181">
        <f xml:space="preserve"> PR19FDPublishedTables!Q$384</f>
        <v>0</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v>
      </c>
      <c r="N213" s="181">
        <f xml:space="preserve"> PR19FDPublishedTables!N$422</f>
        <v>0</v>
      </c>
      <c r="O213" s="181">
        <f xml:space="preserve"> PR19FDPublishedTables!O$422</f>
        <v>0</v>
      </c>
      <c r="P213" s="181">
        <f xml:space="preserve"> PR19FDPublishedTables!P$422</f>
        <v>0</v>
      </c>
      <c r="Q213" s="181">
        <f xml:space="preserve"> PR19FDPublishedTables!Q$422</f>
        <v>0</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0</v>
      </c>
      <c r="N214" s="181">
        <f xml:space="preserve"> PR19FDPublishedTables!N$423</f>
        <v>0</v>
      </c>
      <c r="O214" s="181">
        <f xml:space="preserve"> PR19FDPublishedTables!O$423</f>
        <v>0</v>
      </c>
      <c r="P214" s="181">
        <f xml:space="preserve"> PR19FDPublishedTables!P$423</f>
        <v>0</v>
      </c>
      <c r="Q214" s="181">
        <f xml:space="preserve"> PR19FDPublishedTables!Q$423</f>
        <v>0</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v>
      </c>
      <c r="N216" s="181">
        <f xml:space="preserve"> PR19FDPublishedTables!N$425</f>
        <v>0</v>
      </c>
      <c r="O216" s="181">
        <f xml:space="preserve"> PR19FDPublishedTables!O$425</f>
        <v>0</v>
      </c>
      <c r="P216" s="181">
        <f xml:space="preserve"> PR19FDPublishedTables!P$425</f>
        <v>0</v>
      </c>
      <c r="Q216" s="181">
        <f xml:space="preserve"> PR19FDPublishedTables!Q$425</f>
        <v>0</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v>
      </c>
      <c r="N217" s="181">
        <f xml:space="preserve"> PR19FDPublishedTables!N$429</f>
        <v>0</v>
      </c>
      <c r="O217" s="181">
        <f xml:space="preserve"> PR19FDPublishedTables!O$429</f>
        <v>0</v>
      </c>
      <c r="P217" s="181">
        <f xml:space="preserve"> PR19FDPublishedTables!P$429</f>
        <v>0</v>
      </c>
      <c r="Q217" s="181">
        <f xml:space="preserve"> PR19FDPublishedTables!Q$429</f>
        <v>0</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0</v>
      </c>
      <c r="O220" s="181">
        <f xml:space="preserve"> PR19FDPublishedTables!O$460</f>
        <v>0</v>
      </c>
      <c r="P220" s="181">
        <f xml:space="preserve"> PR19FDPublishedTables!P$460</f>
        <v>0</v>
      </c>
      <c r="Q220" s="181">
        <f xml:space="preserve"> PR19FDPublishedTables!Q$460</f>
        <v>0</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0</v>
      </c>
      <c r="N221" s="181">
        <f xml:space="preserve"> PR19FDPublishedTables!N$461</f>
        <v>0</v>
      </c>
      <c r="O221" s="181">
        <f xml:space="preserve"> PR19FDPublishedTables!O$461</f>
        <v>0</v>
      </c>
      <c r="P221" s="181">
        <f xml:space="preserve"> PR19FDPublishedTables!P$461</f>
        <v>0</v>
      </c>
      <c r="Q221" s="181">
        <f xml:space="preserve"> PR19FDPublishedTables!Q$461</f>
        <v>0</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0</v>
      </c>
      <c r="N222" s="181">
        <f xml:space="preserve"> PR19FDPublishedTables!N$462</f>
        <v>0</v>
      </c>
      <c r="O222" s="181">
        <f xml:space="preserve"> PR19FDPublishedTables!O$462</f>
        <v>0</v>
      </c>
      <c r="P222" s="181">
        <f xml:space="preserve"> PR19FDPublishedTables!P$462</f>
        <v>0</v>
      </c>
      <c r="Q222" s="181">
        <f xml:space="preserve"> PR19FDPublishedTables!Q$462</f>
        <v>0</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0</v>
      </c>
      <c r="N223" s="181">
        <f xml:space="preserve"> PR19FDPublishedTables!N$463</f>
        <v>0</v>
      </c>
      <c r="O223" s="181">
        <f xml:space="preserve"> PR19FDPublishedTables!O$463</f>
        <v>0</v>
      </c>
      <c r="P223" s="181">
        <f xml:space="preserve"> PR19FDPublishedTables!P$463</f>
        <v>0</v>
      </c>
      <c r="Q223" s="181">
        <f xml:space="preserve"> PR19FDPublishedTables!Q$463</f>
        <v>0</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v>
      </c>
      <c r="N224" s="181">
        <f xml:space="preserve"> PR19FDPublishedTables!N$467</f>
        <v>0</v>
      </c>
      <c r="O224" s="181">
        <f xml:space="preserve"> PR19FDPublishedTables!O$467</f>
        <v>0</v>
      </c>
      <c r="P224" s="181">
        <f xml:space="preserve"> PR19FDPublishedTables!P$467</f>
        <v>0</v>
      </c>
      <c r="Q224" s="181">
        <f xml:space="preserve"> PR19FDPublishedTables!Q$467</f>
        <v>0</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v>
      </c>
      <c r="N226" s="196">
        <f t="shared" si="92"/>
        <v>0</v>
      </c>
      <c r="O226" s="196">
        <f t="shared" si="92"/>
        <v>0</v>
      </c>
      <c r="P226" s="196">
        <f t="shared" si="92"/>
        <v>0</v>
      </c>
      <c r="Q226" s="196">
        <f t="shared" si="92"/>
        <v>0</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v>
      </c>
      <c r="N227" s="196">
        <f t="shared" si="93"/>
        <v>0</v>
      </c>
      <c r="O227" s="196">
        <f t="shared" si="93"/>
        <v>0</v>
      </c>
      <c r="P227" s="196">
        <f t="shared" si="93"/>
        <v>0</v>
      </c>
      <c r="Q227" s="196">
        <f t="shared" si="93"/>
        <v>0</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v>
      </c>
      <c r="N228" s="196">
        <f t="shared" si="94"/>
        <v>0</v>
      </c>
      <c r="O228" s="196">
        <f t="shared" si="94"/>
        <v>0</v>
      </c>
      <c r="P228" s="196">
        <f t="shared" si="94"/>
        <v>0</v>
      </c>
      <c r="Q228" s="196">
        <f t="shared" si="94"/>
        <v>0</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0</v>
      </c>
      <c r="N229" s="320">
        <f t="shared" si="95"/>
        <v>0</v>
      </c>
      <c r="O229" s="320">
        <f xml:space="preserve"> SUM(O226:O228)</f>
        <v>0</v>
      </c>
      <c r="P229" s="320">
        <f t="shared" ref="P229:Q229" si="96" xml:space="preserve"> SUM(P226:P228)</f>
        <v>0</v>
      </c>
      <c r="Q229" s="320">
        <f t="shared" si="96"/>
        <v>0</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v>
      </c>
      <c r="N238" s="196">
        <f t="shared" si="99"/>
        <v>0</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0</v>
      </c>
      <c r="N239" s="196">
        <f t="shared" si="100"/>
        <v>0</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v>
      </c>
      <c r="M240" s="196">
        <f t="shared" si="101"/>
        <v>0</v>
      </c>
      <c r="N240" s="196">
        <f t="shared" si="101"/>
        <v>0</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v>
      </c>
      <c r="N242" s="196">
        <f t="shared" si="102"/>
        <v>0</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0</v>
      </c>
      <c r="N243" s="196">
        <f t="shared" si="103"/>
        <v>0</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v>
      </c>
      <c r="M245" s="196">
        <f t="shared" si="105"/>
        <v>0</v>
      </c>
      <c r="N245" s="196">
        <f t="shared" si="105"/>
        <v>0</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0</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0</v>
      </c>
      <c r="N248" s="196">
        <f t="shared" si="107"/>
        <v>0</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0</v>
      </c>
      <c r="N249" s="196">
        <f t="shared" si="108"/>
        <v>0</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0</v>
      </c>
      <c r="N250" s="196">
        <f t="shared" si="109"/>
        <v>0</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v>
      </c>
      <c r="N252" s="196">
        <f t="shared" si="110"/>
        <v>0</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v>
      </c>
      <c r="N253" s="196">
        <f t="shared" si="111"/>
        <v>0</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v>
      </c>
      <c r="N254" s="196">
        <f t="shared" si="112"/>
        <v>0</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0</v>
      </c>
      <c r="N255" s="243">
        <f t="shared" si="113"/>
        <v>0</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v>
      </c>
      <c r="M259" s="318">
        <f t="shared" si="114"/>
        <v>0</v>
      </c>
      <c r="N259" s="318">
        <f t="shared" si="114"/>
        <v>0</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v>
      </c>
      <c r="M260" s="318">
        <f t="shared" si="115"/>
        <v>0</v>
      </c>
      <c r="N260" s="318">
        <f t="shared" si="115"/>
        <v>0</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0</v>
      </c>
      <c r="N261" s="318">
        <f t="shared" si="116"/>
        <v>0</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v>
      </c>
      <c r="M262" s="319">
        <f t="shared" si="117"/>
        <v>0</v>
      </c>
      <c r="N262" s="319">
        <f t="shared" si="117"/>
        <v>0</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v>
      </c>
      <c r="N264" s="318">
        <f xml:space="preserve"> M259 * N$21</f>
        <v>0</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v>
      </c>
      <c r="N265" s="318">
        <f t="shared" ref="N265:N266" si="125" xml:space="preserve"> M260 * N$21</f>
        <v>0</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0</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v>
      </c>
      <c r="N267" s="319">
        <f t="shared" si="126"/>
        <v>0</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v>
      </c>
      <c r="N269" s="196">
        <f t="shared" si="127"/>
        <v>0</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v>
      </c>
      <c r="N270" s="196">
        <f t="shared" ref="N270" si="132" xml:space="preserve"> M262</f>
        <v>0</v>
      </c>
      <c r="O270" s="196">
        <f t="shared" ref="O270" si="133" xml:space="preserve"> N262</f>
        <v>0</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0</v>
      </c>
      <c r="N272" s="320">
        <f t="shared" si="137"/>
        <v>0</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0</v>
      </c>
      <c r="N277" s="195">
        <f t="shared" si="138"/>
        <v>0</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v>
      </c>
      <c r="N278" s="195">
        <f t="shared" si="139"/>
        <v>0</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0</v>
      </c>
      <c r="N279" s="196">
        <f t="shared" si="140"/>
        <v>0</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v>
      </c>
      <c r="N280" s="196">
        <f xml:space="preserve"> N276 * N279</f>
        <v>0</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0.30390000000000006</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0</v>
      </c>
      <c r="N285" s="195">
        <f t="shared" si="148"/>
        <v>0</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0</v>
      </c>
      <c r="N287" s="196">
        <f t="shared" ref="N287:Q287" si="151" xml:space="preserve"> N229 * N$13</f>
        <v>0</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0.30390000000000006</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0.30390000000000006</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277.75596504815303</v>
      </c>
      <c r="N473" s="196">
        <f t="shared" si="293"/>
        <v>283.2476644189594</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13.514016859703906</v>
      </c>
      <c r="N474" s="196">
        <f t="shared" si="294"/>
        <v>13.716612949932751</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273.78302797261722</v>
      </c>
      <c r="M475" s="196">
        <f t="shared" si="295"/>
        <v>264.24194818844916</v>
      </c>
      <c r="N475" s="196">
        <f t="shared" si="295"/>
        <v>269.53105146902664</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276.55615256534179</v>
      </c>
      <c r="N477" s="196">
        <f t="shared" si="296"/>
        <v>280.16439205462399</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12.744703566266953</v>
      </c>
      <c r="N478" s="196">
        <f t="shared" si="297"/>
        <v>12.858557507766442</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273.78302797261722</v>
      </c>
      <c r="M480" s="196">
        <f t="shared" si="299"/>
        <v>263.81144899907486</v>
      </c>
      <c r="N480" s="196">
        <f t="shared" si="299"/>
        <v>267.30583454685757</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24.887439630326636</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24.087635070234807</v>
      </c>
      <c r="N483" s="196">
        <f t="shared" si="301"/>
        <v>24.348193843710792</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0.65285286039080259</v>
      </c>
      <c r="N484" s="196">
        <f t="shared" si="302"/>
        <v>2.008750641713974</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23.434782209844006</v>
      </c>
      <c r="N485" s="196">
        <f t="shared" si="303"/>
        <v>47.226882832323454</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269.53732444571688</v>
      </c>
      <c r="N487" s="196">
        <f t="shared" si="304"/>
        <v>268.3625997662204</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268.72656515052063</v>
      </c>
      <c r="N488" s="196">
        <f t="shared" si="305"/>
        <v>265.78543833649894</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11.654193386261303</v>
      </c>
      <c r="N489" s="196">
        <f t="shared" si="306"/>
        <v>35.010007621888853</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549.91808298249885</v>
      </c>
      <c r="N490" s="320">
        <f t="shared" si="307"/>
        <v>569.15804572460809</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1.2257552360362638</v>
      </c>
      <c r="N495" s="84">
        <f t="shared" si="309"/>
        <v>7.6367798521561525</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4.3204939494127643</v>
      </c>
      <c r="N496" s="195">
        <f t="shared" si="310"/>
        <v>26.548449135100896</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0</v>
      </c>
      <c r="N497" s="195">
        <f t="shared" si="311"/>
        <v>0</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5.5462491854490281</v>
      </c>
      <c r="N500" s="312">
        <f t="shared" si="314"/>
        <v>34.185228987257048</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48.876081589985091</v>
      </c>
      <c r="N507" s="84">
        <f t="shared" si="315"/>
        <v>51.11738823613139</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171.09115160301445</v>
      </c>
      <c r="N508" s="195">
        <f t="shared" si="316"/>
        <v>176.54583005371191</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v>
      </c>
      <c r="N509" s="195">
        <f t="shared" si="317"/>
        <v>0</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219.96723319299954</v>
      </c>
      <c r="N512" s="211">
        <f t="shared" si="321"/>
        <v>227.66321828984331</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46.68481450884849</v>
      </c>
      <c r="N516" s="195">
        <f t="shared" si="322"/>
        <v>47.095480866440184</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163.42060199704406</v>
      </c>
      <c r="N517" s="195">
        <f t="shared" si="323"/>
        <v>162.65523431941364</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v>
      </c>
      <c r="N518" s="195">
        <f t="shared" si="324"/>
        <v>0</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210.10541650589255</v>
      </c>
      <c r="N521" s="320">
        <f t="shared" si="327"/>
        <v>209.75071518585384</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0.30390000000000006</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37.133602987991175</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129.98650243039026</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167.12010541838143</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0.30390000000000006</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35.468787823097649</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124.15880236725425</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159.6275901903519</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60.481206124897497</v>
      </c>
      <c r="J28" s="499">
        <v>60.6474490980154</v>
      </c>
      <c r="K28" s="499">
        <v>61.130585360777303</v>
      </c>
      <c r="L28" s="499">
        <v>61.732239056976503</v>
      </c>
      <c r="M28" s="499">
        <v>62.369809621957003</v>
      </c>
    </row>
    <row r="29" spans="1:13">
      <c r="A29" t="s">
        <v>202</v>
      </c>
      <c r="B29" t="s">
        <v>256</v>
      </c>
      <c r="C29" t="s">
        <v>257</v>
      </c>
      <c r="D29" t="s">
        <v>255</v>
      </c>
      <c r="E29" t="s">
        <v>206</v>
      </c>
      <c r="F29" s="499"/>
      <c r="G29" s="499"/>
      <c r="H29" s="499"/>
      <c r="I29" s="499">
        <v>1.4671586330344699</v>
      </c>
      <c r="J29" s="499">
        <v>1.7944154175895799</v>
      </c>
      <c r="K29" s="499">
        <v>1.9258385993620899</v>
      </c>
      <c r="L29" s="499">
        <v>1.97543164982329</v>
      </c>
      <c r="M29" s="499">
        <v>1.9958339079026699</v>
      </c>
    </row>
    <row r="30" spans="1:13">
      <c r="A30" t="s">
        <v>202</v>
      </c>
      <c r="B30" t="s">
        <v>258</v>
      </c>
      <c r="C30" t="s">
        <v>259</v>
      </c>
      <c r="D30" t="s">
        <v>255</v>
      </c>
      <c r="E30" t="s">
        <v>206</v>
      </c>
      <c r="F30" s="499"/>
      <c r="G30" s="499"/>
      <c r="H30" s="499"/>
      <c r="I30" s="499">
        <v>1.3009156599165701</v>
      </c>
      <c r="J30" s="499">
        <v>1.3112791548277101</v>
      </c>
      <c r="K30" s="499">
        <v>1.32418490316293</v>
      </c>
      <c r="L30" s="499">
        <v>1.3378610848427901</v>
      </c>
      <c r="M30" s="499">
        <v>1.35167851412705</v>
      </c>
    </row>
    <row r="31" spans="1:13">
      <c r="A31" t="s">
        <v>202</v>
      </c>
      <c r="B31" t="s">
        <v>260</v>
      </c>
      <c r="C31" t="s">
        <v>261</v>
      </c>
      <c r="D31" t="s">
        <v>255</v>
      </c>
      <c r="E31" t="s">
        <v>206</v>
      </c>
      <c r="F31" s="499"/>
      <c r="G31" s="499"/>
      <c r="H31" s="499"/>
      <c r="I31" s="499">
        <v>57.092757093425</v>
      </c>
      <c r="J31" s="499">
        <v>56.416869636343101</v>
      </c>
      <c r="K31" s="499">
        <v>55.81392171113</v>
      </c>
      <c r="L31" s="499">
        <v>55.230526831109302</v>
      </c>
      <c r="M31" s="499">
        <v>54.653229884643501</v>
      </c>
    </row>
    <row r="32" spans="1:13">
      <c r="A32" t="s">
        <v>202</v>
      </c>
      <c r="B32" t="s">
        <v>262</v>
      </c>
      <c r="C32" t="s">
        <v>263</v>
      </c>
      <c r="D32" t="s">
        <v>255</v>
      </c>
      <c r="E32" t="s">
        <v>206</v>
      </c>
      <c r="F32" s="499"/>
      <c r="G32" s="499"/>
      <c r="H32" s="499"/>
      <c r="I32" s="499">
        <v>60.481206124897497</v>
      </c>
      <c r="J32" s="499">
        <v>60.385472486763</v>
      </c>
      <c r="K32" s="499">
        <v>60.302207047086704</v>
      </c>
      <c r="L32" s="499">
        <v>60.260928697628799</v>
      </c>
      <c r="M32" s="499">
        <v>60.234353628073201</v>
      </c>
    </row>
    <row r="33" spans="1:13">
      <c r="A33" t="s">
        <v>202</v>
      </c>
      <c r="B33" t="s">
        <v>264</v>
      </c>
      <c r="C33" t="s">
        <v>265</v>
      </c>
      <c r="D33" t="s">
        <v>255</v>
      </c>
      <c r="E33" t="s">
        <v>206</v>
      </c>
      <c r="F33" s="499"/>
      <c r="G33" s="499"/>
      <c r="H33" s="499"/>
      <c r="I33" s="499">
        <v>1.19956250305243</v>
      </c>
      <c r="J33" s="499">
        <v>1.21024461955643</v>
      </c>
      <c r="K33" s="499">
        <v>1.2513462702051601</v>
      </c>
      <c r="L33" s="499">
        <v>1.2654795026502399</v>
      </c>
      <c r="M33" s="499">
        <v>1.26492142618962</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1.2952961411869499</v>
      </c>
      <c r="J36" s="499">
        <v>1.29351005923271</v>
      </c>
      <c r="K36" s="499">
        <v>1.2926246196631299</v>
      </c>
      <c r="L36" s="499">
        <v>1.2920545722058601</v>
      </c>
      <c r="M36" s="499">
        <v>1.2914847761395201</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56.8461355577654</v>
      </c>
      <c r="J38" s="499">
        <v>55.652366711052302</v>
      </c>
      <c r="K38" s="499">
        <v>54.4836670101202</v>
      </c>
      <c r="L38" s="499">
        <v>53.339510002907701</v>
      </c>
      <c r="M38" s="499">
        <v>52.219380292846601</v>
      </c>
    </row>
    <row r="39" spans="1:13">
      <c r="A39" t="s">
        <v>202</v>
      </c>
      <c r="B39" t="s">
        <v>276</v>
      </c>
      <c r="C39" t="s">
        <v>277</v>
      </c>
      <c r="D39" t="s">
        <v>255</v>
      </c>
      <c r="E39" t="s">
        <v>206</v>
      </c>
      <c r="F39" s="499"/>
      <c r="G39" s="499"/>
      <c r="H39" s="499"/>
      <c r="I39" s="499">
        <v>0</v>
      </c>
      <c r="J39" s="499">
        <v>3.29539670246491</v>
      </c>
      <c r="K39" s="499">
        <v>6.3200845123612597</v>
      </c>
      <c r="L39" s="499">
        <v>13.0482978032014</v>
      </c>
      <c r="M39" s="499">
        <v>15.424963364160099</v>
      </c>
    </row>
    <row r="40" spans="1:13">
      <c r="A40" t="s">
        <v>202</v>
      </c>
      <c r="B40" t="s">
        <v>278</v>
      </c>
      <c r="C40" t="s">
        <v>279</v>
      </c>
      <c r="D40" t="s">
        <v>255</v>
      </c>
      <c r="E40" t="s">
        <v>206</v>
      </c>
      <c r="F40" s="499"/>
      <c r="G40" s="499"/>
      <c r="H40" s="499"/>
      <c r="I40" s="499">
        <v>0</v>
      </c>
      <c r="J40" s="499">
        <v>6.6046285045404399E-2</v>
      </c>
      <c r="K40" s="499">
        <v>0.131149663821579</v>
      </c>
      <c r="L40" s="499">
        <v>0.27401425386723699</v>
      </c>
      <c r="M40" s="499">
        <v>0.32392423064738401</v>
      </c>
    </row>
    <row r="41" spans="1:13">
      <c r="A41" t="s">
        <v>202</v>
      </c>
      <c r="B41" t="s">
        <v>280</v>
      </c>
      <c r="C41" t="s">
        <v>281</v>
      </c>
      <c r="D41" t="s">
        <v>255</v>
      </c>
      <c r="E41" t="s">
        <v>206</v>
      </c>
      <c r="F41" s="499"/>
      <c r="G41" s="499"/>
      <c r="H41" s="499"/>
      <c r="I41" s="499">
        <v>3.3980168101308599</v>
      </c>
      <c r="J41" s="499">
        <v>3.26012856392716</v>
      </c>
      <c r="K41" s="499">
        <v>7.2042876585481697</v>
      </c>
      <c r="L41" s="499">
        <v>2.9978541506891698</v>
      </c>
      <c r="M41" s="499">
        <v>2.97971775775278</v>
      </c>
    </row>
    <row r="42" spans="1:13">
      <c r="A42" t="s">
        <v>202</v>
      </c>
      <c r="B42" t="s">
        <v>282</v>
      </c>
      <c r="C42" t="s">
        <v>283</v>
      </c>
      <c r="D42" t="s">
        <v>255</v>
      </c>
      <c r="E42" t="s">
        <v>206</v>
      </c>
      <c r="F42" s="499"/>
      <c r="G42" s="499"/>
      <c r="H42" s="499"/>
      <c r="I42" s="499">
        <v>0.102620107665952</v>
      </c>
      <c r="J42" s="499">
        <v>0.30148703907622298</v>
      </c>
      <c r="K42" s="499">
        <v>0.60722403152959803</v>
      </c>
      <c r="L42" s="499">
        <v>0.89520284359775903</v>
      </c>
      <c r="M42" s="499">
        <v>1.0412202870105001</v>
      </c>
    </row>
    <row r="43" spans="1:13">
      <c r="A43" t="s">
        <v>202</v>
      </c>
      <c r="B43" t="s">
        <v>284</v>
      </c>
      <c r="C43" t="s">
        <v>285</v>
      </c>
      <c r="D43" t="s">
        <v>255</v>
      </c>
      <c r="E43" t="s">
        <v>206</v>
      </c>
      <c r="F43" s="499"/>
      <c r="G43" s="499"/>
      <c r="H43" s="499"/>
      <c r="I43" s="499">
        <v>3.10224562217341</v>
      </c>
      <c r="J43" s="499">
        <v>5.83274938265735</v>
      </c>
      <c r="K43" s="499">
        <v>11.797347434283401</v>
      </c>
      <c r="L43" s="499">
        <v>13.659314628614901</v>
      </c>
      <c r="M43" s="499">
        <v>15.340610955116899</v>
      </c>
    </row>
    <row r="44" spans="1:13">
      <c r="A44" t="s">
        <v>202</v>
      </c>
      <c r="B44" t="s">
        <v>286</v>
      </c>
      <c r="C44" t="s">
        <v>287</v>
      </c>
      <c r="D44" t="s">
        <v>255</v>
      </c>
      <c r="E44" t="s">
        <v>206</v>
      </c>
      <c r="F44" s="499"/>
      <c r="G44" s="499"/>
      <c r="H44" s="499"/>
      <c r="I44" s="499">
        <v>120.96241224979499</v>
      </c>
      <c r="J44" s="499">
        <v>124.32831828724299</v>
      </c>
      <c r="K44" s="499">
        <v>127.75287692022501</v>
      </c>
      <c r="L44" s="499">
        <v>135.04146555780699</v>
      </c>
      <c r="M44" s="499">
        <v>138.02912661419001</v>
      </c>
    </row>
    <row r="45" spans="1:13">
      <c r="A45" t="s">
        <v>202</v>
      </c>
      <c r="B45" t="s">
        <v>288</v>
      </c>
      <c r="C45" t="s">
        <v>289</v>
      </c>
      <c r="D45" t="s">
        <v>255</v>
      </c>
      <c r="E45" t="s">
        <v>206</v>
      </c>
      <c r="F45" s="499"/>
      <c r="G45" s="499"/>
      <c r="H45" s="499"/>
      <c r="I45" s="499">
        <v>2.6667211360868999</v>
      </c>
      <c r="J45" s="499">
        <v>3.0707063221914099</v>
      </c>
      <c r="K45" s="499">
        <v>3.3083345333888299</v>
      </c>
      <c r="L45" s="499">
        <v>3.5149254063407702</v>
      </c>
      <c r="M45" s="499">
        <v>3.5846795647396701</v>
      </c>
    </row>
    <row r="46" spans="1:13">
      <c r="A46" t="s">
        <v>202</v>
      </c>
      <c r="B46" t="s">
        <v>290</v>
      </c>
      <c r="C46" t="s">
        <v>291</v>
      </c>
      <c r="D46" t="s">
        <v>255</v>
      </c>
      <c r="E46" t="s">
        <v>206</v>
      </c>
      <c r="F46" s="499"/>
      <c r="G46" s="499"/>
      <c r="H46" s="499"/>
      <c r="I46" s="499">
        <v>117.041138273364</v>
      </c>
      <c r="J46" s="499">
        <v>117.901985730053</v>
      </c>
      <c r="K46" s="499">
        <v>122.094936155534</v>
      </c>
      <c r="L46" s="499">
        <v>122.229351462632</v>
      </c>
      <c r="M46" s="499">
        <v>122.213221132607</v>
      </c>
    </row>
    <row r="47" spans="1:13">
      <c r="A47" t="s">
        <v>202</v>
      </c>
      <c r="B47" t="s">
        <v>292</v>
      </c>
      <c r="C47" t="s">
        <v>293</v>
      </c>
      <c r="D47" t="s">
        <v>255</v>
      </c>
      <c r="E47" t="s">
        <v>206</v>
      </c>
      <c r="F47" s="499"/>
      <c r="G47" s="499"/>
      <c r="H47" s="499"/>
      <c r="I47" s="499">
        <v>213.18178167511101</v>
      </c>
      <c r="J47" s="499">
        <v>206.01621103034401</v>
      </c>
      <c r="K47" s="499">
        <v>200.12743263956699</v>
      </c>
      <c r="L47" s="499">
        <v>194.76876550137899</v>
      </c>
      <c r="M47" s="499">
        <v>189.644788818569</v>
      </c>
    </row>
    <row r="48" spans="1:13">
      <c r="A48" t="s">
        <v>202</v>
      </c>
      <c r="B48" t="s">
        <v>294</v>
      </c>
      <c r="C48" t="s">
        <v>295</v>
      </c>
      <c r="D48" t="s">
        <v>255</v>
      </c>
      <c r="E48" t="s">
        <v>206</v>
      </c>
      <c r="F48" s="499"/>
      <c r="G48" s="499"/>
      <c r="H48" s="499"/>
      <c r="I48" s="499">
        <v>5.1713831689205199</v>
      </c>
      <c r="J48" s="499">
        <v>6.0955352755031704</v>
      </c>
      <c r="K48" s="499">
        <v>6.3047512516672697</v>
      </c>
      <c r="L48" s="499">
        <v>6.2326004960442702</v>
      </c>
      <c r="M48" s="499">
        <v>6.0686332421943403</v>
      </c>
    </row>
    <row r="49" spans="1:13">
      <c r="A49" t="s">
        <v>202</v>
      </c>
      <c r="B49" t="s">
        <v>296</v>
      </c>
      <c r="C49" t="s">
        <v>297</v>
      </c>
      <c r="D49" t="s">
        <v>255</v>
      </c>
      <c r="E49" t="s">
        <v>206</v>
      </c>
      <c r="F49" s="499"/>
      <c r="G49" s="499"/>
      <c r="H49" s="499"/>
      <c r="I49" s="499">
        <v>12.336953813687799</v>
      </c>
      <c r="J49" s="499">
        <v>11.9843136662803</v>
      </c>
      <c r="K49" s="499">
        <v>11.6634183898547</v>
      </c>
      <c r="L49" s="499">
        <v>11.356577178854399</v>
      </c>
      <c r="M49" s="499">
        <v>11.057808346433101</v>
      </c>
    </row>
    <row r="50" spans="1:13">
      <c r="A50" t="s">
        <v>202</v>
      </c>
      <c r="B50" t="s">
        <v>298</v>
      </c>
      <c r="C50" t="s">
        <v>299</v>
      </c>
      <c r="D50" t="s">
        <v>255</v>
      </c>
      <c r="E50" t="s">
        <v>206</v>
      </c>
      <c r="F50" s="499"/>
      <c r="G50" s="499"/>
      <c r="H50" s="499"/>
      <c r="I50" s="499">
        <v>193.941108300433</v>
      </c>
      <c r="J50" s="499">
        <v>184.695814889525</v>
      </c>
      <c r="K50" s="499">
        <v>176.09613381160699</v>
      </c>
      <c r="L50" s="499">
        <v>167.93672548804199</v>
      </c>
      <c r="M50" s="499">
        <v>160.15538306944401</v>
      </c>
    </row>
    <row r="51" spans="1:13">
      <c r="A51" t="s">
        <v>202</v>
      </c>
      <c r="B51" t="s">
        <v>300</v>
      </c>
      <c r="C51" t="s">
        <v>301</v>
      </c>
      <c r="D51" t="s">
        <v>255</v>
      </c>
      <c r="E51" t="s">
        <v>206</v>
      </c>
      <c r="F51" s="499"/>
      <c r="G51" s="499"/>
      <c r="H51" s="499"/>
      <c r="I51" s="499">
        <v>213.18178167511101</v>
      </c>
      <c r="J51" s="499">
        <v>205.84374303388799</v>
      </c>
      <c r="K51" s="499">
        <v>198.79889523041899</v>
      </c>
      <c r="L51" s="499">
        <v>192.12865255857099</v>
      </c>
      <c r="M51" s="499">
        <v>185.727463815547</v>
      </c>
    </row>
    <row r="52" spans="1:13">
      <c r="A52" t="s">
        <v>202</v>
      </c>
      <c r="B52" t="s">
        <v>302</v>
      </c>
      <c r="C52" t="s">
        <v>303</v>
      </c>
      <c r="D52" t="s">
        <v>255</v>
      </c>
      <c r="E52" t="s">
        <v>206</v>
      </c>
      <c r="F52" s="499"/>
      <c r="G52" s="499"/>
      <c r="H52" s="499"/>
      <c r="I52" s="499">
        <v>4.2281708321637099</v>
      </c>
      <c r="J52" s="499">
        <v>4.1255168208003896</v>
      </c>
      <c r="K52" s="499">
        <v>4.1253258918573801</v>
      </c>
      <c r="L52" s="499">
        <v>4.0347017037301001</v>
      </c>
      <c r="M52" s="499">
        <v>3.90027674012675</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11.566209473387</v>
      </c>
      <c r="J55" s="499">
        <v>11.1703646242694</v>
      </c>
      <c r="K55" s="499">
        <v>10.7955685637051</v>
      </c>
      <c r="L55" s="499">
        <v>10.435890446754399</v>
      </c>
      <c r="M55" s="499">
        <v>10.0881957975618</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193.778749065634</v>
      </c>
      <c r="J57" s="499">
        <v>183.469719615342</v>
      </c>
      <c r="K57" s="499">
        <v>173.70913053180601</v>
      </c>
      <c r="L57" s="499">
        <v>164.46780478751401</v>
      </c>
      <c r="M57" s="499">
        <v>155.71811757281799</v>
      </c>
    </row>
    <row r="58" spans="1:13">
      <c r="A58" t="s">
        <v>202</v>
      </c>
      <c r="B58" t="s">
        <v>314</v>
      </c>
      <c r="C58" t="s">
        <v>315</v>
      </c>
      <c r="D58" t="s">
        <v>255</v>
      </c>
      <c r="E58" t="s">
        <v>206</v>
      </c>
      <c r="F58" s="499"/>
      <c r="G58" s="499"/>
      <c r="H58" s="499"/>
      <c r="I58" s="499">
        <v>0</v>
      </c>
      <c r="J58" s="499">
        <v>20.354159475993299</v>
      </c>
      <c r="K58" s="499">
        <v>39.457208077339402</v>
      </c>
      <c r="L58" s="499">
        <v>55.345095361905898</v>
      </c>
      <c r="M58" s="499">
        <v>73.247823784828199</v>
      </c>
    </row>
    <row r="59" spans="1:13">
      <c r="A59" t="s">
        <v>202</v>
      </c>
      <c r="B59" t="s">
        <v>316</v>
      </c>
      <c r="C59" t="s">
        <v>317</v>
      </c>
      <c r="D59" t="s">
        <v>255</v>
      </c>
      <c r="E59" t="s">
        <v>206</v>
      </c>
      <c r="F59" s="499"/>
      <c r="G59" s="499"/>
      <c r="H59" s="499"/>
      <c r="I59" s="499">
        <v>0</v>
      </c>
      <c r="J59" s="499">
        <v>0.40793772039813597</v>
      </c>
      <c r="K59" s="499">
        <v>0.81878645207353296</v>
      </c>
      <c r="L59" s="499">
        <v>1.16224700260006</v>
      </c>
      <c r="M59" s="499">
        <v>1.5382042994814999</v>
      </c>
    </row>
    <row r="60" spans="1:13">
      <c r="A60" t="s">
        <v>202</v>
      </c>
      <c r="B60" t="s">
        <v>318</v>
      </c>
      <c r="C60" t="s">
        <v>319</v>
      </c>
      <c r="D60" t="s">
        <v>255</v>
      </c>
      <c r="E60" t="s">
        <v>206</v>
      </c>
      <c r="F60" s="499"/>
      <c r="G60" s="499"/>
      <c r="H60" s="499"/>
      <c r="I60" s="499">
        <v>20.9103754633175</v>
      </c>
      <c r="J60" s="499">
        <v>20.3407175383152</v>
      </c>
      <c r="K60" s="499">
        <v>17.6821283557199</v>
      </c>
      <c r="L60" s="499">
        <v>20.286287275646199</v>
      </c>
      <c r="M60" s="499">
        <v>21.3805831355082</v>
      </c>
    </row>
    <row r="61" spans="1:13">
      <c r="A61" t="s">
        <v>202</v>
      </c>
      <c r="B61" t="s">
        <v>320</v>
      </c>
      <c r="C61" t="s">
        <v>321</v>
      </c>
      <c r="D61" t="s">
        <v>255</v>
      </c>
      <c r="E61" t="s">
        <v>206</v>
      </c>
      <c r="F61" s="499"/>
      <c r="G61" s="499"/>
      <c r="H61" s="499"/>
      <c r="I61" s="499">
        <v>0.55621598732424604</v>
      </c>
      <c r="J61" s="499">
        <v>1.6456066573672099</v>
      </c>
      <c r="K61" s="499">
        <v>2.6130275232269198</v>
      </c>
      <c r="L61" s="499">
        <v>3.54580585532391</v>
      </c>
      <c r="M61" s="499">
        <v>4.5473402054897996</v>
      </c>
    </row>
    <row r="62" spans="1:13">
      <c r="A62" t="s">
        <v>202</v>
      </c>
      <c r="B62" t="s">
        <v>322</v>
      </c>
      <c r="C62" t="s">
        <v>323</v>
      </c>
      <c r="D62" t="s">
        <v>255</v>
      </c>
      <c r="E62" t="s">
        <v>206</v>
      </c>
      <c r="F62" s="499"/>
      <c r="G62" s="499"/>
      <c r="H62" s="499"/>
      <c r="I62" s="499">
        <v>19.161153520663799</v>
      </c>
      <c r="J62" s="499">
        <v>36.4147038863725</v>
      </c>
      <c r="K62" s="499">
        <v>50.039118405755403</v>
      </c>
      <c r="L62" s="499">
        <v>64.863367731751396</v>
      </c>
      <c r="M62" s="499">
        <v>79.463164702607799</v>
      </c>
    </row>
    <row r="63" spans="1:13">
      <c r="A63" t="s">
        <v>202</v>
      </c>
      <c r="B63" t="s">
        <v>324</v>
      </c>
      <c r="C63" t="s">
        <v>325</v>
      </c>
      <c r="D63" t="s">
        <v>255</v>
      </c>
      <c r="E63" t="s">
        <v>206</v>
      </c>
      <c r="F63" s="499"/>
      <c r="G63" s="499"/>
      <c r="H63" s="499"/>
      <c r="I63" s="499">
        <v>426.36356335022202</v>
      </c>
      <c r="J63" s="499">
        <v>432.21411354022501</v>
      </c>
      <c r="K63" s="499">
        <v>438.38353594732502</v>
      </c>
      <c r="L63" s="499">
        <v>442.24251342185602</v>
      </c>
      <c r="M63" s="499">
        <v>448.620076418944</v>
      </c>
    </row>
    <row r="64" spans="1:13">
      <c r="A64" t="s">
        <v>202</v>
      </c>
      <c r="B64" t="s">
        <v>326</v>
      </c>
      <c r="C64" t="s">
        <v>327</v>
      </c>
      <c r="D64" t="s">
        <v>255</v>
      </c>
      <c r="E64" t="s">
        <v>206</v>
      </c>
      <c r="F64" s="499"/>
      <c r="G64" s="499"/>
      <c r="H64" s="499"/>
      <c r="I64" s="499">
        <v>9.3995540010842298</v>
      </c>
      <c r="J64" s="499">
        <v>10.628989816701701</v>
      </c>
      <c r="K64" s="499">
        <v>11.2488635955982</v>
      </c>
      <c r="L64" s="499">
        <v>11.4295492023744</v>
      </c>
      <c r="M64" s="499">
        <v>11.5071142818026</v>
      </c>
    </row>
    <row r="65" spans="1:13">
      <c r="A65" t="s">
        <v>202</v>
      </c>
      <c r="B65" t="s">
        <v>328</v>
      </c>
      <c r="C65" t="s">
        <v>329</v>
      </c>
      <c r="D65" t="s">
        <v>255</v>
      </c>
      <c r="E65" t="s">
        <v>206</v>
      </c>
      <c r="F65" s="499"/>
      <c r="G65" s="499"/>
      <c r="H65" s="499"/>
      <c r="I65" s="499">
        <v>406.88101088673102</v>
      </c>
      <c r="J65" s="499">
        <v>404.58023839124002</v>
      </c>
      <c r="K65" s="499">
        <v>399.84438274916801</v>
      </c>
      <c r="L65" s="499">
        <v>397.26789800730802</v>
      </c>
      <c r="M65" s="499">
        <v>395.33666534487003</v>
      </c>
    </row>
    <row r="66" spans="1:13">
      <c r="A66" t="s">
        <v>202</v>
      </c>
      <c r="B66" t="s">
        <v>330</v>
      </c>
      <c r="C66" t="s">
        <v>331</v>
      </c>
      <c r="D66" t="s">
        <v>255</v>
      </c>
      <c r="E66" t="s">
        <v>206</v>
      </c>
      <c r="F66" s="499"/>
      <c r="G66" s="499"/>
      <c r="H66" s="499"/>
      <c r="I66" s="499">
        <v>0</v>
      </c>
      <c r="J66" s="499">
        <v>0</v>
      </c>
      <c r="K66" s="499">
        <v>0</v>
      </c>
      <c r="L66" s="499">
        <v>0</v>
      </c>
      <c r="M66" s="499">
        <v>0</v>
      </c>
    </row>
    <row r="67" spans="1:13">
      <c r="A67" t="s">
        <v>202</v>
      </c>
      <c r="B67" t="s">
        <v>332</v>
      </c>
      <c r="C67" t="s">
        <v>333</v>
      </c>
      <c r="D67" t="s">
        <v>255</v>
      </c>
      <c r="E67" t="s">
        <v>206</v>
      </c>
      <c r="F67" s="499"/>
      <c r="G67" s="499"/>
      <c r="H67" s="499"/>
      <c r="I67" s="499">
        <v>0</v>
      </c>
      <c r="J67" s="499">
        <v>0</v>
      </c>
      <c r="K67" s="499">
        <v>0</v>
      </c>
      <c r="L67" s="499">
        <v>0</v>
      </c>
      <c r="M67" s="499">
        <v>0</v>
      </c>
    </row>
    <row r="68" spans="1:13">
      <c r="A68" t="s">
        <v>202</v>
      </c>
      <c r="B68" t="s">
        <v>334</v>
      </c>
      <c r="C68" t="s">
        <v>335</v>
      </c>
      <c r="D68" t="s">
        <v>255</v>
      </c>
      <c r="E68" t="s">
        <v>206</v>
      </c>
      <c r="F68" s="499"/>
      <c r="G68" s="499"/>
      <c r="H68" s="499"/>
      <c r="I68" s="499">
        <v>0</v>
      </c>
      <c r="J68" s="499">
        <v>0</v>
      </c>
      <c r="K68" s="499">
        <v>0</v>
      </c>
      <c r="L68" s="499">
        <v>0</v>
      </c>
      <c r="M68" s="499">
        <v>0</v>
      </c>
    </row>
    <row r="69" spans="1:13">
      <c r="A69" t="s">
        <v>202</v>
      </c>
      <c r="B69" t="s">
        <v>336</v>
      </c>
      <c r="C69" t="s">
        <v>337</v>
      </c>
      <c r="D69" t="s">
        <v>255</v>
      </c>
      <c r="E69" t="s">
        <v>206</v>
      </c>
      <c r="F69" s="499"/>
      <c r="G69" s="499"/>
      <c r="H69" s="499"/>
      <c r="I69" s="499">
        <v>0</v>
      </c>
      <c r="J69" s="499">
        <v>0</v>
      </c>
      <c r="K69" s="499">
        <v>0</v>
      </c>
      <c r="L69" s="499">
        <v>0</v>
      </c>
      <c r="M69" s="499">
        <v>0</v>
      </c>
    </row>
    <row r="70" spans="1:13">
      <c r="A70" t="s">
        <v>202</v>
      </c>
      <c r="B70" t="s">
        <v>338</v>
      </c>
      <c r="C70" t="s">
        <v>339</v>
      </c>
      <c r="D70" t="s">
        <v>255</v>
      </c>
      <c r="E70" t="s">
        <v>206</v>
      </c>
      <c r="F70" s="499"/>
      <c r="G70" s="499"/>
      <c r="H70" s="499"/>
      <c r="I70" s="499">
        <v>0</v>
      </c>
      <c r="J70" s="499">
        <v>0</v>
      </c>
      <c r="K70" s="499">
        <v>0</v>
      </c>
      <c r="L70" s="499">
        <v>0</v>
      </c>
      <c r="M70" s="499">
        <v>0</v>
      </c>
    </row>
    <row r="71" spans="1:13">
      <c r="A71" t="s">
        <v>202</v>
      </c>
      <c r="B71" t="s">
        <v>340</v>
      </c>
      <c r="C71" t="s">
        <v>341</v>
      </c>
      <c r="D71" t="s">
        <v>255</v>
      </c>
      <c r="E71" t="s">
        <v>206</v>
      </c>
      <c r="F71" s="499"/>
      <c r="G71" s="499"/>
      <c r="H71" s="499"/>
      <c r="I71" s="499">
        <v>0</v>
      </c>
      <c r="J71" s="499">
        <v>0</v>
      </c>
      <c r="K71" s="499">
        <v>0</v>
      </c>
      <c r="L71" s="499">
        <v>0</v>
      </c>
      <c r="M71" s="499">
        <v>0</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0</v>
      </c>
      <c r="J74" s="499">
        <v>0</v>
      </c>
      <c r="K74" s="499">
        <v>0</v>
      </c>
      <c r="L74" s="499">
        <v>0</v>
      </c>
      <c r="M74" s="499">
        <v>0</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v>
      </c>
      <c r="J76" s="499">
        <v>0</v>
      </c>
      <c r="K76" s="499">
        <v>0</v>
      </c>
      <c r="L76" s="499">
        <v>0</v>
      </c>
      <c r="M76" s="499">
        <v>0</v>
      </c>
    </row>
    <row r="77" spans="1:13">
      <c r="A77" t="s">
        <v>202</v>
      </c>
      <c r="B77" t="s">
        <v>352</v>
      </c>
      <c r="C77" t="s">
        <v>353</v>
      </c>
      <c r="D77" t="s">
        <v>255</v>
      </c>
      <c r="E77" t="s">
        <v>206</v>
      </c>
      <c r="F77" s="499"/>
      <c r="G77" s="499"/>
      <c r="H77" s="499"/>
      <c r="I77" s="499">
        <v>0</v>
      </c>
      <c r="J77" s="499">
        <v>0</v>
      </c>
      <c r="K77" s="499">
        <v>0</v>
      </c>
      <c r="L77" s="499">
        <v>0</v>
      </c>
      <c r="M77" s="499">
        <v>0</v>
      </c>
    </row>
    <row r="78" spans="1:13">
      <c r="A78" t="s">
        <v>202</v>
      </c>
      <c r="B78" t="s">
        <v>354</v>
      </c>
      <c r="C78" t="s">
        <v>355</v>
      </c>
      <c r="D78" t="s">
        <v>255</v>
      </c>
      <c r="E78" t="s">
        <v>206</v>
      </c>
      <c r="F78" s="499"/>
      <c r="G78" s="499"/>
      <c r="H78" s="499"/>
      <c r="I78" s="499">
        <v>0</v>
      </c>
      <c r="J78" s="499">
        <v>0</v>
      </c>
      <c r="K78" s="499">
        <v>0</v>
      </c>
      <c r="L78" s="499">
        <v>0</v>
      </c>
      <c r="M78" s="499">
        <v>0</v>
      </c>
    </row>
    <row r="79" spans="1:13">
      <c r="A79" t="s">
        <v>202</v>
      </c>
      <c r="B79" t="s">
        <v>356</v>
      </c>
      <c r="C79" t="s">
        <v>357</v>
      </c>
      <c r="D79" t="s">
        <v>255</v>
      </c>
      <c r="E79" t="s">
        <v>206</v>
      </c>
      <c r="F79" s="499"/>
      <c r="G79" s="499"/>
      <c r="H79" s="499"/>
      <c r="I79" s="499">
        <v>0</v>
      </c>
      <c r="J79" s="499">
        <v>0</v>
      </c>
      <c r="K79" s="499">
        <v>0</v>
      </c>
      <c r="L79" s="499">
        <v>0</v>
      </c>
      <c r="M79" s="499">
        <v>0</v>
      </c>
    </row>
    <row r="80" spans="1:13">
      <c r="A80" t="s">
        <v>202</v>
      </c>
      <c r="B80" t="s">
        <v>358</v>
      </c>
      <c r="C80" t="s">
        <v>359</v>
      </c>
      <c r="D80" t="s">
        <v>255</v>
      </c>
      <c r="E80" t="s">
        <v>206</v>
      </c>
      <c r="F80" s="499"/>
      <c r="G80" s="499"/>
      <c r="H80" s="499"/>
      <c r="I80" s="499">
        <v>0</v>
      </c>
      <c r="J80" s="499">
        <v>0</v>
      </c>
      <c r="K80" s="499">
        <v>0</v>
      </c>
      <c r="L80" s="499">
        <v>0</v>
      </c>
      <c r="M80" s="499">
        <v>0</v>
      </c>
    </row>
    <row r="81" spans="1:13">
      <c r="A81" t="s">
        <v>202</v>
      </c>
      <c r="B81" t="s">
        <v>360</v>
      </c>
      <c r="C81" t="s">
        <v>361</v>
      </c>
      <c r="D81" t="s">
        <v>255</v>
      </c>
      <c r="E81" t="s">
        <v>206</v>
      </c>
      <c r="F81" s="499"/>
      <c r="G81" s="499"/>
      <c r="H81" s="499"/>
      <c r="I81" s="499">
        <v>0</v>
      </c>
      <c r="J81" s="499">
        <v>0</v>
      </c>
      <c r="K81" s="499">
        <v>0</v>
      </c>
      <c r="L81" s="499">
        <v>0</v>
      </c>
      <c r="M81" s="499">
        <v>0</v>
      </c>
    </row>
    <row r="82" spans="1:13">
      <c r="A82" t="s">
        <v>202</v>
      </c>
      <c r="B82" t="s">
        <v>362</v>
      </c>
      <c r="C82" t="s">
        <v>363</v>
      </c>
      <c r="D82" t="s">
        <v>255</v>
      </c>
      <c r="E82" t="s">
        <v>206</v>
      </c>
      <c r="F82" s="499"/>
      <c r="G82" s="499"/>
      <c r="H82" s="499"/>
      <c r="I82" s="499">
        <v>0</v>
      </c>
      <c r="J82" s="499">
        <v>0</v>
      </c>
      <c r="K82" s="499">
        <v>0</v>
      </c>
      <c r="L82" s="499">
        <v>0</v>
      </c>
      <c r="M82" s="499">
        <v>0</v>
      </c>
    </row>
    <row r="83" spans="1:13">
      <c r="A83" t="s">
        <v>202</v>
      </c>
      <c r="B83" t="s">
        <v>364</v>
      </c>
      <c r="C83" t="s">
        <v>365</v>
      </c>
      <c r="D83" t="s">
        <v>255</v>
      </c>
      <c r="E83" t="s">
        <v>206</v>
      </c>
      <c r="F83" s="499"/>
      <c r="G83" s="499"/>
      <c r="H83" s="499"/>
      <c r="I83" s="499">
        <v>0</v>
      </c>
      <c r="J83" s="499">
        <v>0</v>
      </c>
      <c r="K83" s="499">
        <v>0</v>
      </c>
      <c r="L83" s="499">
        <v>0</v>
      </c>
      <c r="M83" s="499">
        <v>0</v>
      </c>
    </row>
    <row r="84" spans="1:13">
      <c r="A84" t="s">
        <v>202</v>
      </c>
      <c r="B84" t="s">
        <v>366</v>
      </c>
      <c r="C84" t="s">
        <v>367</v>
      </c>
      <c r="D84" t="s">
        <v>255</v>
      </c>
      <c r="E84" t="s">
        <v>206</v>
      </c>
      <c r="F84" s="499"/>
      <c r="G84" s="499"/>
      <c r="H84" s="499"/>
      <c r="I84" s="499">
        <v>0</v>
      </c>
      <c r="J84" s="499">
        <v>0</v>
      </c>
      <c r="K84" s="499">
        <v>0</v>
      </c>
      <c r="L84" s="499">
        <v>0</v>
      </c>
      <c r="M84" s="499">
        <v>0</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2.1000000000000001E-2</v>
      </c>
      <c r="J123" s="500">
        <v>2.1000000000000001E-2</v>
      </c>
      <c r="K123" s="500">
        <v>2.1000000000000001E-2</v>
      </c>
      <c r="L123" s="500">
        <v>2.1000000000000001E-2</v>
      </c>
      <c r="M123" s="500">
        <v>2.1000000000000001E-2</v>
      </c>
    </row>
    <row r="124" spans="1:13">
      <c r="A124" t="s">
        <v>202</v>
      </c>
      <c r="B124" t="s">
        <v>447</v>
      </c>
      <c r="C124" t="s">
        <v>448</v>
      </c>
      <c r="D124" t="s">
        <v>446</v>
      </c>
      <c r="E124" t="s">
        <v>206</v>
      </c>
      <c r="F124" s="500"/>
      <c r="G124" s="500"/>
      <c r="H124" s="500"/>
      <c r="I124" s="500">
        <v>2.1000000000000001E-2</v>
      </c>
      <c r="J124" s="500">
        <v>2.1000000000000001E-2</v>
      </c>
      <c r="K124" s="500">
        <v>2.1000000000000001E-2</v>
      </c>
      <c r="L124" s="500">
        <v>2.1000000000000001E-2</v>
      </c>
      <c r="M124" s="500">
        <v>2.1000000000000001E-2</v>
      </c>
    </row>
    <row r="125" spans="1:13">
      <c r="A125" t="s">
        <v>202</v>
      </c>
      <c r="B125" t="s">
        <v>449</v>
      </c>
      <c r="C125" t="s">
        <v>450</v>
      </c>
      <c r="D125" t="s">
        <v>446</v>
      </c>
      <c r="E125" t="s">
        <v>206</v>
      </c>
      <c r="F125" s="500"/>
      <c r="G125" s="500"/>
      <c r="H125" s="500"/>
      <c r="I125" s="500">
        <v>6.0400000000000002E-2</v>
      </c>
      <c r="J125" s="500">
        <v>6.0400000000000002E-2</v>
      </c>
      <c r="K125" s="500">
        <v>6.0400000000000002E-2</v>
      </c>
      <c r="L125" s="500">
        <v>6.0400000000000002E-2</v>
      </c>
      <c r="M125" s="500">
        <v>6.0400000000000002E-2</v>
      </c>
    </row>
    <row r="126" spans="1:13">
      <c r="A126" t="s">
        <v>202</v>
      </c>
      <c r="B126" t="s">
        <v>451</v>
      </c>
      <c r="C126" t="s">
        <v>452</v>
      </c>
      <c r="D126" t="s">
        <v>446</v>
      </c>
      <c r="E126" t="s">
        <v>206</v>
      </c>
      <c r="F126" s="500"/>
      <c r="G126" s="500"/>
      <c r="H126" s="500"/>
      <c r="I126" s="500">
        <v>5.6500000000000002E-2</v>
      </c>
      <c r="J126" s="500">
        <v>5.6500000000000002E-2</v>
      </c>
      <c r="K126" s="500">
        <v>5.6500000000000002E-2</v>
      </c>
      <c r="L126" s="500">
        <v>5.6500000000000002E-2</v>
      </c>
      <c r="M126" s="500">
        <v>5.6500000000000002E-2</v>
      </c>
    </row>
    <row r="127" spans="1:13">
      <c r="A127" t="s">
        <v>202</v>
      </c>
      <c r="B127" t="s">
        <v>453</v>
      </c>
      <c r="C127" t="s">
        <v>454</v>
      </c>
      <c r="D127" t="s">
        <v>446</v>
      </c>
      <c r="E127" t="s">
        <v>206</v>
      </c>
      <c r="F127" s="500"/>
      <c r="G127" s="500"/>
      <c r="H127" s="500"/>
      <c r="I127" s="500">
        <v>5.3199999999999997E-2</v>
      </c>
      <c r="J127" s="500">
        <v>5.3199999999999997E-2</v>
      </c>
      <c r="K127" s="500">
        <v>5.3199999999999997E-2</v>
      </c>
      <c r="L127" s="500">
        <v>5.3199999999999997E-2</v>
      </c>
      <c r="M127" s="500">
        <v>5.3199999999999997E-2</v>
      </c>
    </row>
    <row r="128" spans="1:13">
      <c r="A128" t="s">
        <v>202</v>
      </c>
      <c r="B128" t="s">
        <v>455</v>
      </c>
      <c r="C128" t="s">
        <v>456</v>
      </c>
      <c r="D128" t="s">
        <v>446</v>
      </c>
      <c r="E128" t="s">
        <v>206</v>
      </c>
      <c r="F128" s="500"/>
      <c r="G128" s="500"/>
      <c r="H128" s="500"/>
      <c r="I128" s="500">
        <v>5.3199999999999997E-2</v>
      </c>
      <c r="J128" s="500">
        <v>5.3199999999999997E-2</v>
      </c>
      <c r="K128" s="500">
        <v>5.3199999999999997E-2</v>
      </c>
      <c r="L128" s="500">
        <v>5.3199999999999997E-2</v>
      </c>
      <c r="M128" s="500">
        <v>5.3199999999999997E-2</v>
      </c>
    </row>
    <row r="129" spans="1:13">
      <c r="A129" t="s">
        <v>202</v>
      </c>
      <c r="B129" t="s">
        <v>457</v>
      </c>
      <c r="C129" t="s">
        <v>458</v>
      </c>
      <c r="D129" t="s">
        <v>446</v>
      </c>
      <c r="E129" t="s">
        <v>206</v>
      </c>
      <c r="F129" s="500"/>
      <c r="G129" s="500"/>
      <c r="H129" s="500"/>
      <c r="I129" s="500">
        <v>0</v>
      </c>
      <c r="J129" s="500">
        <v>0</v>
      </c>
      <c r="K129" s="500">
        <v>0</v>
      </c>
      <c r="L129" s="500">
        <v>0</v>
      </c>
      <c r="M129" s="500">
        <v>0</v>
      </c>
    </row>
    <row r="130" spans="1:13">
      <c r="A130" t="s">
        <v>202</v>
      </c>
      <c r="B130" t="s">
        <v>459</v>
      </c>
      <c r="C130" t="s">
        <v>460</v>
      </c>
      <c r="D130" t="s">
        <v>446</v>
      </c>
      <c r="E130" t="s">
        <v>206</v>
      </c>
      <c r="F130" s="500"/>
      <c r="G130" s="500"/>
      <c r="H130" s="500"/>
      <c r="I130" s="500">
        <v>0</v>
      </c>
      <c r="J130" s="500">
        <v>0</v>
      </c>
      <c r="K130" s="500">
        <v>0</v>
      </c>
      <c r="L130" s="500">
        <v>0</v>
      </c>
      <c r="M130" s="500">
        <v>0</v>
      </c>
    </row>
    <row r="131" spans="1:13">
      <c r="A131" t="s">
        <v>202</v>
      </c>
      <c r="B131" t="s">
        <v>461</v>
      </c>
      <c r="C131" t="s">
        <v>462</v>
      </c>
      <c r="D131" t="s">
        <v>446</v>
      </c>
      <c r="E131" t="s">
        <v>206</v>
      </c>
      <c r="F131" s="500"/>
      <c r="G131" s="500"/>
      <c r="H131" s="500"/>
      <c r="I131" s="500">
        <v>0</v>
      </c>
      <c r="J131" s="500">
        <v>0</v>
      </c>
      <c r="K131" s="500">
        <v>0</v>
      </c>
      <c r="L131" s="500">
        <v>0</v>
      </c>
      <c r="M131" s="500">
        <v>0</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116.131022589919</v>
      </c>
      <c r="I138" s="499"/>
      <c r="J138" s="499"/>
      <c r="K138" s="499"/>
      <c r="L138" s="499"/>
      <c r="M138" s="499"/>
    </row>
    <row r="139" spans="1:13">
      <c r="A139" t="s">
        <v>202</v>
      </c>
      <c r="B139" t="s">
        <v>477</v>
      </c>
      <c r="C139" t="s">
        <v>478</v>
      </c>
      <c r="D139" t="s">
        <v>255</v>
      </c>
      <c r="E139" t="s">
        <v>206</v>
      </c>
      <c r="F139" s="499"/>
      <c r="G139" s="499"/>
      <c r="H139" s="499">
        <v>409.33407069208698</v>
      </c>
      <c r="I139" s="499"/>
      <c r="J139" s="499"/>
      <c r="K139" s="499"/>
      <c r="L139" s="499"/>
      <c r="M139" s="499"/>
    </row>
    <row r="140" spans="1:13">
      <c r="A140" t="s">
        <v>202</v>
      </c>
      <c r="B140" t="s">
        <v>479</v>
      </c>
      <c r="C140" t="s">
        <v>480</v>
      </c>
      <c r="D140" t="s">
        <v>255</v>
      </c>
      <c r="E140" t="s">
        <v>206</v>
      </c>
      <c r="F140" s="499"/>
      <c r="G140" s="499"/>
      <c r="H140" s="499">
        <v>0</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19D03-F1B0-48C5-8454-2E574387FDEC}">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5"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e">
        <f ca="1" xml:space="preserve"> RIGHT(CELL("filename", $A$1), LEN(CELL("filename", $A$1)) - SEARCH("]", CELL("filename", $A$1)))</f>
        <v>#VALUE!</v>
      </c>
      <c r="B1" s="166"/>
      <c r="C1" s="2"/>
      <c r="D1" s="2"/>
      <c r="E1" s="2"/>
      <c r="F1" s="2"/>
      <c r="G1" s="2"/>
      <c r="H1" s="501" t="str">
        <f>Inp!$F$10</f>
        <v>Bristol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BRL</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Bristol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CMA appellant company</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CMARun1: CMA final redeterminations_XLSPF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116.131022589919</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60.481206124897497</v>
      </c>
      <c r="N91" s="210">
        <f xml:space="preserve"> INDEX(F_Inputs!$A:$W,MATCH($C91,F_Inputs!$B:$B,0),MATCH(N$87,F_Inputs!$2:$2,0))</f>
        <v>60.6474490980154</v>
      </c>
      <c r="O91" s="210">
        <f xml:space="preserve"> INDEX(F_Inputs!$A:$W,MATCH($C91,F_Inputs!$B:$B,0),MATCH(O$87,F_Inputs!$2:$2,0))</f>
        <v>61.130585360777303</v>
      </c>
      <c r="P91" s="210">
        <f xml:space="preserve"> INDEX(F_Inputs!$A:$W,MATCH($C91,F_Inputs!$B:$B,0),MATCH(P$87,F_Inputs!$2:$2,0))</f>
        <v>61.732239056976503</v>
      </c>
      <c r="Q91" s="210">
        <f xml:space="preserve"> INDEX(F_Inputs!$A:$W,MATCH($C91,F_Inputs!$B:$B,0),MATCH(Q$87,F_Inputs!$2:$2,0))</f>
        <v>62.369809621957003</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1.4671586330344699</v>
      </c>
      <c r="N92" s="210">
        <f xml:space="preserve"> INDEX(F_Inputs!$A:$W,MATCH($C92,F_Inputs!$B:$B,0),MATCH(N$87,F_Inputs!$2:$2,0))</f>
        <v>1.7944154175895799</v>
      </c>
      <c r="O92" s="210">
        <f xml:space="preserve"> INDEX(F_Inputs!$A:$W,MATCH($C92,F_Inputs!$B:$B,0),MATCH(O$87,F_Inputs!$2:$2,0))</f>
        <v>1.9258385993620899</v>
      </c>
      <c r="P92" s="210">
        <f xml:space="preserve"> INDEX(F_Inputs!$A:$W,MATCH($C92,F_Inputs!$B:$B,0),MATCH(P$87,F_Inputs!$2:$2,0))</f>
        <v>1.97543164982329</v>
      </c>
      <c r="Q92" s="210">
        <f xml:space="preserve"> INDEX(F_Inputs!$A:$W,MATCH($C92,F_Inputs!$B:$B,0),MATCH(Q$87,F_Inputs!$2:$2,0))</f>
        <v>1.9958339079026699</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1.3009156599165701</v>
      </c>
      <c r="N93" s="210">
        <f xml:space="preserve"> INDEX(F_Inputs!$A:$W,MATCH($C93,F_Inputs!$B:$B,0),MATCH(N$87,F_Inputs!$2:$2,0))</f>
        <v>1.3112791548277101</v>
      </c>
      <c r="O93" s="210">
        <f xml:space="preserve"> INDEX(F_Inputs!$A:$W,MATCH($C93,F_Inputs!$B:$B,0),MATCH(O$87,F_Inputs!$2:$2,0))</f>
        <v>1.32418490316293</v>
      </c>
      <c r="P93" s="210">
        <f xml:space="preserve"> INDEX(F_Inputs!$A:$W,MATCH($C93,F_Inputs!$B:$B,0),MATCH(P$87,F_Inputs!$2:$2,0))</f>
        <v>1.3378610848427901</v>
      </c>
      <c r="Q93" s="210">
        <f xml:space="preserve"> INDEX(F_Inputs!$A:$W,MATCH($C93,F_Inputs!$B:$B,0),MATCH(Q$87,F_Inputs!$2:$2,0))</f>
        <v>1.35167851412705</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57.092757093425</v>
      </c>
      <c r="N94" s="210">
        <f xml:space="preserve"> INDEX(F_Inputs!$A:$W,MATCH($C94,F_Inputs!$B:$B,0),MATCH(N$87,F_Inputs!$2:$2,0))</f>
        <v>56.416869636343101</v>
      </c>
      <c r="O94" s="210">
        <f xml:space="preserve"> INDEX(F_Inputs!$A:$W,MATCH($C94,F_Inputs!$B:$B,0),MATCH(O$87,F_Inputs!$2:$2,0))</f>
        <v>55.81392171113</v>
      </c>
      <c r="P94" s="210">
        <f xml:space="preserve"> INDEX(F_Inputs!$A:$W,MATCH($C94,F_Inputs!$B:$B,0),MATCH(P$87,F_Inputs!$2:$2,0))</f>
        <v>55.230526831109302</v>
      </c>
      <c r="Q94" s="210">
        <f xml:space="preserve"> INDEX(F_Inputs!$A:$W,MATCH($C94,F_Inputs!$B:$B,0),MATCH(Q$87,F_Inputs!$2:$2,0))</f>
        <v>54.653229884643501</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60.481206124897497</v>
      </c>
      <c r="N95" s="210">
        <f xml:space="preserve"> INDEX(F_Inputs!$A:$W,MATCH($C95,F_Inputs!$B:$B,0),MATCH(N$87,F_Inputs!$2:$2,0))</f>
        <v>60.385472486763</v>
      </c>
      <c r="O95" s="210">
        <f xml:space="preserve"> INDEX(F_Inputs!$A:$W,MATCH($C95,F_Inputs!$B:$B,0),MATCH(O$87,F_Inputs!$2:$2,0))</f>
        <v>60.302207047086704</v>
      </c>
      <c r="P95" s="210">
        <f xml:space="preserve"> INDEX(F_Inputs!$A:$W,MATCH($C95,F_Inputs!$B:$B,0),MATCH(P$87,F_Inputs!$2:$2,0))</f>
        <v>60.260928697628799</v>
      </c>
      <c r="Q95" s="210">
        <f xml:space="preserve"> INDEX(F_Inputs!$A:$W,MATCH($C95,F_Inputs!$B:$B,0),MATCH(Q$87,F_Inputs!$2:$2,0))</f>
        <v>60.234353628073201</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1.19956250305243</v>
      </c>
      <c r="N96" s="210">
        <f xml:space="preserve"> INDEX(F_Inputs!$A:$W,MATCH($C96,F_Inputs!$B:$B,0),MATCH(N$87,F_Inputs!$2:$2,0))</f>
        <v>1.21024461955643</v>
      </c>
      <c r="O96" s="210">
        <f xml:space="preserve"> INDEX(F_Inputs!$A:$W,MATCH($C96,F_Inputs!$B:$B,0),MATCH(O$87,F_Inputs!$2:$2,0))</f>
        <v>1.2513462702051601</v>
      </c>
      <c r="P96" s="210">
        <f xml:space="preserve"> INDEX(F_Inputs!$A:$W,MATCH($C96,F_Inputs!$B:$B,0),MATCH(P$87,F_Inputs!$2:$2,0))</f>
        <v>1.2654795026502399</v>
      </c>
      <c r="Q96" s="210">
        <f xml:space="preserve"> INDEX(F_Inputs!$A:$W,MATCH($C96,F_Inputs!$B:$B,0),MATCH(Q$87,F_Inputs!$2:$2,0))</f>
        <v>1.26492142618962</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1.2952961411869499</v>
      </c>
      <c r="N99" s="210">
        <f xml:space="preserve"> INDEX(F_Inputs!$A:$W,MATCH($C99,F_Inputs!$B:$B,0),MATCH(N$87,F_Inputs!$2:$2,0))</f>
        <v>1.29351005923271</v>
      </c>
      <c r="O99" s="210">
        <f xml:space="preserve"> INDEX(F_Inputs!$A:$W,MATCH($C99,F_Inputs!$B:$B,0),MATCH(O$87,F_Inputs!$2:$2,0))</f>
        <v>1.2926246196631299</v>
      </c>
      <c r="P99" s="210">
        <f xml:space="preserve"> INDEX(F_Inputs!$A:$W,MATCH($C99,F_Inputs!$B:$B,0),MATCH(P$87,F_Inputs!$2:$2,0))</f>
        <v>1.2920545722058601</v>
      </c>
      <c r="Q99" s="210">
        <f xml:space="preserve"> INDEX(F_Inputs!$A:$W,MATCH($C99,F_Inputs!$B:$B,0),MATCH(Q$87,F_Inputs!$2:$2,0))</f>
        <v>1.2914847761395201</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56.8461355577654</v>
      </c>
      <c r="N101" s="210">
        <f xml:space="preserve"> INDEX(F_Inputs!$A:$W,MATCH($C101,F_Inputs!$B:$B,0),MATCH(N$87,F_Inputs!$2:$2,0))</f>
        <v>55.652366711052302</v>
      </c>
      <c r="O101" s="210">
        <f xml:space="preserve"> INDEX(F_Inputs!$A:$W,MATCH($C101,F_Inputs!$B:$B,0),MATCH(O$87,F_Inputs!$2:$2,0))</f>
        <v>54.4836670101202</v>
      </c>
      <c r="P101" s="210">
        <f xml:space="preserve"> INDEX(F_Inputs!$A:$W,MATCH($C101,F_Inputs!$B:$B,0),MATCH(P$87,F_Inputs!$2:$2,0))</f>
        <v>53.339510002907701</v>
      </c>
      <c r="Q101" s="210">
        <f xml:space="preserve"> INDEX(F_Inputs!$A:$W,MATCH($C101,F_Inputs!$B:$B,0),MATCH(Q$87,F_Inputs!$2:$2,0))</f>
        <v>52.219380292846601</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3.29539670246491</v>
      </c>
      <c r="O102" s="210">
        <f xml:space="preserve"> INDEX(F_Inputs!$A:$W,MATCH($C102,F_Inputs!$B:$B,0),MATCH(O$87,F_Inputs!$2:$2,0))</f>
        <v>6.3200845123612597</v>
      </c>
      <c r="P102" s="210">
        <f xml:space="preserve"> INDEX(F_Inputs!$A:$W,MATCH($C102,F_Inputs!$B:$B,0),MATCH(P$87,F_Inputs!$2:$2,0))</f>
        <v>13.0482978032014</v>
      </c>
      <c r="Q102" s="210">
        <f xml:space="preserve"> INDEX(F_Inputs!$A:$W,MATCH($C102,F_Inputs!$B:$B,0),MATCH(Q$87,F_Inputs!$2:$2,0))</f>
        <v>15.424963364160099</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6.6046285045404399E-2</v>
      </c>
      <c r="O103" s="210">
        <f xml:space="preserve"> INDEX(F_Inputs!$A:$W,MATCH($C103,F_Inputs!$B:$B,0),MATCH(O$87,F_Inputs!$2:$2,0))</f>
        <v>0.131149663821579</v>
      </c>
      <c r="P103" s="210">
        <f xml:space="preserve"> INDEX(F_Inputs!$A:$W,MATCH($C103,F_Inputs!$B:$B,0),MATCH(P$87,F_Inputs!$2:$2,0))</f>
        <v>0.27401425386723699</v>
      </c>
      <c r="Q103" s="210">
        <f xml:space="preserve"> INDEX(F_Inputs!$A:$W,MATCH($C103,F_Inputs!$B:$B,0),MATCH(Q$87,F_Inputs!$2:$2,0))</f>
        <v>0.32392423064738401</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3.3980168101308599</v>
      </c>
      <c r="N104" s="210">
        <f xml:space="preserve"> INDEX(F_Inputs!$A:$W,MATCH($C104,F_Inputs!$B:$B,0),MATCH(N$87,F_Inputs!$2:$2,0))</f>
        <v>3.26012856392716</v>
      </c>
      <c r="O104" s="210">
        <f xml:space="preserve"> INDEX(F_Inputs!$A:$W,MATCH($C104,F_Inputs!$B:$B,0),MATCH(O$87,F_Inputs!$2:$2,0))</f>
        <v>7.2042876585481697</v>
      </c>
      <c r="P104" s="210">
        <f xml:space="preserve"> INDEX(F_Inputs!$A:$W,MATCH($C104,F_Inputs!$B:$B,0),MATCH(P$87,F_Inputs!$2:$2,0))</f>
        <v>2.9978541506891698</v>
      </c>
      <c r="Q104" s="210">
        <f xml:space="preserve"> INDEX(F_Inputs!$A:$W,MATCH($C104,F_Inputs!$B:$B,0),MATCH(Q$87,F_Inputs!$2:$2,0))</f>
        <v>2.97971775775278</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0.102620107665952</v>
      </c>
      <c r="N105" s="210">
        <f xml:space="preserve"> INDEX(F_Inputs!$A:$W,MATCH($C105,F_Inputs!$B:$B,0),MATCH(N$87,F_Inputs!$2:$2,0))</f>
        <v>0.30148703907622298</v>
      </c>
      <c r="O105" s="210">
        <f xml:space="preserve"> INDEX(F_Inputs!$A:$W,MATCH($C105,F_Inputs!$B:$B,0),MATCH(O$87,F_Inputs!$2:$2,0))</f>
        <v>0.60722403152959803</v>
      </c>
      <c r="P105" s="210">
        <f xml:space="preserve"> INDEX(F_Inputs!$A:$W,MATCH($C105,F_Inputs!$B:$B,0),MATCH(P$87,F_Inputs!$2:$2,0))</f>
        <v>0.89520284359775903</v>
      </c>
      <c r="Q105" s="210">
        <f xml:space="preserve"> INDEX(F_Inputs!$A:$W,MATCH($C105,F_Inputs!$B:$B,0),MATCH(Q$87,F_Inputs!$2:$2,0))</f>
        <v>1.0412202870105001</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3.10224562217341</v>
      </c>
      <c r="N106" s="210">
        <f xml:space="preserve"> INDEX(F_Inputs!$A:$W,MATCH($C106,F_Inputs!$B:$B,0),MATCH(N$87,F_Inputs!$2:$2,0))</f>
        <v>5.83274938265735</v>
      </c>
      <c r="O106" s="210">
        <f xml:space="preserve"> INDEX(F_Inputs!$A:$W,MATCH($C106,F_Inputs!$B:$B,0),MATCH(O$87,F_Inputs!$2:$2,0))</f>
        <v>11.797347434283401</v>
      </c>
      <c r="P106" s="210">
        <f xml:space="preserve"> INDEX(F_Inputs!$A:$W,MATCH($C106,F_Inputs!$B:$B,0),MATCH(P$87,F_Inputs!$2:$2,0))</f>
        <v>13.659314628614901</v>
      </c>
      <c r="Q106" s="210">
        <f xml:space="preserve"> INDEX(F_Inputs!$A:$W,MATCH($C106,F_Inputs!$B:$B,0),MATCH(Q$87,F_Inputs!$2:$2,0))</f>
        <v>15.340610955116899</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120.96241224979499</v>
      </c>
      <c r="N107" s="210">
        <f xml:space="preserve"> INDEX(F_Inputs!$A:$W,MATCH($C107,F_Inputs!$B:$B,0),MATCH(N$87,F_Inputs!$2:$2,0))</f>
        <v>124.32831828724299</v>
      </c>
      <c r="O107" s="210">
        <f xml:space="preserve"> INDEX(F_Inputs!$A:$W,MATCH($C107,F_Inputs!$B:$B,0),MATCH(O$87,F_Inputs!$2:$2,0))</f>
        <v>127.75287692022501</v>
      </c>
      <c r="P107" s="210">
        <f xml:space="preserve"> INDEX(F_Inputs!$A:$W,MATCH($C107,F_Inputs!$B:$B,0),MATCH(P$87,F_Inputs!$2:$2,0))</f>
        <v>135.04146555780699</v>
      </c>
      <c r="Q107" s="210">
        <f xml:space="preserve"> INDEX(F_Inputs!$A:$W,MATCH($C107,F_Inputs!$B:$B,0),MATCH(Q$87,F_Inputs!$2:$2,0))</f>
        <v>138.02912661419001</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2.6667211360868999</v>
      </c>
      <c r="N108" s="210">
        <f xml:space="preserve"> INDEX(F_Inputs!$A:$W,MATCH($C108,F_Inputs!$B:$B,0),MATCH(N$87,F_Inputs!$2:$2,0))</f>
        <v>3.0707063221914099</v>
      </c>
      <c r="O108" s="210">
        <f xml:space="preserve"> INDEX(F_Inputs!$A:$W,MATCH($C108,F_Inputs!$B:$B,0),MATCH(O$87,F_Inputs!$2:$2,0))</f>
        <v>3.3083345333888299</v>
      </c>
      <c r="P108" s="210">
        <f xml:space="preserve"> INDEX(F_Inputs!$A:$W,MATCH($C108,F_Inputs!$B:$B,0),MATCH(P$87,F_Inputs!$2:$2,0))</f>
        <v>3.5149254063407702</v>
      </c>
      <c r="Q108" s="210">
        <f xml:space="preserve"> INDEX(F_Inputs!$A:$W,MATCH($C108,F_Inputs!$B:$B,0),MATCH(Q$87,F_Inputs!$2:$2,0))</f>
        <v>3.5846795647396701</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117.041138273364</v>
      </c>
      <c r="N109" s="210">
        <f xml:space="preserve"> INDEX(F_Inputs!$A:$W,MATCH($C109,F_Inputs!$B:$B,0),MATCH(N$87,F_Inputs!$2:$2,0))</f>
        <v>117.901985730053</v>
      </c>
      <c r="O109" s="210">
        <f xml:space="preserve"> INDEX(F_Inputs!$A:$W,MATCH($C109,F_Inputs!$B:$B,0),MATCH(O$87,F_Inputs!$2:$2,0))</f>
        <v>122.094936155534</v>
      </c>
      <c r="P109" s="210">
        <f xml:space="preserve"> INDEX(F_Inputs!$A:$W,MATCH($C109,F_Inputs!$B:$B,0),MATCH(P$87,F_Inputs!$2:$2,0))</f>
        <v>122.229351462632</v>
      </c>
      <c r="Q109" s="210">
        <f xml:space="preserve"> INDEX(F_Inputs!$A:$W,MATCH($C109,F_Inputs!$B:$B,0),MATCH(Q$87,F_Inputs!$2:$2,0))</f>
        <v>122.213221132607</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2.1000000000000001E-2</v>
      </c>
      <c r="N110" s="286">
        <f xml:space="preserve"> INDEX(F_Inputs!$A:$W,MATCH($C110,F_Inputs!$B:$B,0),MATCH(N$87,F_Inputs!$2:$2,0))</f>
        <v>2.1000000000000001E-2</v>
      </c>
      <c r="O110" s="286">
        <f xml:space="preserve"> INDEX(F_Inputs!$A:$W,MATCH($C110,F_Inputs!$B:$B,0),MATCH(O$87,F_Inputs!$2:$2,0))</f>
        <v>2.1000000000000001E-2</v>
      </c>
      <c r="P110" s="286">
        <f xml:space="preserve"> INDEX(F_Inputs!$A:$W,MATCH($C110,F_Inputs!$B:$B,0),MATCH(P$87,F_Inputs!$2:$2,0))</f>
        <v>2.1000000000000001E-2</v>
      </c>
      <c r="Q110" s="286">
        <f xml:space="preserve"> INDEX(F_Inputs!$A:$W,MATCH($C110,F_Inputs!$B:$B,0),MATCH(Q$87,F_Inputs!$2:$2,0))</f>
        <v>2.1000000000000001E-2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409.33407069208698</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213.18178167511101</v>
      </c>
      <c r="N114" s="210">
        <f xml:space="preserve"> INDEX(F_Inputs!$A:$W,MATCH($C114,F_Inputs!$B:$B,0),MATCH(N$87,F_Inputs!$2:$2,0))</f>
        <v>206.01621103034401</v>
      </c>
      <c r="O114" s="210">
        <f xml:space="preserve"> INDEX(F_Inputs!$A:$W,MATCH($C114,F_Inputs!$B:$B,0),MATCH(O$87,F_Inputs!$2:$2,0))</f>
        <v>200.12743263956699</v>
      </c>
      <c r="P114" s="210">
        <f xml:space="preserve"> INDEX(F_Inputs!$A:$W,MATCH($C114,F_Inputs!$B:$B,0),MATCH(P$87,F_Inputs!$2:$2,0))</f>
        <v>194.76876550137899</v>
      </c>
      <c r="Q114" s="210">
        <f xml:space="preserve"> INDEX(F_Inputs!$A:$W,MATCH($C114,F_Inputs!$B:$B,0),MATCH(Q$87,F_Inputs!$2:$2,0))</f>
        <v>189.644788818569</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5.1713831689205199</v>
      </c>
      <c r="N115" s="210">
        <f xml:space="preserve"> INDEX(F_Inputs!$A:$W,MATCH($C115,F_Inputs!$B:$B,0),MATCH(N$87,F_Inputs!$2:$2,0))</f>
        <v>6.0955352755031704</v>
      </c>
      <c r="O115" s="210">
        <f xml:space="preserve"> INDEX(F_Inputs!$A:$W,MATCH($C115,F_Inputs!$B:$B,0),MATCH(O$87,F_Inputs!$2:$2,0))</f>
        <v>6.3047512516672697</v>
      </c>
      <c r="P115" s="210">
        <f xml:space="preserve"> INDEX(F_Inputs!$A:$W,MATCH($C115,F_Inputs!$B:$B,0),MATCH(P$87,F_Inputs!$2:$2,0))</f>
        <v>6.2326004960442702</v>
      </c>
      <c r="Q115" s="210">
        <f xml:space="preserve"> INDEX(F_Inputs!$A:$W,MATCH($C115,F_Inputs!$B:$B,0),MATCH(Q$87,F_Inputs!$2:$2,0))</f>
        <v>6.0686332421943403</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12.336953813687799</v>
      </c>
      <c r="N116" s="210">
        <f xml:space="preserve"> INDEX(F_Inputs!$A:$W,MATCH($C116,F_Inputs!$B:$B,0),MATCH(N$87,F_Inputs!$2:$2,0))</f>
        <v>11.9843136662803</v>
      </c>
      <c r="O116" s="210">
        <f xml:space="preserve"> INDEX(F_Inputs!$A:$W,MATCH($C116,F_Inputs!$B:$B,0),MATCH(O$87,F_Inputs!$2:$2,0))</f>
        <v>11.6634183898547</v>
      </c>
      <c r="P116" s="210">
        <f xml:space="preserve"> INDEX(F_Inputs!$A:$W,MATCH($C116,F_Inputs!$B:$B,0),MATCH(P$87,F_Inputs!$2:$2,0))</f>
        <v>11.356577178854399</v>
      </c>
      <c r="Q116" s="210">
        <f xml:space="preserve"> INDEX(F_Inputs!$A:$W,MATCH($C116,F_Inputs!$B:$B,0),MATCH(Q$87,F_Inputs!$2:$2,0))</f>
        <v>11.057808346433101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193.941108300433</v>
      </c>
      <c r="N117" s="210">
        <f xml:space="preserve"> INDEX(F_Inputs!$A:$W,MATCH($C117,F_Inputs!$B:$B,0),MATCH(N$87,F_Inputs!$2:$2,0))</f>
        <v>184.695814889525</v>
      </c>
      <c r="O117" s="210">
        <f xml:space="preserve"> INDEX(F_Inputs!$A:$W,MATCH($C117,F_Inputs!$B:$B,0),MATCH(O$87,F_Inputs!$2:$2,0))</f>
        <v>176.09613381160699</v>
      </c>
      <c r="P117" s="210">
        <f xml:space="preserve"> INDEX(F_Inputs!$A:$W,MATCH($C117,F_Inputs!$B:$B,0),MATCH(P$87,F_Inputs!$2:$2,0))</f>
        <v>167.93672548804199</v>
      </c>
      <c r="Q117" s="210">
        <f xml:space="preserve"> INDEX(F_Inputs!$A:$W,MATCH($C117,F_Inputs!$B:$B,0),MATCH(Q$87,F_Inputs!$2:$2,0))</f>
        <v>160.15538306944401</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213.18178167511101</v>
      </c>
      <c r="N118" s="210">
        <f xml:space="preserve"> INDEX(F_Inputs!$A:$W,MATCH($C118,F_Inputs!$B:$B,0),MATCH(N$87,F_Inputs!$2:$2,0))</f>
        <v>205.84374303388799</v>
      </c>
      <c r="O118" s="210">
        <f xml:space="preserve"> INDEX(F_Inputs!$A:$W,MATCH($C118,F_Inputs!$B:$B,0),MATCH(O$87,F_Inputs!$2:$2,0))</f>
        <v>198.79889523041899</v>
      </c>
      <c r="P118" s="210">
        <f xml:space="preserve"> INDEX(F_Inputs!$A:$W,MATCH($C118,F_Inputs!$B:$B,0),MATCH(P$87,F_Inputs!$2:$2,0))</f>
        <v>192.12865255857099</v>
      </c>
      <c r="Q118" s="210">
        <f xml:space="preserve"> INDEX(F_Inputs!$A:$W,MATCH($C118,F_Inputs!$B:$B,0),MATCH(Q$87,F_Inputs!$2:$2,0))</f>
        <v>185.727463815547</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4.2281708321637099</v>
      </c>
      <c r="N119" s="210">
        <f xml:space="preserve"> INDEX(F_Inputs!$A:$W,MATCH($C119,F_Inputs!$B:$B,0),MATCH(N$87,F_Inputs!$2:$2,0))</f>
        <v>4.1255168208003896</v>
      </c>
      <c r="O119" s="210">
        <f xml:space="preserve"> INDEX(F_Inputs!$A:$W,MATCH($C119,F_Inputs!$B:$B,0),MATCH(O$87,F_Inputs!$2:$2,0))</f>
        <v>4.1253258918573801</v>
      </c>
      <c r="P119" s="210">
        <f xml:space="preserve"> INDEX(F_Inputs!$A:$W,MATCH($C119,F_Inputs!$B:$B,0),MATCH(P$87,F_Inputs!$2:$2,0))</f>
        <v>4.0347017037301001</v>
      </c>
      <c r="Q119" s="210">
        <f xml:space="preserve"> INDEX(F_Inputs!$A:$W,MATCH($C119,F_Inputs!$B:$B,0),MATCH(Q$87,F_Inputs!$2:$2,0))</f>
        <v>3.90027674012675</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11.566209473387</v>
      </c>
      <c r="N122" s="210">
        <f xml:space="preserve"> INDEX(F_Inputs!$A:$W,MATCH($C122,F_Inputs!$B:$B,0),MATCH(N$87,F_Inputs!$2:$2,0))</f>
        <v>11.1703646242694</v>
      </c>
      <c r="O122" s="210">
        <f xml:space="preserve"> INDEX(F_Inputs!$A:$W,MATCH($C122,F_Inputs!$B:$B,0),MATCH(O$87,F_Inputs!$2:$2,0))</f>
        <v>10.7955685637051</v>
      </c>
      <c r="P122" s="210">
        <f xml:space="preserve"> INDEX(F_Inputs!$A:$W,MATCH($C122,F_Inputs!$B:$B,0),MATCH(P$87,F_Inputs!$2:$2,0))</f>
        <v>10.435890446754399</v>
      </c>
      <c r="Q122" s="210">
        <f xml:space="preserve"> INDEX(F_Inputs!$A:$W,MATCH($C122,F_Inputs!$B:$B,0),MATCH(Q$87,F_Inputs!$2:$2,0))</f>
        <v>10.0881957975618</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193.778749065634</v>
      </c>
      <c r="N124" s="210">
        <f xml:space="preserve"> INDEX(F_Inputs!$A:$W,MATCH($C124,F_Inputs!$B:$B,0),MATCH(N$87,F_Inputs!$2:$2,0))</f>
        <v>183.469719615342</v>
      </c>
      <c r="O124" s="210">
        <f xml:space="preserve"> INDEX(F_Inputs!$A:$W,MATCH($C124,F_Inputs!$B:$B,0),MATCH(O$87,F_Inputs!$2:$2,0))</f>
        <v>173.70913053180601</v>
      </c>
      <c r="P124" s="210">
        <f xml:space="preserve"> INDEX(F_Inputs!$A:$W,MATCH($C124,F_Inputs!$B:$B,0),MATCH(P$87,F_Inputs!$2:$2,0))</f>
        <v>164.46780478751401</v>
      </c>
      <c r="Q124" s="210">
        <f xml:space="preserve"> INDEX(F_Inputs!$A:$W,MATCH($C124,F_Inputs!$B:$B,0),MATCH(Q$87,F_Inputs!$2:$2,0))</f>
        <v>155.71811757281799</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20.354159475993299</v>
      </c>
      <c r="O125" s="210">
        <f xml:space="preserve"> INDEX(F_Inputs!$A:$W,MATCH($C125,F_Inputs!$B:$B,0),MATCH(O$87,F_Inputs!$2:$2,0))</f>
        <v>39.457208077339402</v>
      </c>
      <c r="P125" s="210">
        <f xml:space="preserve"> INDEX(F_Inputs!$A:$W,MATCH($C125,F_Inputs!$B:$B,0),MATCH(P$87,F_Inputs!$2:$2,0))</f>
        <v>55.345095361905898</v>
      </c>
      <c r="Q125" s="210">
        <f xml:space="preserve"> INDEX(F_Inputs!$A:$W,MATCH($C125,F_Inputs!$B:$B,0),MATCH(Q$87,F_Inputs!$2:$2,0))</f>
        <v>73.247823784828199</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0.40793772039813597</v>
      </c>
      <c r="O126" s="210">
        <f xml:space="preserve"> INDEX(F_Inputs!$A:$W,MATCH($C126,F_Inputs!$B:$B,0),MATCH(O$87,F_Inputs!$2:$2,0))</f>
        <v>0.81878645207353296</v>
      </c>
      <c r="P126" s="210">
        <f xml:space="preserve"> INDEX(F_Inputs!$A:$W,MATCH($C126,F_Inputs!$B:$B,0),MATCH(P$87,F_Inputs!$2:$2,0))</f>
        <v>1.16224700260006</v>
      </c>
      <c r="Q126" s="210">
        <f xml:space="preserve"> INDEX(F_Inputs!$A:$W,MATCH($C126,F_Inputs!$B:$B,0),MATCH(Q$87,F_Inputs!$2:$2,0))</f>
        <v>1.5382042994814999</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20.9103754633175</v>
      </c>
      <c r="N127" s="210">
        <f xml:space="preserve"> INDEX(F_Inputs!$A:$W,MATCH($C127,F_Inputs!$B:$B,0),MATCH(N$87,F_Inputs!$2:$2,0))</f>
        <v>20.3407175383152</v>
      </c>
      <c r="O127" s="210">
        <f xml:space="preserve"> INDEX(F_Inputs!$A:$W,MATCH($C127,F_Inputs!$B:$B,0),MATCH(O$87,F_Inputs!$2:$2,0))</f>
        <v>17.6821283557199</v>
      </c>
      <c r="P127" s="210">
        <f xml:space="preserve"> INDEX(F_Inputs!$A:$W,MATCH($C127,F_Inputs!$B:$B,0),MATCH(P$87,F_Inputs!$2:$2,0))</f>
        <v>20.286287275646199</v>
      </c>
      <c r="Q127" s="210">
        <f xml:space="preserve"> INDEX(F_Inputs!$A:$W,MATCH($C127,F_Inputs!$B:$B,0),MATCH(Q$87,F_Inputs!$2:$2,0))</f>
        <v>21.3805831355082</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0.55621598732424604</v>
      </c>
      <c r="N128" s="210">
        <f xml:space="preserve"> INDEX(F_Inputs!$A:$W,MATCH($C128,F_Inputs!$B:$B,0),MATCH(N$87,F_Inputs!$2:$2,0))</f>
        <v>1.6456066573672099</v>
      </c>
      <c r="O128" s="210">
        <f xml:space="preserve"> INDEX(F_Inputs!$A:$W,MATCH($C128,F_Inputs!$B:$B,0),MATCH(O$87,F_Inputs!$2:$2,0))</f>
        <v>2.6130275232269198</v>
      </c>
      <c r="P128" s="210">
        <f xml:space="preserve"> INDEX(F_Inputs!$A:$W,MATCH($C128,F_Inputs!$B:$B,0),MATCH(P$87,F_Inputs!$2:$2,0))</f>
        <v>3.54580585532391</v>
      </c>
      <c r="Q128" s="210">
        <f xml:space="preserve"> INDEX(F_Inputs!$A:$W,MATCH($C128,F_Inputs!$B:$B,0),MATCH(Q$87,F_Inputs!$2:$2,0))</f>
        <v>4.5473402054897996</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19.161153520663799</v>
      </c>
      <c r="N129" s="210">
        <f xml:space="preserve"> INDEX(F_Inputs!$A:$W,MATCH($C129,F_Inputs!$B:$B,0),MATCH(N$87,F_Inputs!$2:$2,0))</f>
        <v>36.4147038863725</v>
      </c>
      <c r="O129" s="210">
        <f xml:space="preserve"> INDEX(F_Inputs!$A:$W,MATCH($C129,F_Inputs!$B:$B,0),MATCH(O$87,F_Inputs!$2:$2,0))</f>
        <v>50.039118405755403</v>
      </c>
      <c r="P129" s="210">
        <f xml:space="preserve"> INDEX(F_Inputs!$A:$W,MATCH($C129,F_Inputs!$B:$B,0),MATCH(P$87,F_Inputs!$2:$2,0))</f>
        <v>64.863367731751396</v>
      </c>
      <c r="Q129" s="210">
        <f xml:space="preserve"> INDEX(F_Inputs!$A:$W,MATCH($C129,F_Inputs!$B:$B,0),MATCH(Q$87,F_Inputs!$2:$2,0))</f>
        <v>79.463164702607799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426.36356335022202</v>
      </c>
      <c r="N130" s="210">
        <f xml:space="preserve"> INDEX(F_Inputs!$A:$W,MATCH($C130,F_Inputs!$B:$B,0),MATCH(N$87,F_Inputs!$2:$2,0))</f>
        <v>432.21411354022501</v>
      </c>
      <c r="O130" s="210">
        <f xml:space="preserve"> INDEX(F_Inputs!$A:$W,MATCH($C130,F_Inputs!$B:$B,0),MATCH(O$87,F_Inputs!$2:$2,0))</f>
        <v>438.38353594732502</v>
      </c>
      <c r="P130" s="210">
        <f xml:space="preserve"> INDEX(F_Inputs!$A:$W,MATCH($C130,F_Inputs!$B:$B,0),MATCH(P$87,F_Inputs!$2:$2,0))</f>
        <v>442.24251342185602</v>
      </c>
      <c r="Q130" s="210">
        <f xml:space="preserve"> INDEX(F_Inputs!$A:$W,MATCH($C130,F_Inputs!$B:$B,0),MATCH(Q$87,F_Inputs!$2:$2,0))</f>
        <v>448.620076418944</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9.3995540010842298</v>
      </c>
      <c r="N131" s="210">
        <f xml:space="preserve"> INDEX(F_Inputs!$A:$W,MATCH($C131,F_Inputs!$B:$B,0),MATCH(N$87,F_Inputs!$2:$2,0))</f>
        <v>10.628989816701701</v>
      </c>
      <c r="O131" s="210">
        <f xml:space="preserve"> INDEX(F_Inputs!$A:$W,MATCH($C131,F_Inputs!$B:$B,0),MATCH(O$87,F_Inputs!$2:$2,0))</f>
        <v>11.2488635955982</v>
      </c>
      <c r="P131" s="210">
        <f xml:space="preserve"> INDEX(F_Inputs!$A:$W,MATCH($C131,F_Inputs!$B:$B,0),MATCH(P$87,F_Inputs!$2:$2,0))</f>
        <v>11.4295492023744</v>
      </c>
      <c r="Q131" s="210">
        <f xml:space="preserve"> INDEX(F_Inputs!$A:$W,MATCH($C131,F_Inputs!$B:$B,0),MATCH(Q$87,F_Inputs!$2:$2,0))</f>
        <v>11.5071142818026</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406.88101088673102</v>
      </c>
      <c r="N132" s="210">
        <f xml:space="preserve"> INDEX(F_Inputs!$A:$W,MATCH($C132,F_Inputs!$B:$B,0),MATCH(N$87,F_Inputs!$2:$2,0))</f>
        <v>404.58023839124002</v>
      </c>
      <c r="O132" s="210">
        <f xml:space="preserve"> INDEX(F_Inputs!$A:$W,MATCH($C132,F_Inputs!$B:$B,0),MATCH(O$87,F_Inputs!$2:$2,0))</f>
        <v>399.84438274916801</v>
      </c>
      <c r="P132" s="210">
        <f xml:space="preserve"> INDEX(F_Inputs!$A:$W,MATCH($C132,F_Inputs!$B:$B,0),MATCH(P$87,F_Inputs!$2:$2,0))</f>
        <v>397.26789800730802</v>
      </c>
      <c r="Q132" s="210">
        <f xml:space="preserve"> INDEX(F_Inputs!$A:$W,MATCH($C132,F_Inputs!$B:$B,0),MATCH(Q$87,F_Inputs!$2:$2,0))</f>
        <v>395.33666534487003</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5.6500000000000002E-2</v>
      </c>
      <c r="N133" s="286">
        <f xml:space="preserve"> INDEX(F_Inputs!$A:$W,MATCH($C133,F_Inputs!$B:$B,0),MATCH(N$87,F_Inputs!$2:$2,0))</f>
        <v>5.6500000000000002E-2</v>
      </c>
      <c r="O133" s="286">
        <f xml:space="preserve"> INDEX(F_Inputs!$A:$W,MATCH($C133,F_Inputs!$B:$B,0),MATCH(O$87,F_Inputs!$2:$2,0))</f>
        <v>5.6500000000000002E-2</v>
      </c>
      <c r="P133" s="286">
        <f xml:space="preserve"> INDEX(F_Inputs!$A:$W,MATCH($C133,F_Inputs!$B:$B,0),MATCH(P$87,F_Inputs!$2:$2,0))</f>
        <v>5.6500000000000002E-2</v>
      </c>
      <c r="Q133" s="286">
        <f xml:space="preserve"> INDEX(F_Inputs!$A:$W,MATCH($C133,F_Inputs!$B:$B,0),MATCH(Q$87,F_Inputs!$2:$2,0))</f>
        <v>5.6500000000000002E-2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v>
      </c>
      <c r="N137" s="210">
        <f xml:space="preserve"> INDEX(F_Inputs!$A:$W,MATCH($C137,F_Inputs!$B:$B,0),MATCH(N$87,F_Inputs!$2:$2,0))</f>
        <v>0</v>
      </c>
      <c r="O137" s="210">
        <f xml:space="preserve"> INDEX(F_Inputs!$A:$W,MATCH($C137,F_Inputs!$B:$B,0),MATCH(O$87,F_Inputs!$2:$2,0))</f>
        <v>0</v>
      </c>
      <c r="P137" s="210">
        <f xml:space="preserve"> INDEX(F_Inputs!$A:$W,MATCH($C137,F_Inputs!$B:$B,0),MATCH(P$87,F_Inputs!$2:$2,0))</f>
        <v>0</v>
      </c>
      <c r="Q137" s="210">
        <f xml:space="preserve"> INDEX(F_Inputs!$A:$W,MATCH($C137,F_Inputs!$B:$B,0),MATCH(Q$87,F_Inputs!$2:$2,0))</f>
        <v>0</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0</v>
      </c>
      <c r="N138" s="210">
        <f xml:space="preserve"> INDEX(F_Inputs!$A:$W,MATCH($C138,F_Inputs!$B:$B,0),MATCH(N$87,F_Inputs!$2:$2,0))</f>
        <v>0</v>
      </c>
      <c r="O138" s="210">
        <f xml:space="preserve"> INDEX(F_Inputs!$A:$W,MATCH($C138,F_Inputs!$B:$B,0),MATCH(O$87,F_Inputs!$2:$2,0))</f>
        <v>0</v>
      </c>
      <c r="P138" s="210">
        <f xml:space="preserve"> INDEX(F_Inputs!$A:$W,MATCH($C138,F_Inputs!$B:$B,0),MATCH(P$87,F_Inputs!$2:$2,0))</f>
        <v>0</v>
      </c>
      <c r="Q138" s="210">
        <f xml:space="preserve"> INDEX(F_Inputs!$A:$W,MATCH($C138,F_Inputs!$B:$B,0),MATCH(Q$87,F_Inputs!$2:$2,0))</f>
        <v>0</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0</v>
      </c>
      <c r="N139" s="210">
        <f xml:space="preserve"> INDEX(F_Inputs!$A:$W,MATCH($C139,F_Inputs!$B:$B,0),MATCH(N$87,F_Inputs!$2:$2,0))</f>
        <v>0</v>
      </c>
      <c r="O139" s="210">
        <f xml:space="preserve"> INDEX(F_Inputs!$A:$W,MATCH($C139,F_Inputs!$B:$B,0),MATCH(O$87,F_Inputs!$2:$2,0))</f>
        <v>0</v>
      </c>
      <c r="P139" s="210">
        <f xml:space="preserve"> INDEX(F_Inputs!$A:$W,MATCH($C139,F_Inputs!$B:$B,0),MATCH(P$87,F_Inputs!$2:$2,0))</f>
        <v>0</v>
      </c>
      <c r="Q139" s="210">
        <f xml:space="preserve"> INDEX(F_Inputs!$A:$W,MATCH($C139,F_Inputs!$B:$B,0),MATCH(Q$87,F_Inputs!$2:$2,0))</f>
        <v>0</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v>
      </c>
      <c r="N140" s="210">
        <f xml:space="preserve"> INDEX(F_Inputs!$A:$W,MATCH($C140,F_Inputs!$B:$B,0),MATCH(N$87,F_Inputs!$2:$2,0))</f>
        <v>0</v>
      </c>
      <c r="O140" s="210">
        <f xml:space="preserve"> INDEX(F_Inputs!$A:$W,MATCH($C140,F_Inputs!$B:$B,0),MATCH(O$87,F_Inputs!$2:$2,0))</f>
        <v>0</v>
      </c>
      <c r="P140" s="210">
        <f xml:space="preserve"> INDEX(F_Inputs!$A:$W,MATCH($C140,F_Inputs!$B:$B,0),MATCH(P$87,F_Inputs!$2:$2,0))</f>
        <v>0</v>
      </c>
      <c r="Q140" s="210">
        <f xml:space="preserve"> INDEX(F_Inputs!$A:$W,MATCH($C140,F_Inputs!$B:$B,0),MATCH(Q$87,F_Inputs!$2:$2,0))</f>
        <v>0</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v>
      </c>
      <c r="N141" s="210">
        <f xml:space="preserve"> INDEX(F_Inputs!$A:$W,MATCH($C141,F_Inputs!$B:$B,0),MATCH(N$87,F_Inputs!$2:$2,0))</f>
        <v>0</v>
      </c>
      <c r="O141" s="210">
        <f xml:space="preserve"> INDEX(F_Inputs!$A:$W,MATCH($C141,F_Inputs!$B:$B,0),MATCH(O$87,F_Inputs!$2:$2,0))</f>
        <v>0</v>
      </c>
      <c r="P141" s="210">
        <f xml:space="preserve"> INDEX(F_Inputs!$A:$W,MATCH($C141,F_Inputs!$B:$B,0),MATCH(P$87,F_Inputs!$2:$2,0))</f>
        <v>0</v>
      </c>
      <c r="Q141" s="210">
        <f xml:space="preserve"> INDEX(F_Inputs!$A:$W,MATCH($C141,F_Inputs!$B:$B,0),MATCH(Q$87,F_Inputs!$2:$2,0))</f>
        <v>0</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0</v>
      </c>
      <c r="N142" s="210">
        <f xml:space="preserve"> INDEX(F_Inputs!$A:$W,MATCH($C142,F_Inputs!$B:$B,0),MATCH(N$87,F_Inputs!$2:$2,0))</f>
        <v>0</v>
      </c>
      <c r="O142" s="210">
        <f xml:space="preserve"> INDEX(F_Inputs!$A:$W,MATCH($C142,F_Inputs!$B:$B,0),MATCH(O$87,F_Inputs!$2:$2,0))</f>
        <v>0</v>
      </c>
      <c r="P142" s="210">
        <f xml:space="preserve"> INDEX(F_Inputs!$A:$W,MATCH($C142,F_Inputs!$B:$B,0),MATCH(P$87,F_Inputs!$2:$2,0))</f>
        <v>0</v>
      </c>
      <c r="Q142" s="210">
        <f xml:space="preserve"> INDEX(F_Inputs!$A:$W,MATCH($C142,F_Inputs!$B:$B,0),MATCH(Q$87,F_Inputs!$2:$2,0))</f>
        <v>0</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0</v>
      </c>
      <c r="N145" s="210">
        <f xml:space="preserve"> INDEX(F_Inputs!$A:$W,MATCH($C145,F_Inputs!$B:$B,0),MATCH(N$87,F_Inputs!$2:$2,0))</f>
        <v>0</v>
      </c>
      <c r="O145" s="210">
        <f xml:space="preserve"> INDEX(F_Inputs!$A:$W,MATCH($C145,F_Inputs!$B:$B,0),MATCH(O$87,F_Inputs!$2:$2,0))</f>
        <v>0</v>
      </c>
      <c r="P145" s="210">
        <f xml:space="preserve"> INDEX(F_Inputs!$A:$W,MATCH($C145,F_Inputs!$B:$B,0),MATCH(P$87,F_Inputs!$2:$2,0))</f>
        <v>0</v>
      </c>
      <c r="Q145" s="210">
        <f xml:space="preserve"> INDEX(F_Inputs!$A:$W,MATCH($C145,F_Inputs!$B:$B,0),MATCH(Q$87,F_Inputs!$2:$2,0))</f>
        <v>0</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v>
      </c>
      <c r="N147" s="210">
        <f xml:space="preserve"> INDEX(F_Inputs!$A:$W,MATCH($C147,F_Inputs!$B:$B,0),MATCH(N$87,F_Inputs!$2:$2,0))</f>
        <v>0</v>
      </c>
      <c r="O147" s="210">
        <f xml:space="preserve"> INDEX(F_Inputs!$A:$W,MATCH($C147,F_Inputs!$B:$B,0),MATCH(O$87,F_Inputs!$2:$2,0))</f>
        <v>0</v>
      </c>
      <c r="P147" s="210">
        <f xml:space="preserve"> INDEX(F_Inputs!$A:$W,MATCH($C147,F_Inputs!$B:$B,0),MATCH(P$87,F_Inputs!$2:$2,0))</f>
        <v>0</v>
      </c>
      <c r="Q147" s="210">
        <f xml:space="preserve"> INDEX(F_Inputs!$A:$W,MATCH($C147,F_Inputs!$B:$B,0),MATCH(Q$87,F_Inputs!$2:$2,0))</f>
        <v>0</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0</v>
      </c>
      <c r="O148" s="210">
        <f xml:space="preserve"> INDEX(F_Inputs!$A:$W,MATCH($C148,F_Inputs!$B:$B,0),MATCH(O$87,F_Inputs!$2:$2,0))</f>
        <v>0</v>
      </c>
      <c r="P148" s="210">
        <f xml:space="preserve"> INDEX(F_Inputs!$A:$W,MATCH($C148,F_Inputs!$B:$B,0),MATCH(P$87,F_Inputs!$2:$2,0))</f>
        <v>0</v>
      </c>
      <c r="Q148" s="210">
        <f xml:space="preserve"> INDEX(F_Inputs!$A:$W,MATCH($C148,F_Inputs!$B:$B,0),MATCH(Q$87,F_Inputs!$2:$2,0))</f>
        <v>0</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0</v>
      </c>
      <c r="O149" s="210">
        <f xml:space="preserve"> INDEX(F_Inputs!$A:$W,MATCH($C149,F_Inputs!$B:$B,0),MATCH(O$87,F_Inputs!$2:$2,0))</f>
        <v>0</v>
      </c>
      <c r="P149" s="210">
        <f xml:space="preserve"> INDEX(F_Inputs!$A:$W,MATCH($C149,F_Inputs!$B:$B,0),MATCH(P$87,F_Inputs!$2:$2,0))</f>
        <v>0</v>
      </c>
      <c r="Q149" s="210">
        <f xml:space="preserve"> INDEX(F_Inputs!$A:$W,MATCH($C149,F_Inputs!$B:$B,0),MATCH(Q$87,F_Inputs!$2:$2,0))</f>
        <v>0</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0</v>
      </c>
      <c r="N150" s="210">
        <f xml:space="preserve"> INDEX(F_Inputs!$A:$W,MATCH($C150,F_Inputs!$B:$B,0),MATCH(N$87,F_Inputs!$2:$2,0))</f>
        <v>0</v>
      </c>
      <c r="O150" s="210">
        <f xml:space="preserve"> INDEX(F_Inputs!$A:$W,MATCH($C150,F_Inputs!$B:$B,0),MATCH(O$87,F_Inputs!$2:$2,0))</f>
        <v>0</v>
      </c>
      <c r="P150" s="210">
        <f xml:space="preserve"> INDEX(F_Inputs!$A:$W,MATCH($C150,F_Inputs!$B:$B,0),MATCH(P$87,F_Inputs!$2:$2,0))</f>
        <v>0</v>
      </c>
      <c r="Q150" s="210">
        <f xml:space="preserve"> INDEX(F_Inputs!$A:$W,MATCH($C150,F_Inputs!$B:$B,0),MATCH(Q$87,F_Inputs!$2:$2,0))</f>
        <v>0</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0</v>
      </c>
      <c r="N151" s="210">
        <f xml:space="preserve"> INDEX(F_Inputs!$A:$W,MATCH($C151,F_Inputs!$B:$B,0),MATCH(N$87,F_Inputs!$2:$2,0))</f>
        <v>0</v>
      </c>
      <c r="O151" s="210">
        <f xml:space="preserve"> INDEX(F_Inputs!$A:$W,MATCH($C151,F_Inputs!$B:$B,0),MATCH(O$87,F_Inputs!$2:$2,0))</f>
        <v>0</v>
      </c>
      <c r="P151" s="210">
        <f xml:space="preserve"> INDEX(F_Inputs!$A:$W,MATCH($C151,F_Inputs!$B:$B,0),MATCH(P$87,F_Inputs!$2:$2,0))</f>
        <v>0</v>
      </c>
      <c r="Q151" s="210">
        <f xml:space="preserve"> INDEX(F_Inputs!$A:$W,MATCH($C151,F_Inputs!$B:$B,0),MATCH(Q$87,F_Inputs!$2:$2,0))</f>
        <v>0</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0</v>
      </c>
      <c r="N152" s="210">
        <f xml:space="preserve"> INDEX(F_Inputs!$A:$W,MATCH($C152,F_Inputs!$B:$B,0),MATCH(N$87,F_Inputs!$2:$2,0))</f>
        <v>0</v>
      </c>
      <c r="O152" s="210">
        <f xml:space="preserve"> INDEX(F_Inputs!$A:$W,MATCH($C152,F_Inputs!$B:$B,0),MATCH(O$87,F_Inputs!$2:$2,0))</f>
        <v>0</v>
      </c>
      <c r="P152" s="210">
        <f xml:space="preserve"> INDEX(F_Inputs!$A:$W,MATCH($C152,F_Inputs!$B:$B,0),MATCH(P$87,F_Inputs!$2:$2,0))</f>
        <v>0</v>
      </c>
      <c r="Q152" s="210">
        <f xml:space="preserve"> INDEX(F_Inputs!$A:$W,MATCH($C152,F_Inputs!$B:$B,0),MATCH(Q$87,F_Inputs!$2:$2,0))</f>
        <v>0</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v>
      </c>
      <c r="N153" s="210">
        <f xml:space="preserve"> INDEX(F_Inputs!$A:$W,MATCH($C153,F_Inputs!$B:$B,0),MATCH(N$87,F_Inputs!$2:$2,0))</f>
        <v>0</v>
      </c>
      <c r="O153" s="210">
        <f xml:space="preserve"> INDEX(F_Inputs!$A:$W,MATCH($C153,F_Inputs!$B:$B,0),MATCH(O$87,F_Inputs!$2:$2,0))</f>
        <v>0</v>
      </c>
      <c r="P153" s="210">
        <f xml:space="preserve"> INDEX(F_Inputs!$A:$W,MATCH($C153,F_Inputs!$B:$B,0),MATCH(P$87,F_Inputs!$2:$2,0))</f>
        <v>0</v>
      </c>
      <c r="Q153" s="210">
        <f xml:space="preserve"> INDEX(F_Inputs!$A:$W,MATCH($C153,F_Inputs!$B:$B,0),MATCH(Q$87,F_Inputs!$2:$2,0))</f>
        <v>0</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0</v>
      </c>
      <c r="N154" s="210">
        <f xml:space="preserve"> INDEX(F_Inputs!$A:$W,MATCH($C154,F_Inputs!$B:$B,0),MATCH(N$87,F_Inputs!$2:$2,0))</f>
        <v>0</v>
      </c>
      <c r="O154" s="210">
        <f xml:space="preserve"> INDEX(F_Inputs!$A:$W,MATCH($C154,F_Inputs!$B:$B,0),MATCH(O$87,F_Inputs!$2:$2,0))</f>
        <v>0</v>
      </c>
      <c r="P154" s="210">
        <f xml:space="preserve"> INDEX(F_Inputs!$A:$W,MATCH($C154,F_Inputs!$B:$B,0),MATCH(P$87,F_Inputs!$2:$2,0))</f>
        <v>0</v>
      </c>
      <c r="Q154" s="210">
        <f xml:space="preserve"> INDEX(F_Inputs!$A:$W,MATCH($C154,F_Inputs!$B:$B,0),MATCH(Q$87,F_Inputs!$2:$2,0))</f>
        <v>0</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0</v>
      </c>
      <c r="N155" s="210">
        <f xml:space="preserve"> INDEX(F_Inputs!$A:$W,MATCH($C155,F_Inputs!$B:$B,0),MATCH(N$87,F_Inputs!$2:$2,0))</f>
        <v>0</v>
      </c>
      <c r="O155" s="210">
        <f xml:space="preserve"> INDEX(F_Inputs!$A:$W,MATCH($C155,F_Inputs!$B:$B,0),MATCH(O$87,F_Inputs!$2:$2,0))</f>
        <v>0</v>
      </c>
      <c r="P155" s="210">
        <f xml:space="preserve"> INDEX(F_Inputs!$A:$W,MATCH($C155,F_Inputs!$B:$B,0),MATCH(P$87,F_Inputs!$2:$2,0))</f>
        <v>0</v>
      </c>
      <c r="Q155" s="210">
        <f xml:space="preserve"> INDEX(F_Inputs!$A:$W,MATCH($C155,F_Inputs!$B:$B,0),MATCH(Q$87,F_Inputs!$2:$2,0))</f>
        <v>0</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0</v>
      </c>
      <c r="N156" s="286">
        <f xml:space="preserve"> INDEX(F_Inputs!$A:$W,MATCH($C156,F_Inputs!$B:$B,0),MATCH(N$87,F_Inputs!$2:$2,0))</f>
        <v>0</v>
      </c>
      <c r="O156" s="286">
        <f xml:space="preserve"> INDEX(F_Inputs!$A:$W,MATCH($C156,F_Inputs!$B:$B,0),MATCH(O$87,F_Inputs!$2:$2,0))</f>
        <v>0</v>
      </c>
      <c r="P156" s="286">
        <f xml:space="preserve"> INDEX(F_Inputs!$A:$W,MATCH($C156,F_Inputs!$B:$B,0),MATCH(P$87,F_Inputs!$2:$2,0))</f>
        <v>0</v>
      </c>
      <c r="Q156" s="286">
        <f xml:space="preserve"> INDEX(F_Inputs!$A:$W,MATCH($C156,F_Inputs!$B:$B,0),MATCH(Q$87,F_Inputs!$2:$2,0))</f>
        <v>0</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0.68289999999999995</v>
      </c>
      <c r="N210" s="384">
        <f xml:space="preserve"> M211</f>
        <v>0.70930000000000004</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0.70930000000000004</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0.69609999999999994</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0.30390000000000006</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Bristol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Bristol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0e5cfab-624c-4e44-8ff4-7cd112c8ab77" ContentTypeId="0x010100573134B1BDBFC74F8C2DBF70E4CDEAD401" PreviousValue="false"/>
</file>

<file path=customXml/itemProps1.xml><?xml version="1.0" encoding="utf-8"?>
<ds:datastoreItem xmlns:ds="http://schemas.openxmlformats.org/officeDocument/2006/customXml" ds:itemID="{CFA32EB2-BC72-4B1F-9422-8F8C92B6BF93}"/>
</file>

<file path=customXml/itemProps2.xml><?xml version="1.0" encoding="utf-8"?>
<ds:datastoreItem xmlns:ds="http://schemas.openxmlformats.org/officeDocument/2006/customXml" ds:itemID="{EF7CA67D-4FB0-497E-B3FE-089F602C32A0}"/>
</file>

<file path=customXml/itemProps3.xml><?xml version="1.0" encoding="utf-8"?>
<ds:datastoreItem xmlns:ds="http://schemas.openxmlformats.org/officeDocument/2006/customXml" ds:itemID="{32867784-49BF-4239-9263-C42E37521AE4}"/>
</file>

<file path=customXml/itemProps4.xml><?xml version="1.0" encoding="utf-8"?>
<ds:datastoreItem xmlns:ds="http://schemas.openxmlformats.org/officeDocument/2006/customXml" ds:itemID="{9DBA9BE3-9CE7-445F-BEC8-71A89C218E88}"/>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