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DC298A70-A973-468F-AA0B-DAEEB198EA35}"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<sst xmlns="http://schemas.openxmlformats.org/spreadsheetml/2006/main" count="20568" uniqueCount="1561">
  <si>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</si>
  <si>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</si>
  <si>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</si>
  <si>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</si>
  <si>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</si>
  <si>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</si>
  <si>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</si>
  <si>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</si>
  <si>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</si>
  <si>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</si>
  <si>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</si>
  <si>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</si>
  <si>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</si>
  <si>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</si>
  <si>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</si>
  <si>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</si>
  <si>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</si>
  <si>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</si>
  <si>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</si>
  <si>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</si>
  <si>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</si>
  <si>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</si>
  <si>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</si>
  <si>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</si>
  <si>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</si>
  <si>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</si>
  <si>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</si>
  <si>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</si>
  <si>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</si>
  <si>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</si>
  <si>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</si>
  <si>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</si>
  <si>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</si>
  <si>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</si>
  <si>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</si>
  <si>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</si>
  <si>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</si>
  <si>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</si>
  <si>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</si>
  <si>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</si>
  <si>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</si>
  <si>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</si>
  <si>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</si>
  <si>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</si>
  <si>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</si>
  <si>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</si>
  <si>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</si>
  <si>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</si>
  <si>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</si>
  <si>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</si>
  <si>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</si>
  <si>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</si>
  <si>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</si>
  <si>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</si>
  <si>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</si>
  <si>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</si>
  <si>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</si>
  <si>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</si>
  <si>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</si>
  <si>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</si>
  <si>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</si>
  <si>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</si>
  <si>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</si>
  <si>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</si>
  <si>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</si>
  <si>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</si>
  <si>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</si>
  <si>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</si>
  <si>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</si>
  <si>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</si>
  <si>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</si>
  <si>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</si>
  <si>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</si>
  <si>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</si>
  <si>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</si>
  <si>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</si>
  <si>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</si>
  <si>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</si>
  <si>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</si>
  <si>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</si>
  <si>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</si>
  <si>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</si>
  <si>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</si>
  <si>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</si>
  <si>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</si>
  <si>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</si>
  <si>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</si>
  <si>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</si>
  <si>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</si>
  <si>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</si>
  <si>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</si>
  <si>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</si>
  <si>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</si>
  <si>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</si>
  <si>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</si>
  <si>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</si>
  <si>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</si>
  <si>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</si>
  <si>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</si>
  <si>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</si>
  <si>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</si>
  <si>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</si>
  <si>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</si>
  <si>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</si>
  <si>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</si>
  <si>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</si>
  <si>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</si>
  <si>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</si>
  <si>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</si>
  <si>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</si>
  <si>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</si>
  <si>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</si>
  <si>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</si>
  <si>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</si>
  <si>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</si>
  <si>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</si>
  <si>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</si>
  <si>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</si>
  <si>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</si>
  <si>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</si>
  <si>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</si>
  <si>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</si>
  <si>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</si>
  <si>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</si>
  <si>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</si>
  <si>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</si>
  <si>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</si>
  <si>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</si>
  <si>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</si>
  <si>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</si>
  <si>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</si>
  <si>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</si>
  <si>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</si>
  <si>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</si>
  <si>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</si>
  <si>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</si>
  <si>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</si>
  <si>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</si>
  <si>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</si>
  <si>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</si>
  <si>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</si>
  <si>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</si>
  <si>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</si>
  <si>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</si>
  <si>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</si>
  <si>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</si>
  <si>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</si>
  <si>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</si>
  <si>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</si>
  <si>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</si>
  <si>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</si>
  <si>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</si>
  <si>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</si>
  <si>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</si>
  <si>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</si>
  <si>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</si>
  <si>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</si>
  <si>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</si>
  <si>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</si>
  <si>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</si>
  <si>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</si>
  <si>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</si>
  <si>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</si>
  <si>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</si>
  <si>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</si>
  <si>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</si>
  <si>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</si>
  <si>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</si>
  <si>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</si>
  <si>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</si>
  <si>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</si>
  <si>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</si>
  <si>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</si>
  <si>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</si>
  <si>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</si>
  <si>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</si>
  <si>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</si>
  <si>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</si>
  <si>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</si>
  <si>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</si>
  <si>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</si>
  <si>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</si>
  <si>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</si>
  <si>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</si>
  <si>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</si>
  <si>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</si>
  <si>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</si>
  <si>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</si>
  <si>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</si>
  <si>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</si>
  <si>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</si>
  <si>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</si>
  <si>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</si>
  <si>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</si>
  <si>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</si>
  <si>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</si>
  <si>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</si>
  <si>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</si>
  <si>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</si>
  <si>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</si>
  <si>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</si>
  <si>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</si>
  <si>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WSH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</si>
  <si>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</si>
  <si>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</si>
  <si>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</si>
  <si>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</si>
  <si>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</si>
  <si>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</si>
  <si>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</si>
  <si>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</si>
  <si>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</si>
  <si>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</si>
  <si>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</si>
  <si>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</si>
  <si>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</si>
  <si>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</si>
  <si>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</si>
  <si>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</si>
  <si>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</si>
  <si>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</si>
  <si>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</si>
  <si>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</si>
  <si>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</si>
  <si>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</si>
  <si>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</si>
  <si>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</si>
  <si>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</si>
  <si>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</si>
  <si>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</si>
  <si>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</si>
  <si>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</si>
  <si>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</si>
  <si>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</si>
  <si>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</si>
  <si>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</si>
  <si>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</si>
  <si>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</si>
  <si>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</si>
  <si>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</si>
  <si>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</si>
  <si>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</si>
  <si>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</si>
  <si>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</si>
  <si>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</si>
  <si>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</si>
  <si>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</si>
  <si>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</si>
  <si>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</si>
  <si>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</si>
  <si>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</si>
  <si>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</si>
  <si>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</si>
  <si>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</si>
  <si>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</si>
  <si>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</si>
  <si>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</si>
  <si>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</si>
  <si>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</si>
  <si>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</si>
  <si>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</si>
  <si>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</si>
  <si>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</si>
  <si>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</si>
  <si>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</si>
  <si>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</si>
  <si>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</si>
  <si>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</si>
  <si>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</si>
  <si>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</si>
  <si>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</si>
  <si>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</si>
  <si>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</si>
  <si>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</si>
  <si>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</si>
  <si>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</si>
  <si>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</si>
  <si>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</si>
  <si>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</si>
  <si>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</si>
  <si>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</si>
  <si>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</si>
  <si>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</si>
  <si>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</si>
  <si>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</si>
  <si>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</si>
  <si>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</si>
  <si>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</si>
  <si>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</si>
  <si>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</si>
  <si>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</si>
  <si>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</si>
  <si>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</si>
  <si>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</si>
  <si>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</si>
  <si>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</si>
  <si>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</si>
  <si>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</si>
  <si>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</si>
  <si>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</si>
  <si>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</si>
  <si>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</si>
  <si>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</si>
  <si>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</si>
  <si>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</si>
  <si>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</si>
  <si>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</si>
  <si>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</si>
  <si>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</si>
  <si>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</si>
  <si>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</si>
  <si>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</si>
  <si>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</si>
  <si>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</si>
  <si>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</si>
  <si>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</si>
  <si>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</si>
  <si>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</si>
  <si>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</si>
  <si>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</si>
  <si>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</si>
  <si>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</si>
  <si>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</si>
  <si>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</si>
  <si>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</si>
  <si>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</si>
  <si>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</si>
  <si>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</si>
  <si>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</si>
  <si>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</si>
  <si>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</si>
  <si>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</si>
  <si>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</si>
  <si>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</si>
  <si>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</si>
  <si>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</si>
  <si>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</si>
  <si>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</si>
  <si>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</si>
  <si>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</si>
  <si>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</si>
  <si>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</si>
  <si>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</si>
  <si>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</si>
  <si>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</si>
  <si>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</si>
  <si>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</si>
  <si>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</si>
  <si>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</si>
  <si>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</si>
  <si>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</si>
  <si>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</si>
  <si>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</si>
  <si>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</si>
  <si>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</si>
  <si>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</si>
  <si>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</si>
  <si>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</si>
  <si>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</si>
  <si>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</si>
  <si>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</si>
  <si>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</si>
  <si>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</si>
  <si>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</si>
  <si>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</si>
  <si>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</si>
  <si>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</si>
  <si>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</si>
  <si>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</si>
  <si>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</si>
  <si>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</si>
  <si>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</si>
  <si>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</si>
  <si>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</si>
  <si>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</si>
  <si>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</si>
  <si>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</si>
  <si>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</si>
  <si>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</si>
  <si>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</si>
  <si>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</si>
  <si>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</si>
  <si>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</si>
  <si>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</si>
  <si>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</si>
  <si>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</si>
  <si>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</si>
  <si>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</si>
  <si>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</si>
  <si>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</si>
  <si>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</si>
  <si>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</si>
  <si>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</si>
  <si>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</si>
  <si>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</si>
  <si>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</si>
  <si>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</si>
  <si>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</si>
  <si>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</si>
  <si>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</si>
  <si>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</si>
  <si>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</si>
  <si>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</si>
  <si>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</si>
  <si>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</si>
  <si>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</si>
  <si>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</si>
  <si>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</si>
  <si>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</si>
  <si>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</si>
  <si>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</si>
  <si>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</si>
  <si>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</si>
  <si>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</si>
  <si>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</si>
  <si>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</si>
  <si>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</si>
  <si>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</si>
  <si>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</si>
  <si>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</si>
  <si>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</si>
  <si>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</si>
  <si>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</si>
  <si>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</si>
  <si>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</si>
  <si>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</si>
  <si>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</si>
  <si>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</si>
  <si>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</si>
  <si>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</si>
  <si>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</si>
  <si>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</si>
  <si>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</si>
  <si>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</si>
  <si>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</si>
  <si>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</si>
  <si>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</si>
  <si>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</si>
  <si>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</si>
  <si>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</si>
  <si>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</si>
  <si>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</si>
  <si>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</si>
  <si>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</si>
  <si>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</si>
  <si>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</si>
  <si>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</si>
  <si>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</si>
  <si>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</si>
  <si>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</si>
  <si>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</si>
  <si>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</si>
  <si>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</si>
  <si>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</si>
  <si>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</si>
  <si>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</si>
  <si>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</si>
  <si>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</si>
  <si>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</si>
  <si>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</si>
  <si>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</si>
  <si>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</si>
  <si>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</si>
  <si>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</si>
  <si>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</si>
  <si>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</si>
  <si>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</si>
  <si>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</si>
  <si>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</si>
  <si>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</si>
  <si>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</si>
  <si>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</si>
  <si>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</si>
  <si>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</si>
  <si>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</si>
  <si>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</si>
  <si>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</si>
  <si>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</si>
  <si>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</si>
  <si>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</si>
  <si>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</si>
  <si>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</si>
  <si>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</si>
  <si>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</si>
  <si>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</si>
  <si>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</si>
  <si>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</si>
  <si>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</si>
  <si>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72_XLSPF</t>
  </si>
  <si>
    <t>companyName</t>
  </si>
  <si>
    <t>Dwr Cymru Cyfyngedig (Welsh)_XLSPF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</si>
  <si>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</si>
  <si>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</si>
  <si>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</si>
  <si>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</si>
  <si>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</si>
  <si>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</si>
  <si>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</si>
  <si>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</si>
  <si>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</si>
  <si>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</si>
  <si>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</si>
  <si>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</si>
  <si>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</si>
  <si>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</si>
  <si>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</si>
  <si>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</si>
  <si>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</si>
  <si>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</si>
  <si>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</si>
  <si>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</si>
  <si>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</si>
  <si>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</si>
  <si>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</si>
  <si>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13:46:06_XLSPF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</si>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</sst>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Dŵr Cymru</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101.67373439267099</v>
      </c>
      <c r="N11" s="293">
        <f>Inp!N$91</f>
        <v>99.903701667433396</v>
      </c>
      <c r="O11" s="293">
        <f>Inp!O$91</f>
        <v>98.675265964198502</v>
      </c>
      <c r="P11" s="293">
        <f>Inp!P$91</f>
        <v>97.643309358107103</v>
      </c>
      <c r="Q11" s="293">
        <f>Inp!Q$91</f>
        <v>96.668635628876999</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2.4664107534332498</v>
      </c>
      <c r="N12" s="293">
        <f>Inp!N$92</f>
        <v>2.9559156273264899</v>
      </c>
      <c r="O12" s="293">
        <f>Inp!O$92</f>
        <v>3.10863432559412</v>
      </c>
      <c r="P12" s="293">
        <f>Inp!P$92</f>
        <v>3.1245858994594902</v>
      </c>
      <c r="Q12" s="293">
        <f>Inp!Q$92</f>
        <v>3.09339634012413</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4.2364434786707701</v>
      </c>
      <c r="N13" s="293">
        <f>Inp!N$93</f>
        <v>4.1843513305613902</v>
      </c>
      <c r="O13" s="293">
        <f>Inp!O$93</f>
        <v>4.1405909316854803</v>
      </c>
      <c r="P13" s="293">
        <f>Inp!P$93</f>
        <v>4.0992596286895804</v>
      </c>
      <c r="Q13" s="293">
        <f>Inp!Q$93</f>
        <v>4.0583408940047097</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101.67373439267099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97.612758591268118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95.714393709794606</v>
      </c>
      <c r="N20" s="84">
        <f t="shared" si="2"/>
        <v>92.200231355481904</v>
      </c>
      <c r="O20" s="84">
        <f t="shared" si="2"/>
        <v>89.215192150531649</v>
      </c>
      <c r="P20" s="84">
        <f t="shared" si="2"/>
        <v>86.46637612122359</v>
      </c>
      <c r="Q20" s="84">
        <f t="shared" si="2"/>
        <v>83.842576234344079</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2.3218485217869409</v>
      </c>
      <c r="N21" s="84">
        <f t="shared" si="3"/>
        <v>2.72798805407656</v>
      </c>
      <c r="O21" s="84">
        <f t="shared" si="3"/>
        <v>2.8106071564503483</v>
      </c>
      <c r="P21" s="84">
        <f t="shared" si="3"/>
        <v>2.7669240358792107</v>
      </c>
      <c r="Q21" s="84">
        <f t="shared" si="3"/>
        <v>2.6829624394990681</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3.9881353967068902</v>
      </c>
      <c r="N22" s="84">
        <f t="shared" si="4"/>
        <v>3.8617003605597251</v>
      </c>
      <c r="O22" s="84">
        <f t="shared" si="4"/>
        <v>3.7436292872126287</v>
      </c>
      <c r="P22" s="84">
        <f t="shared" si="4"/>
        <v>3.6300298218373688</v>
      </c>
      <c r="Q22" s="84">
        <f t="shared" si="4"/>
        <v>3.5198775029457692</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95.714393709794606</v>
      </c>
      <c r="N24" s="84">
        <f t="shared" si="5"/>
        <v>92.200231355481904</v>
      </c>
      <c r="O24" s="84">
        <f t="shared" si="5"/>
        <v>89.215192150531649</v>
      </c>
      <c r="P24" s="84">
        <f t="shared" si="5"/>
        <v>86.46637612122359</v>
      </c>
      <c r="Q24" s="84">
        <f t="shared" si="5"/>
        <v>83.842576234344079</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2.3218485217869409</v>
      </c>
      <c r="N25" s="84">
        <f t="shared" si="6"/>
        <v>2.72798805407656</v>
      </c>
      <c r="O25" s="84">
        <f t="shared" si="6"/>
        <v>2.8106071564503483</v>
      </c>
      <c r="P25" s="84">
        <f t="shared" si="6"/>
        <v>2.7669240358792107</v>
      </c>
      <c r="Q25" s="84">
        <f t="shared" si="6"/>
        <v>2.6829624394990681</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98.036242231581554</v>
      </c>
      <c r="N26" s="211">
        <f t="shared" si="7"/>
        <v>94.928219409558466</v>
      </c>
      <c r="O26" s="211">
        <f t="shared" si="7"/>
        <v>92.025799306981995</v>
      </c>
      <c r="P26" s="211">
        <f t="shared" si="7"/>
        <v>89.233300157102803</v>
      </c>
      <c r="Q26" s="211">
        <f t="shared" si="7"/>
        <v>86.525538673843144</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98.036242231581554</v>
      </c>
      <c r="N28" s="309">
        <f t="shared" si="8"/>
        <v>94.928219409558466</v>
      </c>
      <c r="O28" s="309">
        <f t="shared" si="8"/>
        <v>92.025799306981995</v>
      </c>
      <c r="P28" s="309">
        <f t="shared" si="8"/>
        <v>89.233300157102803</v>
      </c>
      <c r="Q28" s="309">
        <f t="shared" si="8"/>
        <v>86.525538673843144</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3.9881353967068902</v>
      </c>
      <c r="N29" s="309">
        <f t="shared" si="9"/>
        <v>3.8617003605597251</v>
      </c>
      <c r="O29" s="309">
        <f t="shared" si="9"/>
        <v>3.7436292872126287</v>
      </c>
      <c r="P29" s="309">
        <f t="shared" si="9"/>
        <v>3.6300298218373688</v>
      </c>
      <c r="Q29" s="309">
        <f t="shared" si="9"/>
        <v>3.5198775029457692</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94.048106834874659</v>
      </c>
      <c r="N30" s="312">
        <f t="shared" si="10"/>
        <v>91.066519048998742</v>
      </c>
      <c r="O30" s="312">
        <f t="shared" si="10"/>
        <v>88.282170019769367</v>
      </c>
      <c r="P30" s="312">
        <f t="shared" si="10"/>
        <v>85.603270335265435</v>
      </c>
      <c r="Q30" s="312">
        <f t="shared" si="10"/>
        <v>83.005661170897369</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98.036242231581554</v>
      </c>
      <c r="N32" s="91">
        <f t="shared" si="11"/>
        <v>94.928219409558466</v>
      </c>
      <c r="O32" s="91">
        <f t="shared" si="11"/>
        <v>92.025799306981995</v>
      </c>
      <c r="P32" s="91">
        <f t="shared" si="11"/>
        <v>89.233300157102803</v>
      </c>
      <c r="Q32" s="91">
        <f t="shared" si="11"/>
        <v>86.525538673843144</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94.048106834874659</v>
      </c>
      <c r="N33" s="91">
        <f t="shared" si="12"/>
        <v>91.066519048998742</v>
      </c>
      <c r="O33" s="91">
        <f t="shared" si="12"/>
        <v>88.282170019769367</v>
      </c>
      <c r="P33" s="91">
        <f t="shared" si="12"/>
        <v>85.603270335265435</v>
      </c>
      <c r="Q33" s="91">
        <f t="shared" si="12"/>
        <v>83.005661170897369</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96.042174533228106</v>
      </c>
      <c r="N34" s="312">
        <f t="shared" si="13"/>
        <v>92.997369229278604</v>
      </c>
      <c r="O34" s="312">
        <f t="shared" si="13"/>
        <v>90.153984663375681</v>
      </c>
      <c r="P34" s="312">
        <f t="shared" si="13"/>
        <v>87.418285246184126</v>
      </c>
      <c r="Q34" s="312">
        <f t="shared" si="13"/>
        <v>84.765599922370257</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94.048106834874659</v>
      </c>
      <c r="N37" s="84">
        <f t="shared" si="14"/>
        <v>91.066519048998742</v>
      </c>
      <c r="O37" s="84">
        <f t="shared" si="14"/>
        <v>88.282170019769367</v>
      </c>
      <c r="P37" s="84">
        <f t="shared" si="14"/>
        <v>85.603270335265435</v>
      </c>
      <c r="Q37" s="84">
        <f t="shared" si="14"/>
        <v>83.005661170897369</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94.048106834874503</v>
      </c>
      <c r="N38" s="181">
        <f xml:space="preserve"> Inp!N$94</f>
        <v>91.0665190489987</v>
      </c>
      <c r="O38" s="181">
        <f xml:space="preserve"> Inp!O$94</f>
        <v>88.282170019769296</v>
      </c>
      <c r="P38" s="181">
        <f xml:space="preserve"> Inp!P$94</f>
        <v>85.603270335265407</v>
      </c>
      <c r="Q38" s="181">
        <f xml:space="preserve"> Inp!Q$94</f>
        <v>83.005661170897397</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101.67373439267099</v>
      </c>
      <c r="N45" s="155">
        <f>Inp!N$95</f>
        <v>99.472151229555806</v>
      </c>
      <c r="O45" s="155">
        <f>Inp!O$95</f>
        <v>97.338121064636695</v>
      </c>
      <c r="P45" s="155">
        <f>Inp!P$95</f>
        <v>95.316103755747903</v>
      </c>
      <c r="Q45" s="155">
        <f>Inp!Q$95</f>
        <v>93.358835284359301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2.01656030256567</v>
      </c>
      <c r="N46" s="155">
        <f>Inp!N$96</f>
        <v>1.99361917467257</v>
      </c>
      <c r="O46" s="155">
        <f>Inp!O$96</f>
        <v>2.0198878400570299</v>
      </c>
      <c r="P46" s="155">
        <f>Inp!P$96</f>
        <v>2.0016381788707598</v>
      </c>
      <c r="Q46" s="155">
        <f>Inp!Q$96</f>
        <v>1.96053554097168</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4.2181434656807699</v>
      </c>
      <c r="N48" s="155">
        <f>Inp!N$99</f>
        <v>4.1276493395916898</v>
      </c>
      <c r="O48" s="155">
        <f>Inp!O$99</f>
        <v>4.0419051489458102</v>
      </c>
      <c r="P48" s="155">
        <f>Inp!P$99</f>
        <v>3.9589066502593</v>
      </c>
      <c r="Q48" s="155">
        <f>Inp!Q$99</f>
        <v>3.8776124841908</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101.67373439267099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97.612758591268118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95.714393709794606</v>
      </c>
      <c r="N60" s="84">
        <f t="shared" si="19"/>
        <v>91.801957322089976</v>
      </c>
      <c r="O60" s="84">
        <f t="shared" si="19"/>
        <v>88.006240363254051</v>
      </c>
      <c r="P60" s="84">
        <f t="shared" si="19"/>
        <v>84.405558680194261</v>
      </c>
      <c r="Q60" s="84">
        <f t="shared" si="19"/>
        <v>80.971922418859933</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1.8983648814735203</v>
      </c>
      <c r="N61" s="84">
        <f t="shared" si="20"/>
        <v>1.8398932779430228</v>
      </c>
      <c r="O61" s="84">
        <f t="shared" si="20"/>
        <v>1.8262396357623436</v>
      </c>
      <c r="P61" s="84">
        <f t="shared" si="20"/>
        <v>1.7725167322841273</v>
      </c>
      <c r="Q61" s="84">
        <f t="shared" si="20"/>
        <v>1.7004103707961753</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3.9709079912350451</v>
      </c>
      <c r="N63" s="84">
        <f t="shared" si="22"/>
        <v>3.8093706010166208</v>
      </c>
      <c r="O63" s="84">
        <f t="shared" si="22"/>
        <v>3.6544045865379968</v>
      </c>
      <c r="P63" s="84">
        <f t="shared" si="22"/>
        <v>3.5057426228222428</v>
      </c>
      <c r="Q63" s="84">
        <f t="shared" si="22"/>
        <v>3.3631282597299266</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95.714393709794606</v>
      </c>
      <c r="N66" s="84">
        <f t="shared" si="24"/>
        <v>91.801957322089976</v>
      </c>
      <c r="O66" s="84">
        <f t="shared" si="24"/>
        <v>88.006240363254051</v>
      </c>
      <c r="P66" s="84">
        <f t="shared" si="24"/>
        <v>84.405558680194261</v>
      </c>
      <c r="Q66" s="84">
        <f t="shared" si="24"/>
        <v>80.971922418859933</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1.8983648814735203</v>
      </c>
      <c r="N67" s="84">
        <f t="shared" si="25"/>
        <v>1.8398932779430228</v>
      </c>
      <c r="O67" s="84">
        <f t="shared" si="25"/>
        <v>1.8262396357623436</v>
      </c>
      <c r="P67" s="84">
        <f t="shared" si="25"/>
        <v>1.7725167322841273</v>
      </c>
      <c r="Q67" s="84">
        <f t="shared" si="25"/>
        <v>1.7004103707961753</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97.612758591268133</v>
      </c>
      <c r="N70" s="211">
        <f t="shared" si="27"/>
        <v>93.641850600032996</v>
      </c>
      <c r="O70" s="211">
        <f t="shared" si="27"/>
        <v>89.8324799990164</v>
      </c>
      <c r="P70" s="211">
        <f t="shared" si="27"/>
        <v>86.178075412478393</v>
      </c>
      <c r="Q70" s="211">
        <f t="shared" si="27"/>
        <v>82.67233278965611</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97.612758591268133</v>
      </c>
      <c r="N72" s="275">
        <f t="shared" si="28"/>
        <v>93.641850600032996</v>
      </c>
      <c r="O72" s="275">
        <f t="shared" si="28"/>
        <v>89.8324799990164</v>
      </c>
      <c r="P72" s="275">
        <f t="shared" si="28"/>
        <v>86.178075412478393</v>
      </c>
      <c r="Q72" s="275">
        <f t="shared" si="28"/>
        <v>82.67233278965611</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3.9709079912350451</v>
      </c>
      <c r="N73" s="275">
        <f t="shared" si="29"/>
        <v>3.8093706010166208</v>
      </c>
      <c r="O73" s="275">
        <f t="shared" si="29"/>
        <v>3.6544045865379968</v>
      </c>
      <c r="P73" s="275">
        <f t="shared" si="29"/>
        <v>3.5057426228222428</v>
      </c>
      <c r="Q73" s="275">
        <f t="shared" si="29"/>
        <v>3.3631282597299266</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93.641850600033081</v>
      </c>
      <c r="N75" s="368">
        <f t="shared" si="31"/>
        <v>89.832479999016371</v>
      </c>
      <c r="O75" s="368">
        <f t="shared" si="31"/>
        <v>86.178075412478407</v>
      </c>
      <c r="P75" s="368">
        <f t="shared" si="31"/>
        <v>82.672332789656153</v>
      </c>
      <c r="Q75" s="368">
        <f t="shared" si="31"/>
        <v>79.309204529926177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97.612758591268133</v>
      </c>
      <c r="N77" s="91">
        <f t="shared" si="32"/>
        <v>93.641850600032996</v>
      </c>
      <c r="O77" s="91">
        <f t="shared" si="32"/>
        <v>89.8324799990164</v>
      </c>
      <c r="P77" s="91">
        <f t="shared" si="32"/>
        <v>86.178075412478393</v>
      </c>
      <c r="Q77" s="91">
        <f t="shared" si="32"/>
        <v>82.67233278965611</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93.641850600033081</v>
      </c>
      <c r="N78" s="91">
        <f t="shared" si="33"/>
        <v>89.832479999016371</v>
      </c>
      <c r="O78" s="91">
        <f t="shared" si="33"/>
        <v>86.178075412478407</v>
      </c>
      <c r="P78" s="91">
        <f t="shared" si="33"/>
        <v>82.672332789656153</v>
      </c>
      <c r="Q78" s="91">
        <f t="shared" si="33"/>
        <v>79.309204529926177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95.6273045956506</v>
      </c>
      <c r="N79" s="260">
        <f t="shared" ref="N79" si="38" xml:space="preserve"> AVERAGE(N77:N78)</f>
        <v>91.73716529952469</v>
      </c>
      <c r="O79" s="260">
        <f t="shared" ref="O79" si="39" xml:space="preserve"> AVERAGE(O77:O78)</f>
        <v>88.005277705747403</v>
      </c>
      <c r="P79" s="260">
        <f t="shared" ref="P79" si="40" xml:space="preserve"> AVERAGE(P77:P78)</f>
        <v>84.425204101067266</v>
      </c>
      <c r="Q79" s="260">
        <f t="shared" ref="Q79" si="41" xml:space="preserve"> AVERAGE(Q77:Q78)</f>
        <v>80.990768659791144</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93.641850600033081</v>
      </c>
      <c r="N82" s="84">
        <f t="shared" si="42"/>
        <v>89.832479999016371</v>
      </c>
      <c r="O82" s="84">
        <f t="shared" si="42"/>
        <v>86.178075412478407</v>
      </c>
      <c r="P82" s="84">
        <f t="shared" si="42"/>
        <v>82.672332789656153</v>
      </c>
      <c r="Q82" s="84">
        <f t="shared" si="42"/>
        <v>79.309204529926177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93.641850600032996</v>
      </c>
      <c r="N83" s="181">
        <f xml:space="preserve"> Inp!N$101</f>
        <v>89.8324799990164</v>
      </c>
      <c r="O83" s="181">
        <f xml:space="preserve"> Inp!O$101</f>
        <v>86.178075412478407</v>
      </c>
      <c r="P83" s="181">
        <f xml:space="preserve"> Inp!P$101</f>
        <v>82.672332789656096</v>
      </c>
      <c r="Q83" s="181">
        <f xml:space="preserve"> Inp!Q$101</f>
        <v>79.309204529926205</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29.602618735110202</v>
      </c>
      <c r="O91" s="229">
        <f xml:space="preserve"> Inp!O$102</f>
        <v>65.107353201467106</v>
      </c>
      <c r="P91" s="229">
        <f xml:space="preserve"> Inp!P$102</f>
        <v>96.724869016391807</v>
      </c>
      <c r="Q91" s="229">
        <f xml:space="preserve"> Inp!Q$102</f>
        <v>124.01244744694399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0.59329518464562903</v>
      </c>
      <c r="O92" s="229">
        <f xml:space="preserve"> Inp!O$103</f>
        <v>1.3510590670084299</v>
      </c>
      <c r="P92" s="229">
        <f xml:space="preserve"> Inp!P$103</f>
        <v>2.03122224934428</v>
      </c>
      <c r="Q92" s="229">
        <f xml:space="preserve"> Inp!Q$103</f>
        <v>2.6042613963860002</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30.217240656086499</v>
      </c>
      <c r="N93" s="229">
        <f xml:space="preserve"> Inp!N$104</f>
        <v>36.890165476089898</v>
      </c>
      <c r="O93" s="229">
        <f xml:space="preserve"> Inp!O$104</f>
        <v>33.654536117244703</v>
      </c>
      <c r="P93" s="229">
        <f xml:space="preserve"> Inp!P$104</f>
        <v>29.881569525400099</v>
      </c>
      <c r="Q93" s="229">
        <f xml:space="preserve"> Inp!Q$104</f>
        <v>19.755152252460199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0.61462192097632196</v>
      </c>
      <c r="N94" s="229">
        <f xml:space="preserve"> Inp!N$105</f>
        <v>1.9787261943786101</v>
      </c>
      <c r="O94" s="229">
        <f xml:space="preserve"> Inp!O$105</f>
        <v>3.3880793693285201</v>
      </c>
      <c r="P94" s="229">
        <f xml:space="preserve"> Inp!P$105</f>
        <v>4.6252133441925301</v>
      </c>
      <c r="Q94" s="229">
        <f xml:space="preserve"> Inp!Q$105</f>
        <v>5.5526168378569203</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27.319991657476322</v>
      </c>
      <c r="O101" s="84">
        <f t="shared" si="52"/>
        <v>58.865461060818333</v>
      </c>
      <c r="P101" s="84">
        <f t="shared" si="52"/>
        <v>85.653066857601573</v>
      </c>
      <c r="Q101" s="84">
        <f t="shared" si="52"/>
        <v>107.55839276552308</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0.54754681131352012</v>
      </c>
      <c r="O102" s="84">
        <f t="shared" si="53"/>
        <v>1.2215319927651147</v>
      </c>
      <c r="P102" s="84">
        <f t="shared" si="53"/>
        <v>1.798714404009679</v>
      </c>
      <c r="Q102" s="84">
        <f t="shared" si="53"/>
        <v>2.2587262480761376</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28.446135929366996</v>
      </c>
      <c r="N103" s="84">
        <f t="shared" si="54"/>
        <v>34.045603264631083</v>
      </c>
      <c r="O103" s="84">
        <f t="shared" si="54"/>
        <v>30.428049796454193</v>
      </c>
      <c r="P103" s="84">
        <f t="shared" si="54"/>
        <v>26.461116963988019</v>
      </c>
      <c r="Q103" s="84">
        <f t="shared" si="54"/>
        <v>17.134025405166568</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0.5785974605771782</v>
      </c>
      <c r="N104" s="84">
        <f t="shared" si="55"/>
        <v>1.8261486798374718</v>
      </c>
      <c r="O104" s="84">
        <f t="shared" si="55"/>
        <v>3.0632615884264793</v>
      </c>
      <c r="P104" s="84">
        <f t="shared" si="55"/>
        <v>4.0957792120003438</v>
      </c>
      <c r="Q104" s="84">
        <f t="shared" si="55"/>
        <v>4.8158919126096871</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27.319991657476322</v>
      </c>
      <c r="O106" s="235">
        <f t="shared" si="56"/>
        <v>58.865461060818333</v>
      </c>
      <c r="P106" s="235">
        <f t="shared" si="56"/>
        <v>85.653066857601573</v>
      </c>
      <c r="Q106" s="235">
        <f t="shared" si="56"/>
        <v>107.55839276552308</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0.54754681131352012</v>
      </c>
      <c r="O107" s="235">
        <f t="shared" si="57"/>
        <v>1.2215319927651147</v>
      </c>
      <c r="P107" s="235">
        <f t="shared" si="57"/>
        <v>1.798714404009679</v>
      </c>
      <c r="Q107" s="235">
        <f t="shared" si="57"/>
        <v>2.2587262480761376</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27.867538468789842</v>
      </c>
      <c r="O108" s="211">
        <f t="shared" si="58"/>
        <v>60.086993053583448</v>
      </c>
      <c r="P108" s="211">
        <f t="shared" si="58"/>
        <v>87.451781261611245</v>
      </c>
      <c r="Q108" s="211">
        <f t="shared" si="58"/>
        <v>109.81711901359922</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27.867538468789842</v>
      </c>
      <c r="O110" s="261">
        <f t="shared" si="59"/>
        <v>60.086993053583448</v>
      </c>
      <c r="P110" s="261">
        <f t="shared" si="59"/>
        <v>87.451781261611245</v>
      </c>
      <c r="Q110" s="261">
        <f t="shared" si="59"/>
        <v>109.81711901359922</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28.446135929366996</v>
      </c>
      <c r="N111" s="261">
        <f t="shared" si="60"/>
        <v>34.045603264631083</v>
      </c>
      <c r="O111" s="261">
        <f t="shared" si="60"/>
        <v>30.428049796454193</v>
      </c>
      <c r="P111" s="261">
        <f t="shared" si="60"/>
        <v>26.461116963988019</v>
      </c>
      <c r="Q111" s="261">
        <f t="shared" si="60"/>
        <v>17.134025405166568</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0.5785974605771782</v>
      </c>
      <c r="N112" s="261">
        <f t="shared" si="61"/>
        <v>1.8261486798374718</v>
      </c>
      <c r="O112" s="261">
        <f t="shared" si="61"/>
        <v>3.0632615884264793</v>
      </c>
      <c r="P112" s="261">
        <f t="shared" si="61"/>
        <v>4.0957792120003438</v>
      </c>
      <c r="Q112" s="261">
        <f t="shared" si="61"/>
        <v>4.8158919126096871</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27.867538468789817</v>
      </c>
      <c r="N113" s="260">
        <f t="shared" si="62"/>
        <v>60.086993053583456</v>
      </c>
      <c r="O113" s="260">
        <f t="shared" si="62"/>
        <v>87.45178126161116</v>
      </c>
      <c r="P113" s="260">
        <f t="shared" si="62"/>
        <v>109.81711901359893</v>
      </c>
      <c r="Q113" s="260">
        <f t="shared" si="62"/>
        <v>122.13525250615611</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27.867538468789842</v>
      </c>
      <c r="O115" s="84">
        <f t="shared" si="63"/>
        <v>60.086993053583448</v>
      </c>
      <c r="P115" s="84">
        <f t="shared" si="63"/>
        <v>87.451781261611245</v>
      </c>
      <c r="Q115" s="84">
        <f t="shared" si="63"/>
        <v>109.81711901359922</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27.867538468789817</v>
      </c>
      <c r="N116" s="84">
        <f t="shared" si="64"/>
        <v>60.086993053583456</v>
      </c>
      <c r="O116" s="84">
        <f t="shared" si="64"/>
        <v>87.45178126161116</v>
      </c>
      <c r="P116" s="84">
        <f t="shared" si="64"/>
        <v>109.81711901359893</v>
      </c>
      <c r="Q116" s="84">
        <f t="shared" si="64"/>
        <v>122.13525250615611</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13.933769234394909</v>
      </c>
      <c r="N117" s="260">
        <f t="shared" ref="N117" si="69" xml:space="preserve"> AVERAGE(N115:N116)</f>
        <v>43.977265761186651</v>
      </c>
      <c r="O117" s="260">
        <f t="shared" ref="O117" si="70" xml:space="preserve"> AVERAGE(O115:O116)</f>
        <v>73.769387157597308</v>
      </c>
      <c r="P117" s="260">
        <f t="shared" ref="P117" si="71" xml:space="preserve"> AVERAGE(P115:P116)</f>
        <v>98.634450137605086</v>
      </c>
      <c r="Q117" s="260">
        <f t="shared" ref="Q117" si="72" xml:space="preserve"> AVERAGE(Q115:Q116)</f>
        <v>115.97618575987767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27.867538468789817</v>
      </c>
      <c r="N120" s="84">
        <f t="shared" si="73"/>
        <v>60.086993053583456</v>
      </c>
      <c r="O120" s="84">
        <f t="shared" si="73"/>
        <v>87.45178126161116</v>
      </c>
      <c r="P120" s="84">
        <f t="shared" si="73"/>
        <v>109.81711901359893</v>
      </c>
      <c r="Q120" s="84">
        <f t="shared" si="73"/>
        <v>122.13525250615611</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27.8675384687898</v>
      </c>
      <c r="N121" s="181">
        <f xml:space="preserve"> Inp!N$106</f>
        <v>60.086993053583498</v>
      </c>
      <c r="O121" s="181">
        <f xml:space="preserve"> Inp!O$106</f>
        <v>87.451781261611202</v>
      </c>
      <c r="P121" s="181">
        <f xml:space="preserve"> Inp!P$106</f>
        <v>109.817119013599</v>
      </c>
      <c r="Q121" s="181">
        <f xml:space="preserve"> Inp!Q$106</f>
        <v>122.13525250615599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97.612758591268118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97.612758591268118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195.22551718253624</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98.036242231581554</v>
      </c>
      <c r="N133" s="84">
        <f t="shared" si="86"/>
        <v>94.928219409558466</v>
      </c>
      <c r="O133" s="84">
        <f t="shared" si="86"/>
        <v>92.025799306981995</v>
      </c>
      <c r="P133" s="84">
        <f t="shared" si="86"/>
        <v>89.233300157102803</v>
      </c>
      <c r="Q133" s="84">
        <f t="shared" si="86"/>
        <v>86.525538673843144</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97.612758591268133</v>
      </c>
      <c r="N134" s="84">
        <f t="shared" si="87"/>
        <v>93.641850600032996</v>
      </c>
      <c r="O134" s="84">
        <f t="shared" si="87"/>
        <v>89.8324799990164</v>
      </c>
      <c r="P134" s="84">
        <f t="shared" si="87"/>
        <v>86.178075412478393</v>
      </c>
      <c r="Q134" s="84">
        <f t="shared" si="87"/>
        <v>82.67233278965611</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27.867538468789842</v>
      </c>
      <c r="O135" s="84">
        <f t="shared" si="88"/>
        <v>60.086993053583448</v>
      </c>
      <c r="P135" s="84">
        <f t="shared" si="88"/>
        <v>87.451781261611245</v>
      </c>
      <c r="Q135" s="84">
        <f t="shared" si="88"/>
        <v>109.81711901359922</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195.6490008228497</v>
      </c>
      <c r="N136" s="312">
        <f t="shared" si="89"/>
        <v>216.43760847838129</v>
      </c>
      <c r="O136" s="312">
        <f t="shared" si="89"/>
        <v>241.94527235958185</v>
      </c>
      <c r="P136" s="312">
        <f t="shared" si="89"/>
        <v>262.86315683119244</v>
      </c>
      <c r="Q136" s="312">
        <f t="shared" si="89"/>
        <v>279.01499047709848</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94.048106834874659</v>
      </c>
      <c r="N138" s="84">
        <f t="shared" si="90"/>
        <v>91.066519048998742</v>
      </c>
      <c r="O138" s="84">
        <f t="shared" si="90"/>
        <v>88.282170019769367</v>
      </c>
      <c r="P138" s="84">
        <f t="shared" si="90"/>
        <v>85.603270335265435</v>
      </c>
      <c r="Q138" s="84">
        <f t="shared" si="90"/>
        <v>83.005661170897369</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93.641850600033081</v>
      </c>
      <c r="N139" s="84">
        <f t="shared" si="91"/>
        <v>89.832479999016371</v>
      </c>
      <c r="O139" s="84">
        <f t="shared" si="91"/>
        <v>86.178075412478407</v>
      </c>
      <c r="P139" s="84">
        <f t="shared" si="91"/>
        <v>82.672332789656153</v>
      </c>
      <c r="Q139" s="84">
        <f t="shared" si="91"/>
        <v>79.309204529926177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27.867538468789817</v>
      </c>
      <c r="N140" s="84">
        <f t="shared" si="92"/>
        <v>60.086993053583456</v>
      </c>
      <c r="O140" s="84">
        <f t="shared" si="92"/>
        <v>87.45178126161116</v>
      </c>
      <c r="P140" s="84">
        <f t="shared" si="92"/>
        <v>109.81711901359893</v>
      </c>
      <c r="Q140" s="84">
        <f t="shared" si="92"/>
        <v>122.13525250615611</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215.55749590369754</v>
      </c>
      <c r="N141" s="211">
        <f t="shared" ref="N141" si="97" xml:space="preserve"> SUM(N138:N140)</f>
        <v>240.98599210159858</v>
      </c>
      <c r="O141" s="211">
        <f t="shared" ref="O141" si="98" xml:space="preserve"> SUM(O138:O140)</f>
        <v>261.91202669385893</v>
      </c>
      <c r="P141" s="211">
        <f t="shared" ref="P141" si="99" xml:space="preserve"> SUM(P138:P140)</f>
        <v>278.09272213852051</v>
      </c>
      <c r="Q141" s="211">
        <f t="shared" ref="Q141" si="100" xml:space="preserve"> SUM(Q138:Q140)</f>
        <v>284.45011820697965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195.6490008228497</v>
      </c>
      <c r="N143" s="84">
        <f t="shared" si="101"/>
        <v>216.43760847838129</v>
      </c>
      <c r="O143" s="84">
        <f t="shared" si="101"/>
        <v>241.94527235958185</v>
      </c>
      <c r="P143" s="84">
        <f t="shared" si="101"/>
        <v>262.86315683119244</v>
      </c>
      <c r="Q143" s="84">
        <f t="shared" si="101"/>
        <v>279.01499047709848</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215.55749590369754</v>
      </c>
      <c r="N144" s="84">
        <f t="shared" si="102"/>
        <v>240.98599210159858</v>
      </c>
      <c r="O144" s="84">
        <f t="shared" si="102"/>
        <v>261.91202669385893</v>
      </c>
      <c r="P144" s="84">
        <f t="shared" si="102"/>
        <v>278.09272213852051</v>
      </c>
      <c r="Q144" s="84">
        <f t="shared" si="102"/>
        <v>284.45011820697965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205.60324836327362</v>
      </c>
      <c r="N145" s="211">
        <f t="shared" ref="N145" si="107" xml:space="preserve"> AVERAGE(N143:N144)</f>
        <v>228.71180028998992</v>
      </c>
      <c r="O145" s="211">
        <f t="shared" ref="O145" si="108" xml:space="preserve"> AVERAGE(O143:O144)</f>
        <v>251.92864952672039</v>
      </c>
      <c r="P145" s="211">
        <f t="shared" ref="P145" si="109" xml:space="preserve"> AVERAGE(P143:P144)</f>
        <v>270.47793948485651</v>
      </c>
      <c r="Q145" s="211">
        <f t="shared" ref="Q145" si="110" xml:space="preserve"> AVERAGE(Q143:Q144)</f>
        <v>281.73255434203907</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203.34746878534199</v>
      </c>
      <c r="N148" s="181">
        <f xml:space="preserve"> Inp!N$107</f>
        <v>228.978471632099</v>
      </c>
      <c r="O148" s="181">
        <f xml:space="preserve"> Inp!O$107</f>
        <v>261.12074023030198</v>
      </c>
      <c r="P148" s="181">
        <f xml:space="preserve"> Inp!P$107</f>
        <v>289.68428213024703</v>
      </c>
      <c r="Q148" s="181">
        <f xml:space="preserve"> Inp!Q$107</f>
        <v>314.03991836018002</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4.48297105599893</v>
      </c>
      <c r="N149" s="181">
        <f xml:space="preserve"> Inp!N$108</f>
        <v>5.5428299866446897</v>
      </c>
      <c r="O149" s="181">
        <f xml:space="preserve"> Inp!O$108</f>
        <v>6.4795812326595703</v>
      </c>
      <c r="P149" s="181">
        <f xml:space="preserve"> Inp!P$108</f>
        <v>7.1574463276745401</v>
      </c>
      <c r="Q149" s="181">
        <f xml:space="preserve"> Inp!Q$108</f>
        <v>7.6581932774818098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191.42878741958921</v>
      </c>
      <c r="N151" s="196">
        <f t="shared" si="111"/>
        <v>211.32218033504785</v>
      </c>
      <c r="O151" s="196">
        <f t="shared" si="111"/>
        <v>236.08689357460375</v>
      </c>
      <c r="P151" s="196">
        <f t="shared" si="111"/>
        <v>256.52500165901961</v>
      </c>
      <c r="Q151" s="196">
        <f t="shared" si="111"/>
        <v>272.37289141872685</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4.2202134032604706</v>
      </c>
      <c r="N152" s="223">
        <f t="shared" si="112"/>
        <v>5.1154281433331033</v>
      </c>
      <c r="O152" s="223">
        <f t="shared" si="112"/>
        <v>5.8583787849777975</v>
      </c>
      <c r="P152" s="223">
        <f t="shared" si="112"/>
        <v>6.3381551721730256</v>
      </c>
      <c r="Q152" s="223">
        <f t="shared" si="112"/>
        <v>6.6420990583713806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195.64900082284967</v>
      </c>
      <c r="N154" s="8">
        <f t="shared" si="114"/>
        <v>216.43760847838095</v>
      </c>
      <c r="O154" s="8">
        <f t="shared" si="114"/>
        <v>241.94527235958154</v>
      </c>
      <c r="P154" s="8">
        <f t="shared" si="114"/>
        <v>262.86315683119261</v>
      </c>
      <c r="Q154" s="8">
        <f t="shared" si="114"/>
        <v>279.01499047709825</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195.6490008228497</v>
      </c>
      <c r="N156" s="84">
        <f t="shared" si="115"/>
        <v>216.43760847838129</v>
      </c>
      <c r="O156" s="84">
        <f t="shared" si="115"/>
        <v>241.94527235958185</v>
      </c>
      <c r="P156" s="84">
        <f t="shared" si="115"/>
        <v>262.86315683119244</v>
      </c>
      <c r="Q156" s="84">
        <f t="shared" si="115"/>
        <v>279.01499047709848</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195.64900082284967</v>
      </c>
      <c r="N157" s="196">
        <f t="shared" si="116"/>
        <v>216.43760847838095</v>
      </c>
      <c r="O157" s="196">
        <f t="shared" si="116"/>
        <v>241.94527235958154</v>
      </c>
      <c r="P157" s="196">
        <f t="shared" si="116"/>
        <v>262.86315683119261</v>
      </c>
      <c r="Q157" s="196">
        <f t="shared" si="116"/>
        <v>279.01499047709825</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215.55749590369754</v>
      </c>
      <c r="N161" s="84">
        <f t="shared" si="118"/>
        <v>240.98599210159858</v>
      </c>
      <c r="O161" s="84">
        <f t="shared" si="118"/>
        <v>261.91202669385893</v>
      </c>
      <c r="P161" s="84">
        <f t="shared" si="118"/>
        <v>278.09272213852051</v>
      </c>
      <c r="Q161" s="84">
        <f t="shared" si="118"/>
        <v>284.45011820697965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215.557495903697</v>
      </c>
      <c r="N162" s="181">
        <f xml:space="preserve"> Inp!N$109</f>
        <v>240.98599210159901</v>
      </c>
      <c r="O162" s="181">
        <f xml:space="preserve"> Inp!O$109</f>
        <v>261.91202669385899</v>
      </c>
      <c r="P162" s="181">
        <f xml:space="preserve"> Inp!P$109</f>
        <v>278.09272213852</v>
      </c>
      <c r="Q162" s="181">
        <f xml:space="preserve"> Inp!Q$109</f>
        <v>284.45011820697903</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205.60324836327362</v>
      </c>
      <c r="N171" s="84">
        <f t="shared" si="121"/>
        <v>228.71180028998992</v>
      </c>
      <c r="O171" s="84">
        <f t="shared" si="121"/>
        <v>251.92864952672039</v>
      </c>
      <c r="P171" s="84">
        <f t="shared" si="121"/>
        <v>270.47793948485651</v>
      </c>
      <c r="Q171" s="84">
        <f t="shared" si="121"/>
        <v>281.73255434203907</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82.241299345309457</v>
      </c>
      <c r="N172" s="84">
        <f t="shared" ref="N172" si="126" xml:space="preserve"> N170 * N171</f>
        <v>91.48472011599597</v>
      </c>
      <c r="O172" s="84">
        <f t="shared" ref="O172" si="127" xml:space="preserve"> O170 * O171</f>
        <v>100.77145981068816</v>
      </c>
      <c r="P172" s="84">
        <f t="shared" ref="P172" si="128" xml:space="preserve"> P170 * P171</f>
        <v>108.19117579394261</v>
      </c>
      <c r="Q172" s="84">
        <f t="shared" ref="Q172" si="129" xml:space="preserve"> Q170 * Q171</f>
        <v>112.69302173681564</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0.40090000000000003</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205.60324836327362</v>
      </c>
      <c r="N177" s="84">
        <f t="shared" si="130"/>
        <v>228.71180028998992</v>
      </c>
      <c r="O177" s="84">
        <f t="shared" si="130"/>
        <v>251.92864952672039</v>
      </c>
      <c r="P177" s="84">
        <f t="shared" si="130"/>
        <v>270.47793948485651</v>
      </c>
      <c r="Q177" s="84">
        <f t="shared" si="130"/>
        <v>281.73255434203907</v>
      </c>
    </row>
    <row r="178" spans="1:20" hidden="1" outlineLevel="2">
      <c r="E178" s="84" t="s">
        <v>762</v>
      </c>
      <c r="G178" s="70" t="s">
        <v>255</v>
      </c>
      <c r="J178" s="84">
        <f t="shared" ref="J178:Q178" si="131" xml:space="preserve"> J176 * J177</f>
        <v>0</v>
      </c>
      <c r="K178" s="84">
        <f t="shared" si="131"/>
        <v>0</v>
      </c>
      <c r="L178" s="84">
        <f t="shared" si="131"/>
        <v>0</v>
      </c>
      <c r="M178" s="84">
        <f t="shared" si="131"/>
        <v>82.426342268836407</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860.35727519019497</v>
      </c>
      <c r="N186" s="293">
        <f>Inp!N$114</f>
        <v>839.47513344216998</v>
      </c>
      <c r="O186" s="293">
        <f>Inp!O$114</f>
        <v>823.36188229707204</v>
      </c>
      <c r="P186" s="293">
        <f>Inp!P$114</f>
        <v>809.06075920565604</v>
      </c>
      <c r="Q186" s="293">
        <f>Inp!Q$114</f>
        <v>795.39055978230795</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20.870625516009301</v>
      </c>
      <c r="N187" s="293">
        <f>Inp!N$115</f>
        <v>24.838095328579801</v>
      </c>
      <c r="O187" s="293">
        <f>Inp!O$115</f>
        <v>25.938931957103801</v>
      </c>
      <c r="P187" s="293">
        <f>Inp!P$115</f>
        <v>25.8899442945816</v>
      </c>
      <c r="Q187" s="293">
        <f>Inp!Q$115</f>
        <v>25.452497913034399</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41.752767264034098</v>
      </c>
      <c r="N188" s="293">
        <f>Inp!N$116</f>
        <v>40.951346473677198</v>
      </c>
      <c r="O188" s="293">
        <f>Inp!O$116</f>
        <v>40.240055048519899</v>
      </c>
      <c r="P188" s="293">
        <f>Inp!P$116</f>
        <v>39.560143717929797</v>
      </c>
      <c r="Q188" s="293">
        <f>Inp!Q$116</f>
        <v>38.891720428718003</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860.35727519019497</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825.99353222375044</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809.92967810746995</v>
      </c>
      <c r="N195" s="84">
        <f t="shared" si="141"/>
        <v>774.7440808369256</v>
      </c>
      <c r="O195" s="84">
        <f t="shared" si="141"/>
        <v>744.42554393730495</v>
      </c>
      <c r="P195" s="84">
        <f t="shared" si="141"/>
        <v>716.45002991278307</v>
      </c>
      <c r="Q195" s="84">
        <f t="shared" si="141"/>
        <v>689.85760697655644</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19.647348251162445</v>
      </c>
      <c r="N196" s="84">
        <f t="shared" si="142"/>
        <v>22.922855685047072</v>
      </c>
      <c r="O196" s="84">
        <f t="shared" si="142"/>
        <v>23.45214655486415</v>
      </c>
      <c r="P196" s="84">
        <f t="shared" si="142"/>
        <v>22.926400957209598</v>
      </c>
      <c r="Q196" s="84">
        <f t="shared" si="142"/>
        <v>22.075443423250277</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39.305537740445715</v>
      </c>
      <c r="N197" s="84">
        <f t="shared" si="143"/>
        <v>37.793630828219314</v>
      </c>
      <c r="O197" s="84">
        <f t="shared" si="143"/>
        <v>36.382209951217277</v>
      </c>
      <c r="P197" s="84">
        <f t="shared" si="143"/>
        <v>35.031814146927744</v>
      </c>
      <c r="Q197" s="84">
        <f t="shared" si="143"/>
        <v>33.731540884140919</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809.92967810746995</v>
      </c>
      <c r="N199" s="84">
        <f t="shared" si="144"/>
        <v>774.7440808369256</v>
      </c>
      <c r="O199" s="84">
        <f t="shared" si="144"/>
        <v>744.42554393730495</v>
      </c>
      <c r="P199" s="84">
        <f t="shared" si="144"/>
        <v>716.45002991278307</v>
      </c>
      <c r="Q199" s="84">
        <f t="shared" si="144"/>
        <v>689.85760697655644</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19.647348251162445</v>
      </c>
      <c r="N200" s="84">
        <f t="shared" si="145"/>
        <v>22.922855685047072</v>
      </c>
      <c r="O200" s="84">
        <f t="shared" si="145"/>
        <v>23.45214655486415</v>
      </c>
      <c r="P200" s="84">
        <f t="shared" si="145"/>
        <v>22.926400957209598</v>
      </c>
      <c r="Q200" s="84">
        <f t="shared" si="145"/>
        <v>22.075443423250277</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829.57702635863245</v>
      </c>
      <c r="N201" s="211">
        <f t="shared" si="146"/>
        <v>797.66693652197273</v>
      </c>
      <c r="O201" s="211">
        <f t="shared" si="146"/>
        <v>767.87769049216911</v>
      </c>
      <c r="P201" s="211">
        <f t="shared" si="146"/>
        <v>739.37643086999265</v>
      </c>
      <c r="Q201" s="211">
        <f t="shared" si="146"/>
        <v>711.93305039980669</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829.57702635863245</v>
      </c>
      <c r="N203" s="309">
        <f t="shared" si="147"/>
        <v>797.66693652197273</v>
      </c>
      <c r="O203" s="309">
        <f t="shared" si="147"/>
        <v>767.87769049216911</v>
      </c>
      <c r="P203" s="309">
        <f t="shared" si="147"/>
        <v>739.37643086999265</v>
      </c>
      <c r="Q203" s="309">
        <f t="shared" si="147"/>
        <v>711.93305039980669</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39.305537740445715</v>
      </c>
      <c r="N204" s="309">
        <f t="shared" si="148"/>
        <v>37.793630828219314</v>
      </c>
      <c r="O204" s="309">
        <f t="shared" si="148"/>
        <v>36.382209951217277</v>
      </c>
      <c r="P204" s="309">
        <f t="shared" si="148"/>
        <v>35.031814146927744</v>
      </c>
      <c r="Q204" s="309">
        <f t="shared" si="148"/>
        <v>33.731540884140919</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790.27148861818671</v>
      </c>
      <c r="N205" s="312">
        <f t="shared" si="149"/>
        <v>759.87330569375342</v>
      </c>
      <c r="O205" s="312">
        <f t="shared" si="149"/>
        <v>731.4954805409518</v>
      </c>
      <c r="P205" s="312">
        <f t="shared" si="149"/>
        <v>704.34461672306486</v>
      </c>
      <c r="Q205" s="312">
        <f t="shared" si="149"/>
        <v>678.20150951566575</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829.57702635863245</v>
      </c>
      <c r="N207" s="91">
        <f t="shared" si="150"/>
        <v>797.66693652197273</v>
      </c>
      <c r="O207" s="91">
        <f t="shared" si="150"/>
        <v>767.87769049216911</v>
      </c>
      <c r="P207" s="91">
        <f t="shared" si="150"/>
        <v>739.37643086999265</v>
      </c>
      <c r="Q207" s="91">
        <f t="shared" si="150"/>
        <v>711.93305039980669</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790.27148861818671</v>
      </c>
      <c r="N208" s="91">
        <f t="shared" si="151"/>
        <v>759.87330569375342</v>
      </c>
      <c r="O208" s="91">
        <f t="shared" si="151"/>
        <v>731.4954805409518</v>
      </c>
      <c r="P208" s="91">
        <f t="shared" si="151"/>
        <v>704.34461672306486</v>
      </c>
      <c r="Q208" s="91">
        <f t="shared" si="151"/>
        <v>678.20150951566575</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809.92425748840958</v>
      </c>
      <c r="N209" s="312">
        <f t="shared" si="152"/>
        <v>778.77012110786313</v>
      </c>
      <c r="O209" s="312">
        <f t="shared" si="152"/>
        <v>749.6865855165604</v>
      </c>
      <c r="P209" s="312">
        <f t="shared" si="152"/>
        <v>721.8605237965287</v>
      </c>
      <c r="Q209" s="312">
        <f t="shared" si="152"/>
        <v>695.06727995773622</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790.27148861818671</v>
      </c>
      <c r="N212" s="84">
        <f t="shared" si="153"/>
        <v>759.87330569375342</v>
      </c>
      <c r="O212" s="84">
        <f t="shared" si="153"/>
        <v>731.4954805409518</v>
      </c>
      <c r="P212" s="84">
        <f t="shared" si="153"/>
        <v>704.34461672306486</v>
      </c>
      <c r="Q212" s="84">
        <f t="shared" si="153"/>
        <v>678.20150951566575</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790.27148861818603</v>
      </c>
      <c r="N213" s="181">
        <f xml:space="preserve"> Inp!N$117</f>
        <v>759.87330569375297</v>
      </c>
      <c r="O213" s="181">
        <f xml:space="preserve"> Inp!O$117</f>
        <v>731.49548054095203</v>
      </c>
      <c r="P213" s="181">
        <f xml:space="preserve"> Inp!P$117</f>
        <v>704.34461672306497</v>
      </c>
      <c r="Q213" s="181">
        <f xml:space="preserve"> Inp!Q$117</f>
        <v>678.20150951566598</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860.35727519019497</v>
      </c>
      <c r="N220" s="155">
        <f>Inp!N$118</f>
        <v>835.84888280903203</v>
      </c>
      <c r="O220" s="155">
        <f>Inp!O$118</f>
        <v>812.20453571533994</v>
      </c>
      <c r="P220" s="155">
        <f>Inp!P$118</f>
        <v>789.77781249020802</v>
      </c>
      <c r="Q220" s="155">
        <f>Inp!Q$118</f>
        <v>768.15748742468804</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17.0640169512371</v>
      </c>
      <c r="N221" s="155">
        <f>Inp!N$119</f>
        <v>16.752069190211799</v>
      </c>
      <c r="O221" s="155">
        <f>Inp!O$119</f>
        <v>16.854260667731399</v>
      </c>
      <c r="P221" s="155">
        <f>Inp!P$119</f>
        <v>16.585334062294798</v>
      </c>
      <c r="Q221" s="155">
        <f>Inp!Q$119</f>
        <v>16.1313072359196</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41.572409332399403</v>
      </c>
      <c r="N223" s="155">
        <f>Inp!N$122</f>
        <v>40.396416283903697</v>
      </c>
      <c r="O223" s="155">
        <f>Inp!O$122</f>
        <v>39.280983892863901</v>
      </c>
      <c r="P223" s="155">
        <f>Inp!P$122</f>
        <v>38.205659127814599</v>
      </c>
      <c r="Q223" s="155">
        <f>Inp!Q$122</f>
        <v>37.159771592583297</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860.35727519019497</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825.99353222375044</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809.92967810746995</v>
      </c>
      <c r="N235" s="84">
        <f t="shared" si="159"/>
        <v>771.39744661068585</v>
      </c>
      <c r="O235" s="84">
        <f t="shared" si="159"/>
        <v>734.33786077321338</v>
      </c>
      <c r="P235" s="84">
        <f t="shared" si="159"/>
        <v>699.37434357662551</v>
      </c>
      <c r="Q235" s="84">
        <f t="shared" si="159"/>
        <v>666.23783691995823</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16.063854116280485</v>
      </c>
      <c r="N236" s="84">
        <f t="shared" si="160"/>
        <v>15.460334594629529</v>
      </c>
      <c r="O236" s="84">
        <f t="shared" si="160"/>
        <v>15.2384297050931</v>
      </c>
      <c r="P236" s="84">
        <f t="shared" si="160"/>
        <v>14.686861215109516</v>
      </c>
      <c r="Q236" s="84">
        <f t="shared" si="160"/>
        <v>13.990994575320121</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39.135751018434533</v>
      </c>
      <c r="N238" s="84">
        <f t="shared" si="162"/>
        <v>37.281490727008858</v>
      </c>
      <c r="O238" s="84">
        <f t="shared" si="162"/>
        <v>35.515085686572</v>
      </c>
      <c r="P238" s="84">
        <f t="shared" si="162"/>
        <v>33.83237329645663</v>
      </c>
      <c r="Q238" s="84">
        <f t="shared" si="162"/>
        <v>32.229388180909538</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809.92967810746995</v>
      </c>
      <c r="N241" s="84">
        <f t="shared" si="164"/>
        <v>771.39744661068585</v>
      </c>
      <c r="O241" s="84">
        <f t="shared" si="164"/>
        <v>734.33786077321338</v>
      </c>
      <c r="P241" s="84">
        <f t="shared" si="164"/>
        <v>699.37434357662551</v>
      </c>
      <c r="Q241" s="84">
        <f t="shared" si="164"/>
        <v>666.23783691995823</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16.063854116280485</v>
      </c>
      <c r="N242" s="84">
        <f t="shared" si="165"/>
        <v>15.460334594629529</v>
      </c>
      <c r="O242" s="84">
        <f t="shared" si="165"/>
        <v>15.2384297050931</v>
      </c>
      <c r="P242" s="84">
        <f t="shared" si="165"/>
        <v>14.686861215109516</v>
      </c>
      <c r="Q242" s="84">
        <f t="shared" si="165"/>
        <v>13.990994575320121</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825.99353222375044</v>
      </c>
      <c r="N245" s="211">
        <f t="shared" si="167"/>
        <v>786.8577812053154</v>
      </c>
      <c r="O245" s="211">
        <f t="shared" si="167"/>
        <v>749.57629047830653</v>
      </c>
      <c r="P245" s="211">
        <f t="shared" si="167"/>
        <v>714.06120479173501</v>
      </c>
      <c r="Q245" s="211">
        <f t="shared" si="167"/>
        <v>680.22883149527831</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825.99353222375044</v>
      </c>
      <c r="N247" s="117">
        <f t="shared" si="168"/>
        <v>786.8577812053154</v>
      </c>
      <c r="O247" s="117">
        <f t="shared" si="168"/>
        <v>749.57629047830653</v>
      </c>
      <c r="P247" s="117">
        <f t="shared" si="168"/>
        <v>714.06120479173501</v>
      </c>
      <c r="Q247" s="117">
        <f t="shared" si="168"/>
        <v>680.22883149527831</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39.135751018434533</v>
      </c>
      <c r="N248" s="117">
        <f t="shared" si="169"/>
        <v>37.281490727008858</v>
      </c>
      <c r="O248" s="117">
        <f t="shared" si="169"/>
        <v>35.515085686572</v>
      </c>
      <c r="P248" s="117">
        <f t="shared" si="169"/>
        <v>33.83237329645663</v>
      </c>
      <c r="Q248" s="117">
        <f t="shared" si="169"/>
        <v>32.229388180909538</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786.85778120531586</v>
      </c>
      <c r="N250" s="260">
        <f t="shared" si="171"/>
        <v>749.57629047830653</v>
      </c>
      <c r="O250" s="260">
        <f t="shared" si="171"/>
        <v>714.06120479173455</v>
      </c>
      <c r="P250" s="260">
        <f t="shared" si="171"/>
        <v>680.22883149527843</v>
      </c>
      <c r="Q250" s="260">
        <f t="shared" si="171"/>
        <v>647.99944331436882</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825.99353222375044</v>
      </c>
      <c r="N252" s="91">
        <f t="shared" si="172"/>
        <v>786.8577812053154</v>
      </c>
      <c r="O252" s="91">
        <f t="shared" si="172"/>
        <v>749.57629047830653</v>
      </c>
      <c r="P252" s="91">
        <f t="shared" si="172"/>
        <v>714.06120479173501</v>
      </c>
      <c r="Q252" s="91">
        <f t="shared" si="172"/>
        <v>680.22883149527831</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786.85778120531586</v>
      </c>
      <c r="N253" s="91">
        <f t="shared" si="173"/>
        <v>749.57629047830653</v>
      </c>
      <c r="O253" s="91">
        <f t="shared" si="173"/>
        <v>714.06120479173455</v>
      </c>
      <c r="P253" s="91">
        <f t="shared" si="173"/>
        <v>680.22883149527843</v>
      </c>
      <c r="Q253" s="91">
        <f t="shared" si="173"/>
        <v>647.99944331436882</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806.42565671453315</v>
      </c>
      <c r="N254" s="260">
        <f t="shared" si="174"/>
        <v>768.21703584181091</v>
      </c>
      <c r="O254" s="260">
        <f t="shared" si="174"/>
        <v>731.8187476350206</v>
      </c>
      <c r="P254" s="260">
        <f t="shared" si="174"/>
        <v>697.14501814350672</v>
      </c>
      <c r="Q254" s="260">
        <f t="shared" si="174"/>
        <v>664.11413740482362</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786.85778120531586</v>
      </c>
      <c r="N257" s="84">
        <f t="shared" si="175"/>
        <v>749.57629047830653</v>
      </c>
      <c r="O257" s="84">
        <f t="shared" si="175"/>
        <v>714.06120479173455</v>
      </c>
      <c r="P257" s="84">
        <f t="shared" si="175"/>
        <v>680.22883149527843</v>
      </c>
      <c r="Q257" s="84">
        <f t="shared" si="175"/>
        <v>647.99944331436882</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786.85778120531597</v>
      </c>
      <c r="N258" s="181">
        <f xml:space="preserve"> Inp!N$124</f>
        <v>749.57629047830699</v>
      </c>
      <c r="O258" s="181">
        <f xml:space="preserve"> Inp!O$124</f>
        <v>714.06120479173501</v>
      </c>
      <c r="P258" s="181">
        <f xml:space="preserve"> Inp!P$124</f>
        <v>680.22883149527797</v>
      </c>
      <c r="Q258" s="181">
        <f xml:space="preserve"> Inp!Q$124</f>
        <v>647.99944331436905</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112.168569228154</v>
      </c>
      <c r="O266" s="229">
        <f xml:space="preserve"> Inp!O$125</f>
        <v>223.02925994632301</v>
      </c>
      <c r="P266" s="229">
        <f xml:space="preserve"> Inp!P$125</f>
        <v>324.55929438224098</v>
      </c>
      <c r="Q266" s="229">
        <f xml:space="preserve"> Inp!Q$125</f>
        <v>419.75015870760001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2.2480805697342898</v>
      </c>
      <c r="O267" s="229">
        <f xml:space="preserve"> Inp!O$126</f>
        <v>4.6281362863307098</v>
      </c>
      <c r="P267" s="229">
        <f xml:space="preserve"> Inp!P$126</f>
        <v>6.8157451820272401</v>
      </c>
      <c r="Q267" s="229">
        <f xml:space="preserve"> Inp!Q$126</f>
        <v>8.8147533328601995</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114.890333572366</v>
      </c>
      <c r="N268" s="229">
        <f xml:space="preserve"> Inp!N$127</f>
        <v>116.800717133859</v>
      </c>
      <c r="O268" s="229">
        <f xml:space="preserve"> Inp!O$127</f>
        <v>110.301406667319</v>
      </c>
      <c r="P268" s="229">
        <f xml:space="preserve"> Inp!P$127</f>
        <v>106.60113198064801</v>
      </c>
      <c r="Q268" s="229">
        <f xml:space="preserve"> Inp!Q$127</f>
        <v>105.520351771337</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2.7217643442122101</v>
      </c>
      <c r="N269" s="229">
        <f xml:space="preserve"> Inp!N$128</f>
        <v>8.1881069854238593</v>
      </c>
      <c r="O269" s="229">
        <f xml:space="preserve"> Inp!O$128</f>
        <v>13.399508517732199</v>
      </c>
      <c r="P269" s="229">
        <f xml:space="preserve"> Inp!P$128</f>
        <v>18.226012837315999</v>
      </c>
      <c r="Q269" s="229">
        <f xml:space="preserve"> Inp!Q$128</f>
        <v>22.805286076865301</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103.51936776152972</v>
      </c>
      <c r="O276" s="84">
        <f t="shared" si="186"/>
        <v>201.6472728689817</v>
      </c>
      <c r="P276" s="84">
        <f t="shared" si="186"/>
        <v>287.4079771177249</v>
      </c>
      <c r="Q276" s="84">
        <f t="shared" si="186"/>
        <v>364.05742619488359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2.074733420041353</v>
      </c>
      <c r="O277" s="84">
        <f t="shared" si="187"/>
        <v>4.1844332928745409</v>
      </c>
      <c r="P277" s="84">
        <f t="shared" si="187"/>
        <v>6.0355675194723819</v>
      </c>
      <c r="Q277" s="84">
        <f t="shared" si="187"/>
        <v>7.6452059500930751</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108.15633640961013</v>
      </c>
      <c r="N278" s="84">
        <f t="shared" si="188"/>
        <v>107.79433557003519</v>
      </c>
      <c r="O278" s="84">
        <f t="shared" si="188"/>
        <v>99.726725782215411</v>
      </c>
      <c r="P278" s="84">
        <f t="shared" si="188"/>
        <v>94.398823978630404</v>
      </c>
      <c r="Q278" s="84">
        <f t="shared" si="188"/>
        <v>91.519840743674564</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2.5622352280392588</v>
      </c>
      <c r="N279" s="84">
        <f t="shared" si="189"/>
        <v>7.5567305897496535</v>
      </c>
      <c r="O279" s="84">
        <f t="shared" si="189"/>
        <v>12.114887306874802</v>
      </c>
      <c r="P279" s="84">
        <f t="shared" si="189"/>
        <v>16.139736470850863</v>
      </c>
      <c r="Q279" s="84">
        <f t="shared" si="189"/>
        <v>19.779465428541055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103.51936776152972</v>
      </c>
      <c r="O281" s="235">
        <f t="shared" si="190"/>
        <v>201.6472728689817</v>
      </c>
      <c r="P281" s="235">
        <f t="shared" si="190"/>
        <v>287.4079771177249</v>
      </c>
      <c r="Q281" s="235">
        <f t="shared" si="190"/>
        <v>364.05742619488359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2.074733420041353</v>
      </c>
      <c r="O282" s="235">
        <f t="shared" si="191"/>
        <v>4.1844332928745409</v>
      </c>
      <c r="P282" s="235">
        <f t="shared" si="191"/>
        <v>6.0355675194723819</v>
      </c>
      <c r="Q282" s="235">
        <f t="shared" si="191"/>
        <v>7.6452059500930751</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105.59410118157108</v>
      </c>
      <c r="O283" s="211">
        <f t="shared" si="192"/>
        <v>205.83170616185623</v>
      </c>
      <c r="P283" s="211">
        <f t="shared" si="192"/>
        <v>293.44354463719731</v>
      </c>
      <c r="Q283" s="211">
        <f t="shared" si="192"/>
        <v>371.70263214497669</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105.59410118157108</v>
      </c>
      <c r="O285" s="261">
        <f t="shared" si="193"/>
        <v>205.83170616185623</v>
      </c>
      <c r="P285" s="261">
        <f t="shared" si="193"/>
        <v>293.44354463719731</v>
      </c>
      <c r="Q285" s="261">
        <f t="shared" si="193"/>
        <v>371.70263214497669</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108.15633640961013</v>
      </c>
      <c r="N286" s="261">
        <f t="shared" si="194"/>
        <v>107.79433557003519</v>
      </c>
      <c r="O286" s="261">
        <f t="shared" si="194"/>
        <v>99.726725782215411</v>
      </c>
      <c r="P286" s="261">
        <f t="shared" si="194"/>
        <v>94.398823978630404</v>
      </c>
      <c r="Q286" s="261">
        <f t="shared" si="194"/>
        <v>91.519840743674564</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2.5622352280392588</v>
      </c>
      <c r="N287" s="261">
        <f t="shared" si="195"/>
        <v>7.5567305897496535</v>
      </c>
      <c r="O287" s="261">
        <f t="shared" si="195"/>
        <v>12.114887306874802</v>
      </c>
      <c r="P287" s="261">
        <f t="shared" si="195"/>
        <v>16.139736470850863</v>
      </c>
      <c r="Q287" s="261">
        <f t="shared" si="195"/>
        <v>19.779465428541055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105.59410118157088</v>
      </c>
      <c r="N288" s="260">
        <f t="shared" si="196"/>
        <v>205.8317061618566</v>
      </c>
      <c r="O288" s="260">
        <f t="shared" si="196"/>
        <v>293.44354463719685</v>
      </c>
      <c r="P288" s="260">
        <f t="shared" si="196"/>
        <v>371.70263214497686</v>
      </c>
      <c r="Q288" s="260">
        <f t="shared" si="196"/>
        <v>443.44300746011021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105.59410118157108</v>
      </c>
      <c r="O290" s="84">
        <f t="shared" si="197"/>
        <v>205.83170616185623</v>
      </c>
      <c r="P290" s="84">
        <f t="shared" si="197"/>
        <v>293.44354463719731</v>
      </c>
      <c r="Q290" s="84">
        <f t="shared" si="197"/>
        <v>371.70263214497669</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105.59410118157088</v>
      </c>
      <c r="N291" s="84">
        <f t="shared" si="198"/>
        <v>205.8317061618566</v>
      </c>
      <c r="O291" s="84">
        <f t="shared" si="198"/>
        <v>293.44354463719685</v>
      </c>
      <c r="P291" s="84">
        <f t="shared" si="198"/>
        <v>371.70263214497686</v>
      </c>
      <c r="Q291" s="84">
        <f t="shared" si="198"/>
        <v>443.44300746011021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52.797050590785439</v>
      </c>
      <c r="N292" s="260">
        <f t="shared" si="199"/>
        <v>155.71290367171383</v>
      </c>
      <c r="O292" s="260">
        <f t="shared" si="199"/>
        <v>249.63762539952654</v>
      </c>
      <c r="P292" s="260">
        <f t="shared" si="199"/>
        <v>332.57308839108708</v>
      </c>
      <c r="Q292" s="260">
        <f t="shared" si="199"/>
        <v>407.57281980254345</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105.59410118157088</v>
      </c>
      <c r="N295" s="84">
        <f t="shared" si="200"/>
        <v>205.8317061618566</v>
      </c>
      <c r="O295" s="84">
        <f t="shared" si="200"/>
        <v>293.44354463719685</v>
      </c>
      <c r="P295" s="84">
        <f t="shared" si="200"/>
        <v>371.70263214497686</v>
      </c>
      <c r="Q295" s="84">
        <f t="shared" si="200"/>
        <v>443.44300746011021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105.59410118157101</v>
      </c>
      <c r="N296" s="181">
        <f xml:space="preserve"> Inp!N$129</f>
        <v>205.831706161857</v>
      </c>
      <c r="O296" s="181">
        <f xml:space="preserve"> Inp!O$129</f>
        <v>293.44354463719702</v>
      </c>
      <c r="P296" s="181">
        <f xml:space="preserve"> Inp!P$129</f>
        <v>371.70263214497601</v>
      </c>
      <c r="Q296" s="181">
        <f xml:space="preserve"> Inp!Q$129</f>
        <v>443.44300746010998</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825.99353222375044</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825.99353222375044</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1651.9870644475009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829.57702635863245</v>
      </c>
      <c r="N308" s="84">
        <f t="shared" si="206"/>
        <v>797.66693652197273</v>
      </c>
      <c r="O308" s="84">
        <f t="shared" si="206"/>
        <v>767.87769049216911</v>
      </c>
      <c r="P308" s="84">
        <f t="shared" si="206"/>
        <v>739.37643086999265</v>
      </c>
      <c r="Q308" s="84">
        <f t="shared" si="206"/>
        <v>711.93305039980669</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825.99353222375044</v>
      </c>
      <c r="N309" s="84">
        <f t="shared" si="207"/>
        <v>786.8577812053154</v>
      </c>
      <c r="O309" s="84">
        <f t="shared" si="207"/>
        <v>749.57629047830653</v>
      </c>
      <c r="P309" s="84">
        <f t="shared" si="207"/>
        <v>714.06120479173501</v>
      </c>
      <c r="Q309" s="84">
        <f t="shared" si="207"/>
        <v>680.22883149527831</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105.59410118157108</v>
      </c>
      <c r="O310" s="84">
        <f t="shared" si="208"/>
        <v>205.83170616185623</v>
      </c>
      <c r="P310" s="84">
        <f t="shared" si="208"/>
        <v>293.44354463719731</v>
      </c>
      <c r="Q310" s="84">
        <f t="shared" si="208"/>
        <v>371.70263214497669</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1655.570558582383</v>
      </c>
      <c r="N311" s="312">
        <f t="shared" si="209"/>
        <v>1690.1188189088591</v>
      </c>
      <c r="O311" s="312">
        <f t="shared" si="209"/>
        <v>1723.285687132332</v>
      </c>
      <c r="P311" s="312">
        <f t="shared" si="209"/>
        <v>1746.8811802989248</v>
      </c>
      <c r="Q311" s="312">
        <f t="shared" si="209"/>
        <v>1763.8645140400617</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790.27148861818671</v>
      </c>
      <c r="N313" s="84">
        <f t="shared" si="210"/>
        <v>759.87330569375342</v>
      </c>
      <c r="O313" s="84">
        <f t="shared" si="210"/>
        <v>731.4954805409518</v>
      </c>
      <c r="P313" s="84">
        <f t="shared" si="210"/>
        <v>704.34461672306486</v>
      </c>
      <c r="Q313" s="84">
        <f t="shared" si="210"/>
        <v>678.20150951566575</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786.85778120531586</v>
      </c>
      <c r="N314" s="84">
        <f t="shared" si="211"/>
        <v>749.57629047830653</v>
      </c>
      <c r="O314" s="84">
        <f t="shared" si="211"/>
        <v>714.06120479173455</v>
      </c>
      <c r="P314" s="84">
        <f t="shared" si="211"/>
        <v>680.22883149527843</v>
      </c>
      <c r="Q314" s="84">
        <f t="shared" si="211"/>
        <v>647.99944331436882</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105.59410118157088</v>
      </c>
      <c r="N315" s="84">
        <f t="shared" si="212"/>
        <v>205.8317061618566</v>
      </c>
      <c r="O315" s="84">
        <f t="shared" si="212"/>
        <v>293.44354463719685</v>
      </c>
      <c r="P315" s="84">
        <f t="shared" si="212"/>
        <v>371.70263214497686</v>
      </c>
      <c r="Q315" s="84">
        <f t="shared" si="212"/>
        <v>443.44300746011021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1682.7233710050734</v>
      </c>
      <c r="N316" s="211">
        <f t="shared" si="214"/>
        <v>1715.2813023339165</v>
      </c>
      <c r="O316" s="211">
        <f t="shared" si="214"/>
        <v>1739.0002299698831</v>
      </c>
      <c r="P316" s="211">
        <f t="shared" si="214"/>
        <v>1756.2760803633203</v>
      </c>
      <c r="Q316" s="211">
        <f t="shared" si="214"/>
        <v>1769.6439602901448</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1655.570558582383</v>
      </c>
      <c r="N318" s="84">
        <f t="shared" si="215"/>
        <v>1690.1188189088591</v>
      </c>
      <c r="O318" s="84">
        <f t="shared" si="215"/>
        <v>1723.285687132332</v>
      </c>
      <c r="P318" s="84">
        <f t="shared" si="215"/>
        <v>1746.8811802989248</v>
      </c>
      <c r="Q318" s="84">
        <f t="shared" si="215"/>
        <v>1763.8645140400617</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1682.7233710050734</v>
      </c>
      <c r="N319" s="84">
        <f t="shared" si="216"/>
        <v>1715.2813023339165</v>
      </c>
      <c r="O319" s="84">
        <f t="shared" si="216"/>
        <v>1739.0002299698831</v>
      </c>
      <c r="P319" s="84">
        <f t="shared" si="216"/>
        <v>1756.2760803633203</v>
      </c>
      <c r="Q319" s="84">
        <f t="shared" si="216"/>
        <v>1769.6439602901448</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1669.1469647937283</v>
      </c>
      <c r="N320" s="211">
        <f t="shared" si="217"/>
        <v>1702.7000606213878</v>
      </c>
      <c r="O320" s="211">
        <f t="shared" si="217"/>
        <v>1731.1429585511075</v>
      </c>
      <c r="P320" s="211">
        <f t="shared" si="217"/>
        <v>1751.5786303311224</v>
      </c>
      <c r="Q320" s="211">
        <f t="shared" si="217"/>
        <v>1766.7542371651034</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1720.7145503803899</v>
      </c>
      <c r="N323" s="181">
        <f xml:space="preserve"> Inp!N$130</f>
        <v>1787.4925854793601</v>
      </c>
      <c r="O323" s="181">
        <f xml:space="preserve"> Inp!O$130</f>
        <v>1858.59567795874</v>
      </c>
      <c r="P323" s="181">
        <f xml:space="preserve"> Inp!P$130</f>
        <v>1923.3978660780999</v>
      </c>
      <c r="Q323" s="181">
        <f xml:space="preserve"> Inp!Q$130</f>
        <v>1983.2982059146</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37.934642467246398</v>
      </c>
      <c r="N324" s="181">
        <f xml:space="preserve"> Inp!N$131</f>
        <v>43.838245088525902</v>
      </c>
      <c r="O324" s="181">
        <f xml:space="preserve"> Inp!O$131</f>
        <v>47.421328911165901</v>
      </c>
      <c r="P324" s="181">
        <f xml:space="preserve"> Inp!P$131</f>
        <v>49.291023538903602</v>
      </c>
      <c r="Q324" s="181">
        <f xml:space="preserve"> Inp!Q$131</f>
        <v>50.398558481814199</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1619.8593562149399</v>
      </c>
      <c r="N326" s="196">
        <f t="shared" si="218"/>
        <v>1649.6608952091449</v>
      </c>
      <c r="O326" s="196">
        <f t="shared" si="218"/>
        <v>1680.4106775795046</v>
      </c>
      <c r="P326" s="196">
        <f t="shared" si="218"/>
        <v>1703.2323506071291</v>
      </c>
      <c r="Q326" s="196">
        <f t="shared" si="218"/>
        <v>1720.1528700914016</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35.71120236744293</v>
      </c>
      <c r="N327" s="223">
        <f t="shared" si="219"/>
        <v>40.457923699717966</v>
      </c>
      <c r="O327" s="223">
        <f t="shared" si="219"/>
        <v>42.875009552831784</v>
      </c>
      <c r="P327" s="223">
        <f t="shared" si="219"/>
        <v>43.648829691791462</v>
      </c>
      <c r="Q327" s="223">
        <f t="shared" si="219"/>
        <v>43.711643948663472</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1655.5705585823828</v>
      </c>
      <c r="N329" s="8">
        <f t="shared" ref="N329:Q329" si="222" xml:space="preserve"> SUM(N326:N328)</f>
        <v>1690.1188189088627</v>
      </c>
      <c r="O329" s="8">
        <f t="shared" si="222"/>
        <v>1723.2856871323365</v>
      </c>
      <c r="P329" s="8">
        <f t="shared" si="222"/>
        <v>1746.8811802989205</v>
      </c>
      <c r="Q329" s="8">
        <f t="shared" si="222"/>
        <v>1763.8645140400652</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1655.570558582383</v>
      </c>
      <c r="N331" s="84">
        <f t="shared" si="223"/>
        <v>1690.1188189088591</v>
      </c>
      <c r="O331" s="84">
        <f t="shared" si="223"/>
        <v>1723.285687132332</v>
      </c>
      <c r="P331" s="84">
        <f t="shared" si="223"/>
        <v>1746.8811802989248</v>
      </c>
      <c r="Q331" s="84">
        <f t="shared" si="223"/>
        <v>1763.8645140400617</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1655.5705585823828</v>
      </c>
      <c r="N332" s="196">
        <f t="shared" si="224"/>
        <v>1690.1188189088627</v>
      </c>
      <c r="O332" s="196">
        <f t="shared" si="224"/>
        <v>1723.2856871323365</v>
      </c>
      <c r="P332" s="196">
        <f t="shared" si="224"/>
        <v>1746.8811802989205</v>
      </c>
      <c r="Q332" s="196">
        <f t="shared" si="224"/>
        <v>1763.8645140400652</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1682.7233710050734</v>
      </c>
      <c r="N336" s="84">
        <f t="shared" si="226"/>
        <v>1715.2813023339165</v>
      </c>
      <c r="O336" s="84">
        <f t="shared" si="226"/>
        <v>1739.0002299698831</v>
      </c>
      <c r="P336" s="84">
        <f t="shared" si="226"/>
        <v>1756.2760803633203</v>
      </c>
      <c r="Q336" s="84">
        <f t="shared" si="226"/>
        <v>1769.6439602901448</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1682.72337100507</v>
      </c>
      <c r="N337" s="181">
        <f xml:space="preserve"> Inp!N$132</f>
        <v>1715.2813023339199</v>
      </c>
      <c r="O337" s="181">
        <f xml:space="preserve"> Inp!O$132</f>
        <v>1739.0002299698799</v>
      </c>
      <c r="P337" s="181">
        <f xml:space="preserve"> Inp!P$132</f>
        <v>1756.27608036332</v>
      </c>
      <c r="Q337" s="181">
        <f xml:space="preserve"> Inp!Q$132</f>
        <v>1769.6439602901401</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1669.1469647937283</v>
      </c>
      <c r="N346" s="84">
        <f t="shared" si="230"/>
        <v>1702.7000606213878</v>
      </c>
      <c r="O346" s="84">
        <f t="shared" si="230"/>
        <v>1731.1429585511075</v>
      </c>
      <c r="P346" s="84">
        <f t="shared" si="230"/>
        <v>1751.5786303311224</v>
      </c>
      <c r="Q346" s="84">
        <f t="shared" si="230"/>
        <v>1766.7542371651034</v>
      </c>
    </row>
    <row r="347" spans="1:17" hidden="1" outlineLevel="2">
      <c r="B347" s="269"/>
      <c r="E347" s="84" t="s">
        <v>803</v>
      </c>
      <c r="G347" s="70" t="s">
        <v>255</v>
      </c>
      <c r="J347" s="84">
        <f t="shared" ref="J347:Q347" si="231" xml:space="preserve"> J345 * J346</f>
        <v>0</v>
      </c>
      <c r="K347" s="84">
        <f t="shared" si="231"/>
        <v>0</v>
      </c>
      <c r="L347" s="84">
        <f t="shared" si="231"/>
        <v>0</v>
      </c>
      <c r="M347" s="84">
        <f t="shared" si="231"/>
        <v>667.6587859174914</v>
      </c>
      <c r="N347" s="84">
        <f t="shared" si="231"/>
        <v>681.08002424855522</v>
      </c>
      <c r="O347" s="84">
        <f t="shared" si="231"/>
        <v>692.45718342044302</v>
      </c>
      <c r="P347" s="84">
        <f t="shared" si="231"/>
        <v>700.631452132449</v>
      </c>
      <c r="Q347" s="84">
        <f t="shared" si="231"/>
        <v>706.70169486604141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0.40090000000000003</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1669.1469647937283</v>
      </c>
      <c r="N352" s="84">
        <f t="shared" si="232"/>
        <v>1702.7000606213878</v>
      </c>
      <c r="O352" s="84">
        <f t="shared" si="232"/>
        <v>1731.1429585511075</v>
      </c>
      <c r="P352" s="84">
        <f t="shared" si="232"/>
        <v>1751.5786303311224</v>
      </c>
      <c r="Q352" s="84">
        <f t="shared" si="232"/>
        <v>1766.7542371651034</v>
      </c>
    </row>
    <row r="353" spans="1:17" hidden="1" outlineLevel="2">
      <c r="E353" s="84" t="s">
        <v>804</v>
      </c>
      <c r="G353" s="70" t="s">
        <v>255</v>
      </c>
      <c r="J353" s="84">
        <f t="shared" ref="J353:Q353" si="233" xml:space="preserve"> J351 * J352</f>
        <v>0</v>
      </c>
      <c r="K353" s="84">
        <f t="shared" si="233"/>
        <v>0</v>
      </c>
      <c r="L353" s="84">
        <f t="shared" si="233"/>
        <v>0</v>
      </c>
      <c r="M353" s="84">
        <f t="shared" si="233"/>
        <v>669.16101818580569</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1874.73070906414</v>
      </c>
      <c r="N361" s="293">
        <f>Inp!N$137</f>
        <v>1849.58243176782</v>
      </c>
      <c r="O361" s="293">
        <f>Inp!O$137</f>
        <v>1834.2663980325101</v>
      </c>
      <c r="P361" s="293">
        <f>Inp!P$137</f>
        <v>1822.46244654004</v>
      </c>
      <c r="Q361" s="293">
        <f>Inp!Q$137</f>
        <v>1811.60570656556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45.4773891039519</v>
      </c>
      <c r="N362" s="293">
        <f>Inp!N$138</f>
        <v>54.724795206194599</v>
      </c>
      <c r="O362" s="293">
        <f>Inp!O$138</f>
        <v>57.786147637813997</v>
      </c>
      <c r="P362" s="293">
        <f>Inp!P$138</f>
        <v>58.318798289282398</v>
      </c>
      <c r="Q362" s="293">
        <f>Inp!Q$138</f>
        <v>57.971382610099198</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70.625666400271797</v>
      </c>
      <c r="N363" s="293">
        <f>Inp!N$139</f>
        <v>70.040828941509901</v>
      </c>
      <c r="O363" s="293">
        <f>Inp!O$139</f>
        <v>69.590099130286802</v>
      </c>
      <c r="P363" s="293">
        <f>Inp!P$139</f>
        <v>69.175538263757105</v>
      </c>
      <c r="Q363" s="293">
        <f>Inp!Q$139</f>
        <v>68.763447011643905</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1874.73070906414</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1799.8516256004257</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1764.8482595731439</v>
      </c>
      <c r="N370" s="84">
        <f t="shared" si="243"/>
        <v>1706.9630581628171</v>
      </c>
      <c r="O370" s="84">
        <f t="shared" si="243"/>
        <v>1658.4138644744839</v>
      </c>
      <c r="P370" s="84">
        <f t="shared" si="243"/>
        <v>1613.8507021654198</v>
      </c>
      <c r="Q370" s="84">
        <f t="shared" si="243"/>
        <v>1571.2406466810939</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42.811850588453879</v>
      </c>
      <c r="N371" s="84">
        <f t="shared" si="244"/>
        <v>50.505023284210168</v>
      </c>
      <c r="O371" s="84">
        <f t="shared" si="244"/>
        <v>52.246145118241245</v>
      </c>
      <c r="P371" s="84">
        <f t="shared" si="244"/>
        <v>51.643222469294422</v>
      </c>
      <c r="Q371" s="84">
        <f t="shared" si="244"/>
        <v>50.279700693796116</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66.486127220871552</v>
      </c>
      <c r="N372" s="84">
        <f t="shared" si="245"/>
        <v>64.640053621176818</v>
      </c>
      <c r="O372" s="84">
        <f t="shared" si="245"/>
        <v>62.918442681833326</v>
      </c>
      <c r="P372" s="84">
        <f t="shared" si="245"/>
        <v>61.257224373310301</v>
      </c>
      <c r="Q372" s="84">
        <f t="shared" si="245"/>
        <v>59.639866754132747</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1764.8482595731439</v>
      </c>
      <c r="N374" s="84">
        <f t="shared" si="246"/>
        <v>1706.9630581628171</v>
      </c>
      <c r="O374" s="84">
        <f t="shared" si="246"/>
        <v>1658.4138644744839</v>
      </c>
      <c r="P374" s="84">
        <f t="shared" si="246"/>
        <v>1613.8507021654198</v>
      </c>
      <c r="Q374" s="84">
        <f t="shared" si="246"/>
        <v>1571.2406466810939</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42.811850588453879</v>
      </c>
      <c r="N375" s="84">
        <f t="shared" si="247"/>
        <v>50.505023284210168</v>
      </c>
      <c r="O375" s="84">
        <f t="shared" si="247"/>
        <v>52.246145118241245</v>
      </c>
      <c r="P375" s="84">
        <f t="shared" si="247"/>
        <v>51.643222469294422</v>
      </c>
      <c r="Q375" s="84">
        <f t="shared" si="247"/>
        <v>50.279700693796116</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1807.6601101615977</v>
      </c>
      <c r="N376" s="211">
        <f t="shared" si="248"/>
        <v>1757.4680814470273</v>
      </c>
      <c r="O376" s="211">
        <f t="shared" si="248"/>
        <v>1710.6600095927251</v>
      </c>
      <c r="P376" s="211">
        <f t="shared" si="248"/>
        <v>1665.4939246347142</v>
      </c>
      <c r="Q376" s="211">
        <f t="shared" si="248"/>
        <v>1621.52034737489</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1807.6601101615977</v>
      </c>
      <c r="N378" s="309">
        <f t="shared" si="249"/>
        <v>1757.4680814470273</v>
      </c>
      <c r="O378" s="309">
        <f t="shared" si="249"/>
        <v>1710.6600095927251</v>
      </c>
      <c r="P378" s="309">
        <f t="shared" si="249"/>
        <v>1665.4939246347142</v>
      </c>
      <c r="Q378" s="309">
        <f t="shared" si="249"/>
        <v>1621.52034737489</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66.486127220871552</v>
      </c>
      <c r="N379" s="309">
        <f t="shared" si="250"/>
        <v>64.640053621176818</v>
      </c>
      <c r="O379" s="309">
        <f t="shared" si="250"/>
        <v>62.918442681833326</v>
      </c>
      <c r="P379" s="309">
        <f t="shared" si="250"/>
        <v>61.257224373310301</v>
      </c>
      <c r="Q379" s="309">
        <f t="shared" si="250"/>
        <v>59.639866754132747</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1741.1739829407261</v>
      </c>
      <c r="N380" s="312">
        <f t="shared" si="251"/>
        <v>1692.8280278258505</v>
      </c>
      <c r="O380" s="312">
        <f t="shared" si="251"/>
        <v>1647.7415669108918</v>
      </c>
      <c r="P380" s="312">
        <f t="shared" si="251"/>
        <v>1604.2367002614039</v>
      </c>
      <c r="Q380" s="312">
        <f t="shared" si="251"/>
        <v>1561.8804806207572</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1807.6601101615977</v>
      </c>
      <c r="N382" s="91">
        <f t="shared" si="252"/>
        <v>1757.4680814470273</v>
      </c>
      <c r="O382" s="91">
        <f t="shared" si="252"/>
        <v>1710.6600095927251</v>
      </c>
      <c r="P382" s="91">
        <f t="shared" si="252"/>
        <v>1665.4939246347142</v>
      </c>
      <c r="Q382" s="91">
        <f t="shared" si="252"/>
        <v>1621.52034737489</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1741.1739829407261</v>
      </c>
      <c r="N383" s="91">
        <f t="shared" si="253"/>
        <v>1692.8280278258505</v>
      </c>
      <c r="O383" s="91">
        <f t="shared" si="253"/>
        <v>1647.7415669108918</v>
      </c>
      <c r="P383" s="91">
        <f t="shared" si="253"/>
        <v>1604.2367002614039</v>
      </c>
      <c r="Q383" s="91">
        <f t="shared" si="253"/>
        <v>1561.8804806207572</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1774.417046551162</v>
      </c>
      <c r="N384" s="312">
        <f t="shared" si="254"/>
        <v>1725.1480546364389</v>
      </c>
      <c r="O384" s="312">
        <f t="shared" si="254"/>
        <v>1679.2007882518085</v>
      </c>
      <c r="P384" s="312">
        <f t="shared" si="254"/>
        <v>1634.8653124480591</v>
      </c>
      <c r="Q384" s="312">
        <f t="shared" si="254"/>
        <v>1591.7004139978235</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1741.1739829407261</v>
      </c>
      <c r="N387" s="84">
        <f t="shared" si="255"/>
        <v>1692.8280278258505</v>
      </c>
      <c r="O387" s="84">
        <f t="shared" si="255"/>
        <v>1647.7415669108918</v>
      </c>
      <c r="P387" s="84">
        <f t="shared" si="255"/>
        <v>1604.2367002614039</v>
      </c>
      <c r="Q387" s="84">
        <f t="shared" si="255"/>
        <v>1561.8804806207572</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1741.17398294073</v>
      </c>
      <c r="N388" s="181">
        <f xml:space="preserve"> Inp!N$140</f>
        <v>1692.8280278258501</v>
      </c>
      <c r="O388" s="181">
        <f xml:space="preserve"> Inp!O$140</f>
        <v>1647.74156691089</v>
      </c>
      <c r="P388" s="181">
        <f xml:space="preserve"> Inp!P$140</f>
        <v>1604.2367002614001</v>
      </c>
      <c r="Q388" s="181">
        <f xml:space="preserve"> Inp!Q$140</f>
        <v>1561.88048062076</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1874.73070906414</v>
      </c>
      <c r="N395" s="155">
        <f>Inp!N$141</f>
        <v>1841.5928568572101</v>
      </c>
      <c r="O395" s="155">
        <f>Inp!O$141</f>
        <v>1809.4103215416001</v>
      </c>
      <c r="P395" s="155">
        <f>Inp!P$141</f>
        <v>1779.0263438151401</v>
      </c>
      <c r="Q395" s="155">
        <f>Inp!Q$141</f>
        <v>1749.57883349847</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37.182735034586003</v>
      </c>
      <c r="N396" s="155">
        <f>Inp!N$142</f>
        <v>36.909172929193602</v>
      </c>
      <c r="O396" s="155">
        <f>Inp!O$142</f>
        <v>37.5475288220184</v>
      </c>
      <c r="P396" s="155">
        <f>Inp!P$142</f>
        <v>37.359553220118997</v>
      </c>
      <c r="Q396" s="155">
        <f>Inp!Q$142</f>
        <v>36.741155503470502</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70.320587241524606</v>
      </c>
      <c r="N398" s="155">
        <f>Inp!N$145</f>
        <v>69.091708244797601</v>
      </c>
      <c r="O398" s="155">
        <f>Inp!O$145</f>
        <v>67.931506548476804</v>
      </c>
      <c r="P398" s="155">
        <f>Inp!P$145</f>
        <v>66.807063536787993</v>
      </c>
      <c r="Q398" s="155">
        <f>Inp!Q$145</f>
        <v>65.701232979772797</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1874.73070906414</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1799.8516256004257</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1764.8482595731439</v>
      </c>
      <c r="N410" s="84">
        <f t="shared" si="260"/>
        <v>1699.5895510465105</v>
      </c>
      <c r="O410" s="84">
        <f t="shared" si="260"/>
        <v>1635.94075919753</v>
      </c>
      <c r="P410" s="84">
        <f t="shared" si="260"/>
        <v>1575.3865982740099</v>
      </c>
      <c r="Q410" s="84">
        <f t="shared" si="260"/>
        <v>1517.4435407234716</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35.00336602728224</v>
      </c>
      <c r="N411" s="84">
        <f t="shared" si="261"/>
        <v>34.063145072836285</v>
      </c>
      <c r="O411" s="84">
        <f t="shared" si="261"/>
        <v>33.947818289634803</v>
      </c>
      <c r="P411" s="84">
        <f t="shared" si="261"/>
        <v>33.083118563755143</v>
      </c>
      <c r="Q411" s="84">
        <f t="shared" si="261"/>
        <v>31.86631435519519</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66.198929481087475</v>
      </c>
      <c r="N413" s="84">
        <f t="shared" si="263"/>
        <v>63.764118632176533</v>
      </c>
      <c r="O413" s="84">
        <f t="shared" si="263"/>
        <v>61.418860649398646</v>
      </c>
      <c r="P413" s="84">
        <f t="shared" si="263"/>
        <v>59.159861759097353</v>
      </c>
      <c r="Q413" s="84">
        <f t="shared" si="263"/>
        <v>56.983949333318996</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1764.8482595731439</v>
      </c>
      <c r="N416" s="84">
        <f t="shared" si="265"/>
        <v>1699.5895510465105</v>
      </c>
      <c r="O416" s="84">
        <f t="shared" si="265"/>
        <v>1635.94075919753</v>
      </c>
      <c r="P416" s="84">
        <f t="shared" si="265"/>
        <v>1575.3865982740099</v>
      </c>
      <c r="Q416" s="84">
        <f t="shared" si="265"/>
        <v>1517.4435407234716</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35.00336602728224</v>
      </c>
      <c r="N417" s="84">
        <f t="shared" si="266"/>
        <v>34.063145072836285</v>
      </c>
      <c r="O417" s="84">
        <f t="shared" si="266"/>
        <v>33.947818289634803</v>
      </c>
      <c r="P417" s="84">
        <f t="shared" si="266"/>
        <v>33.083118563755143</v>
      </c>
      <c r="Q417" s="84">
        <f t="shared" si="266"/>
        <v>31.86631435519519</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1799.8516256004261</v>
      </c>
      <c r="N420" s="211">
        <f t="shared" si="268"/>
        <v>1733.6526961193467</v>
      </c>
      <c r="O420" s="211">
        <f t="shared" si="268"/>
        <v>1669.8885774871649</v>
      </c>
      <c r="P420" s="211">
        <f t="shared" si="268"/>
        <v>1608.469716837765</v>
      </c>
      <c r="Q420" s="211">
        <f t="shared" si="268"/>
        <v>1549.3098550786669</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1799.8516256004261</v>
      </c>
      <c r="N422" s="117">
        <f t="shared" si="269"/>
        <v>1733.6526961193467</v>
      </c>
      <c r="O422" s="117">
        <f t="shared" si="269"/>
        <v>1669.8885774871649</v>
      </c>
      <c r="P422" s="117">
        <f t="shared" si="269"/>
        <v>1608.469716837765</v>
      </c>
      <c r="Q422" s="117">
        <f t="shared" si="269"/>
        <v>1549.3098550786669</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66.198929481087475</v>
      </c>
      <c r="N423" s="117">
        <f t="shared" si="270"/>
        <v>63.764118632176533</v>
      </c>
      <c r="O423" s="117">
        <f t="shared" si="270"/>
        <v>61.418860649398646</v>
      </c>
      <c r="P423" s="117">
        <f t="shared" si="270"/>
        <v>59.159861759097353</v>
      </c>
      <c r="Q423" s="117">
        <f t="shared" si="270"/>
        <v>56.983949333318996</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1733.6526961193385</v>
      </c>
      <c r="N425" s="260">
        <f t="shared" si="272"/>
        <v>1669.8885774871701</v>
      </c>
      <c r="O425" s="260">
        <f t="shared" si="272"/>
        <v>1608.4697168377663</v>
      </c>
      <c r="P425" s="260">
        <f t="shared" si="272"/>
        <v>1549.3098550786676</v>
      </c>
      <c r="Q425" s="260">
        <f t="shared" si="272"/>
        <v>1492.3259057453479</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1799.8516256004261</v>
      </c>
      <c r="N427" s="91">
        <f t="shared" si="273"/>
        <v>1733.6526961193467</v>
      </c>
      <c r="O427" s="91">
        <f t="shared" si="273"/>
        <v>1669.8885774871649</v>
      </c>
      <c r="P427" s="91">
        <f t="shared" si="273"/>
        <v>1608.469716837765</v>
      </c>
      <c r="Q427" s="91">
        <f t="shared" si="273"/>
        <v>1549.3098550786669</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1733.6526961193385</v>
      </c>
      <c r="N428" s="91">
        <f t="shared" si="274"/>
        <v>1669.8885774871701</v>
      </c>
      <c r="O428" s="91">
        <f t="shared" si="274"/>
        <v>1608.4697168377663</v>
      </c>
      <c r="P428" s="91">
        <f t="shared" si="274"/>
        <v>1549.3098550786676</v>
      </c>
      <c r="Q428" s="91">
        <f t="shared" si="274"/>
        <v>1492.3259057453479</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1766.7521608598822</v>
      </c>
      <c r="N429" s="260">
        <f t="shared" si="275"/>
        <v>1701.7706368032584</v>
      </c>
      <c r="O429" s="260">
        <f t="shared" si="275"/>
        <v>1639.1791471624656</v>
      </c>
      <c r="P429" s="260">
        <f t="shared" si="275"/>
        <v>1578.8897859582162</v>
      </c>
      <c r="Q429" s="260">
        <f t="shared" si="275"/>
        <v>1520.8178804120075</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1733.6526961193385</v>
      </c>
      <c r="N432" s="309">
        <f t="shared" si="276"/>
        <v>1669.8885774871701</v>
      </c>
      <c r="O432" s="309">
        <f t="shared" si="276"/>
        <v>1608.4697168377663</v>
      </c>
      <c r="P432" s="309">
        <f t="shared" si="276"/>
        <v>1549.3098550786676</v>
      </c>
      <c r="Q432" s="309">
        <f t="shared" si="276"/>
        <v>1492.3259057453479</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1733.6526961193399</v>
      </c>
      <c r="N433" s="181">
        <f xml:space="preserve"> Inp!N$147</f>
        <v>1669.8885774871701</v>
      </c>
      <c r="O433" s="181">
        <f xml:space="preserve"> Inp!O$147</f>
        <v>1608.46971683777</v>
      </c>
      <c r="P433" s="181">
        <f xml:space="preserve"> Inp!P$147</f>
        <v>1549.3098550786699</v>
      </c>
      <c r="Q433" s="181">
        <f xml:space="preserve"> Inp!Q$147</f>
        <v>1492.3259057453499</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139.124106415949</v>
      </c>
      <c r="O441" s="229">
        <f xml:space="preserve"> Inp!O$148</f>
        <v>249.28403136490701</v>
      </c>
      <c r="P441" s="229">
        <f xml:space="preserve"> Inp!P$148</f>
        <v>368.33553433086001</v>
      </c>
      <c r="Q441" s="229">
        <f xml:space="preserve"> Inp!Q$148</f>
        <v>479.51759805156303</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2.78832299072277</v>
      </c>
      <c r="O442" s="229">
        <f xml:space="preserve"> Inp!O$149</f>
        <v>5.1729556536231902</v>
      </c>
      <c r="P442" s="229">
        <f xml:space="preserve"> Inp!P$149</f>
        <v>7.7350462209482798</v>
      </c>
      <c r="Q442" s="229">
        <f xml:space="preserve"> Inp!Q$149</f>
        <v>10.0698695590835</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141.73054638918899</v>
      </c>
      <c r="N443" s="229">
        <f xml:space="preserve"> Inp!N$150</f>
        <v>114.70052660697201</v>
      </c>
      <c r="O443" s="229">
        <f xml:space="preserve"> Inp!O$150</f>
        <v>125.54634065525499</v>
      </c>
      <c r="P443" s="229">
        <f xml:space="preserve"> Inp!P$150</f>
        <v>119.476153548087</v>
      </c>
      <c r="Q443" s="229">
        <f xml:space="preserve"> Inp!Q$150</f>
        <v>120.283462615621</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2.6064399732405699</v>
      </c>
      <c r="N444" s="229">
        <f xml:space="preserve"> Inp!N$151</f>
        <v>7.3289246487364297</v>
      </c>
      <c r="O444" s="229">
        <f xml:space="preserve"> Inp!O$151</f>
        <v>11.667793342924501</v>
      </c>
      <c r="P444" s="229">
        <f xml:space="preserve"> Inp!P$151</f>
        <v>16.029136048332401</v>
      </c>
      <c r="Q444" s="229">
        <f xml:space="preserve"> Inp!Q$151</f>
        <v>20.219158043517901</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128.39639157091031</v>
      </c>
      <c r="O451" s="84">
        <f t="shared" si="292"/>
        <v>225.38497911268317</v>
      </c>
      <c r="P451" s="84">
        <f t="shared" si="292"/>
        <v>326.17328375730318</v>
      </c>
      <c r="Q451" s="84">
        <f t="shared" si="292"/>
        <v>415.89488161078316</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2.5733183110096198</v>
      </c>
      <c r="O452" s="84">
        <f t="shared" si="293"/>
        <v>4.6770204074404651</v>
      </c>
      <c r="P452" s="84">
        <f t="shared" si="293"/>
        <v>6.8496389589035616</v>
      </c>
      <c r="Q452" s="84">
        <f t="shared" si="293"/>
        <v>8.7337925138270336</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133.42338017611954</v>
      </c>
      <c r="N453" s="84">
        <f t="shared" si="294"/>
        <v>105.85608854577409</v>
      </c>
      <c r="O453" s="84">
        <f t="shared" si="294"/>
        <v>113.51011619688474</v>
      </c>
      <c r="P453" s="84">
        <f t="shared" si="294"/>
        <v>105.80008090793187</v>
      </c>
      <c r="Q453" s="84">
        <f t="shared" si="294"/>
        <v>104.32417214201905</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2.4536702942001645</v>
      </c>
      <c r="N454" s="84">
        <f t="shared" si="295"/>
        <v>6.7637989075700764</v>
      </c>
      <c r="O454" s="84">
        <f t="shared" si="295"/>
        <v>10.549193000801035</v>
      </c>
      <c r="P454" s="84">
        <f t="shared" si="295"/>
        <v>14.194329499528562</v>
      </c>
      <c r="Q454" s="84">
        <f t="shared" si="295"/>
        <v>17.536466596736577</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128.39639157091031</v>
      </c>
      <c r="O456" s="235">
        <f t="shared" si="296"/>
        <v>225.38497911268317</v>
      </c>
      <c r="P456" s="235">
        <f t="shared" si="296"/>
        <v>326.17328375730318</v>
      </c>
      <c r="Q456" s="235">
        <f t="shared" si="296"/>
        <v>415.89488161078316</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2.5733183110096198</v>
      </c>
      <c r="O457" s="235">
        <f t="shared" si="297"/>
        <v>4.6770204074404651</v>
      </c>
      <c r="P457" s="235">
        <f t="shared" si="297"/>
        <v>6.8496389589035616</v>
      </c>
      <c r="Q457" s="235">
        <f t="shared" si="297"/>
        <v>8.7337925138270336</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130.96970988191993</v>
      </c>
      <c r="O458" s="211">
        <f t="shared" si="298"/>
        <v>230.06199952012363</v>
      </c>
      <c r="P458" s="211">
        <f t="shared" si="298"/>
        <v>333.02292271620672</v>
      </c>
      <c r="Q458" s="211">
        <f t="shared" si="298"/>
        <v>424.6286741246102</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130.96970988191993</v>
      </c>
      <c r="O460" s="261">
        <f t="shared" si="299"/>
        <v>230.06199952012363</v>
      </c>
      <c r="P460" s="261">
        <f t="shared" si="299"/>
        <v>333.02292271620672</v>
      </c>
      <c r="Q460" s="261">
        <f t="shared" si="299"/>
        <v>424.6286741246102</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133.42338017611954</v>
      </c>
      <c r="N461" s="261">
        <f t="shared" si="300"/>
        <v>105.85608854577409</v>
      </c>
      <c r="O461" s="261">
        <f t="shared" si="300"/>
        <v>113.51011619688474</v>
      </c>
      <c r="P461" s="261">
        <f t="shared" si="300"/>
        <v>105.80008090793187</v>
      </c>
      <c r="Q461" s="261">
        <f t="shared" si="300"/>
        <v>104.32417214201905</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2.4536702942001645</v>
      </c>
      <c r="N462" s="261">
        <f t="shared" si="301"/>
        <v>6.7637989075700764</v>
      </c>
      <c r="O462" s="261">
        <f t="shared" si="301"/>
        <v>10.549193000801035</v>
      </c>
      <c r="P462" s="261">
        <f t="shared" si="301"/>
        <v>14.194329499528562</v>
      </c>
      <c r="Q462" s="261">
        <f t="shared" si="301"/>
        <v>17.536466596736577</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130.96970988191939</v>
      </c>
      <c r="N463" s="260">
        <f t="shared" si="302"/>
        <v>230.06199952012392</v>
      </c>
      <c r="O463" s="260">
        <f t="shared" si="302"/>
        <v>333.02292271620735</v>
      </c>
      <c r="P463" s="260">
        <f t="shared" si="302"/>
        <v>424.62867412461003</v>
      </c>
      <c r="Q463" s="260">
        <f t="shared" si="302"/>
        <v>511.41637966989259</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130.96970988191993</v>
      </c>
      <c r="O465" s="84">
        <f t="shared" si="303"/>
        <v>230.06199952012363</v>
      </c>
      <c r="P465" s="84">
        <f t="shared" si="303"/>
        <v>333.02292271620672</v>
      </c>
      <c r="Q465" s="84">
        <f t="shared" si="303"/>
        <v>424.6286741246102</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130.96970988191939</v>
      </c>
      <c r="N466" s="84">
        <f t="shared" si="304"/>
        <v>230.06199952012392</v>
      </c>
      <c r="O466" s="84">
        <f t="shared" si="304"/>
        <v>333.02292271620735</v>
      </c>
      <c r="P466" s="84">
        <f t="shared" si="304"/>
        <v>424.62867412461003</v>
      </c>
      <c r="Q466" s="84">
        <f t="shared" si="304"/>
        <v>511.41637966989259</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65.484854940959693</v>
      </c>
      <c r="N467" s="260">
        <f t="shared" si="305"/>
        <v>180.51585470102191</v>
      </c>
      <c r="O467" s="260">
        <f t="shared" si="305"/>
        <v>281.54246111816548</v>
      </c>
      <c r="P467" s="260">
        <f t="shared" si="305"/>
        <v>378.82579842040838</v>
      </c>
      <c r="Q467" s="260">
        <f t="shared" si="305"/>
        <v>468.0225268972514</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130.96970988191939</v>
      </c>
      <c r="N470" s="84">
        <f t="shared" si="306"/>
        <v>230.06199952012392</v>
      </c>
      <c r="O470" s="84">
        <f t="shared" si="306"/>
        <v>333.02292271620735</v>
      </c>
      <c r="P470" s="84">
        <f t="shared" si="306"/>
        <v>424.62867412461003</v>
      </c>
      <c r="Q470" s="84">
        <f t="shared" si="306"/>
        <v>511.41637966989259</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130.96970988192001</v>
      </c>
      <c r="N471" s="181">
        <f xml:space="preserve"> Inp!N$152</f>
        <v>230.061999520124</v>
      </c>
      <c r="O471" s="181">
        <f xml:space="preserve"> Inp!O$152</f>
        <v>333.02292271620701</v>
      </c>
      <c r="P471" s="181">
        <f xml:space="preserve"> Inp!P$152</f>
        <v>424.62867412460997</v>
      </c>
      <c r="Q471" s="181">
        <f xml:space="preserve"> Inp!Q$152</f>
        <v>511.41637966989299</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1799.8516256004257</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1799.8516256004257</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3599.7032512008514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1807.6601101615977</v>
      </c>
      <c r="N483" s="84">
        <f t="shared" si="312"/>
        <v>1757.4680814470273</v>
      </c>
      <c r="O483" s="84">
        <f t="shared" si="312"/>
        <v>1710.6600095927251</v>
      </c>
      <c r="P483" s="84">
        <f t="shared" si="312"/>
        <v>1665.4939246347142</v>
      </c>
      <c r="Q483" s="84">
        <f t="shared" si="312"/>
        <v>1621.52034737489</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1799.8516256004261</v>
      </c>
      <c r="N484" s="84">
        <f t="shared" si="313"/>
        <v>1733.6526961193467</v>
      </c>
      <c r="O484" s="84">
        <f t="shared" si="313"/>
        <v>1669.8885774871649</v>
      </c>
      <c r="P484" s="84">
        <f t="shared" si="313"/>
        <v>1608.469716837765</v>
      </c>
      <c r="Q484" s="84">
        <f t="shared" si="313"/>
        <v>1549.3098550786669</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130.96970988191993</v>
      </c>
      <c r="O485" s="84">
        <f t="shared" si="314"/>
        <v>230.06199952012363</v>
      </c>
      <c r="P485" s="84">
        <f t="shared" si="314"/>
        <v>333.02292271620672</v>
      </c>
      <c r="Q485" s="84">
        <f t="shared" si="314"/>
        <v>424.6286741246102</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3607.5117357620238</v>
      </c>
      <c r="N486" s="312">
        <f t="shared" si="315"/>
        <v>3622.090487448294</v>
      </c>
      <c r="O486" s="312">
        <f t="shared" si="315"/>
        <v>3610.6105866000139</v>
      </c>
      <c r="P486" s="312">
        <f t="shared" si="315"/>
        <v>3606.9865641886859</v>
      </c>
      <c r="Q486" s="312">
        <f t="shared" si="315"/>
        <v>3595.4588765781673</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1741.1739829407261</v>
      </c>
      <c r="N488" s="84">
        <f t="shared" si="316"/>
        <v>1692.8280278258505</v>
      </c>
      <c r="O488" s="84">
        <f t="shared" si="316"/>
        <v>1647.7415669108918</v>
      </c>
      <c r="P488" s="84">
        <f t="shared" si="316"/>
        <v>1604.2367002614039</v>
      </c>
      <c r="Q488" s="84">
        <f t="shared" si="316"/>
        <v>1561.8804806207572</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1733.6526961193385</v>
      </c>
      <c r="N489" s="84">
        <f t="shared" si="317"/>
        <v>1669.8885774871701</v>
      </c>
      <c r="O489" s="84">
        <f t="shared" si="317"/>
        <v>1608.4697168377663</v>
      </c>
      <c r="P489" s="84">
        <f t="shared" si="317"/>
        <v>1549.3098550786676</v>
      </c>
      <c r="Q489" s="84">
        <f t="shared" si="317"/>
        <v>1492.3259057453479</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130.96970988191939</v>
      </c>
      <c r="N490" s="84">
        <f t="shared" si="318"/>
        <v>230.06199952012392</v>
      </c>
      <c r="O490" s="84">
        <f t="shared" si="318"/>
        <v>333.02292271620735</v>
      </c>
      <c r="P490" s="84">
        <f t="shared" si="318"/>
        <v>424.62867412461003</v>
      </c>
      <c r="Q490" s="84">
        <f t="shared" si="318"/>
        <v>511.41637966989259</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3605.7963889419839</v>
      </c>
      <c r="N491" s="211">
        <f t="shared" si="320"/>
        <v>3592.7786048331445</v>
      </c>
      <c r="O491" s="211">
        <f t="shared" si="320"/>
        <v>3589.2342064648656</v>
      </c>
      <c r="P491" s="211">
        <f t="shared" si="320"/>
        <v>3578.1752294646817</v>
      </c>
      <c r="Q491" s="211">
        <f t="shared" si="320"/>
        <v>3565.6227660359978</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3607.5117357620238</v>
      </c>
      <c r="N493" s="84">
        <f t="shared" si="321"/>
        <v>3622.090487448294</v>
      </c>
      <c r="O493" s="84">
        <f t="shared" si="321"/>
        <v>3610.6105866000139</v>
      </c>
      <c r="P493" s="84">
        <f t="shared" si="321"/>
        <v>3606.9865641886859</v>
      </c>
      <c r="Q493" s="84">
        <f t="shared" si="321"/>
        <v>3595.4588765781673</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3605.7963889419839</v>
      </c>
      <c r="N494" s="84">
        <f t="shared" si="322"/>
        <v>3592.7786048331445</v>
      </c>
      <c r="O494" s="84">
        <f t="shared" si="322"/>
        <v>3589.2342064648656</v>
      </c>
      <c r="P494" s="84">
        <f t="shared" si="322"/>
        <v>3578.1752294646817</v>
      </c>
      <c r="Q494" s="84">
        <f t="shared" si="322"/>
        <v>3565.6227660359978</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3606.6540623520041</v>
      </c>
      <c r="N495" s="211">
        <f t="shared" si="323"/>
        <v>3607.4345461407192</v>
      </c>
      <c r="O495" s="211">
        <f t="shared" si="323"/>
        <v>3599.92239653244</v>
      </c>
      <c r="P495" s="211">
        <f t="shared" si="323"/>
        <v>3592.5808968266838</v>
      </c>
      <c r="Q495" s="211">
        <f t="shared" si="323"/>
        <v>3580.5408213070823</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3749.46141812829</v>
      </c>
      <c r="N498" s="181">
        <f xml:space="preserve"> Inp!N$153</f>
        <v>3830.29939504098</v>
      </c>
      <c r="O498" s="181">
        <f xml:space="preserve"> Inp!O$153</f>
        <v>3892.9607509390198</v>
      </c>
      <c r="P498" s="181">
        <f xml:space="preserve"> Inp!P$153</f>
        <v>3969.8243246860402</v>
      </c>
      <c r="Q498" s="181">
        <f xml:space="preserve"> Inp!Q$153</f>
        <v>4040.7021381156001</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82.660124138537896</v>
      </c>
      <c r="N499" s="181">
        <f xml:space="preserve"> Inp!N$154</f>
        <v>94.422291126110906</v>
      </c>
      <c r="O499" s="181">
        <f xml:space="preserve"> Inp!O$154</f>
        <v>100.50663211345601</v>
      </c>
      <c r="P499" s="181">
        <f xml:space="preserve"> Inp!P$154</f>
        <v>103.41339773035</v>
      </c>
      <c r="Q499" s="181">
        <f xml:space="preserve"> Inp!Q$154</f>
        <v>104.78240767265299</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3529.6965191462969</v>
      </c>
      <c r="N501" s="196">
        <f t="shared" si="324"/>
        <v>3534.9490007802387</v>
      </c>
      <c r="O501" s="196">
        <f t="shared" si="324"/>
        <v>3519.7396027846999</v>
      </c>
      <c r="P501" s="196">
        <f t="shared" si="324"/>
        <v>3515.410584196733</v>
      </c>
      <c r="Q501" s="196">
        <f t="shared" si="324"/>
        <v>3504.5790690153549</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77.815216615736119</v>
      </c>
      <c r="N502" s="223">
        <f t="shared" si="325"/>
        <v>87.141486668056004</v>
      </c>
      <c r="O502" s="223">
        <f t="shared" si="325"/>
        <v>90.870983815316904</v>
      </c>
      <c r="P502" s="223">
        <f t="shared" si="325"/>
        <v>91.575979991953417</v>
      </c>
      <c r="Q502" s="223">
        <f t="shared" si="325"/>
        <v>90.879807562818158</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3607.5117357620329</v>
      </c>
      <c r="N504" s="8">
        <f t="shared" si="327"/>
        <v>3622.0904874482949</v>
      </c>
      <c r="O504" s="8">
        <f t="shared" si="327"/>
        <v>3610.6105866000166</v>
      </c>
      <c r="P504" s="8">
        <f t="shared" si="327"/>
        <v>3606.9865641886863</v>
      </c>
      <c r="Q504" s="8">
        <f t="shared" si="327"/>
        <v>3595.4588765781732</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3607.5117357620238</v>
      </c>
      <c r="N506" s="84">
        <f t="shared" si="328"/>
        <v>3622.090487448294</v>
      </c>
      <c r="O506" s="84">
        <f t="shared" si="328"/>
        <v>3610.6105866000139</v>
      </c>
      <c r="P506" s="84">
        <f t="shared" si="328"/>
        <v>3606.9865641886859</v>
      </c>
      <c r="Q506" s="84">
        <f t="shared" si="328"/>
        <v>3595.4588765781673</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3607.5117357620329</v>
      </c>
      <c r="N507" s="196">
        <f t="shared" si="329"/>
        <v>3622.0904874482949</v>
      </c>
      <c r="O507" s="196">
        <f t="shared" si="329"/>
        <v>3610.6105866000166</v>
      </c>
      <c r="P507" s="196">
        <f t="shared" si="329"/>
        <v>3606.9865641886863</v>
      </c>
      <c r="Q507" s="196">
        <f t="shared" si="329"/>
        <v>3595.4588765781732</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3605.7963889419839</v>
      </c>
      <c r="N511" s="84">
        <f t="shared" si="331"/>
        <v>3592.7786048331445</v>
      </c>
      <c r="O511" s="84">
        <f t="shared" si="331"/>
        <v>3589.2342064648656</v>
      </c>
      <c r="P511" s="84">
        <f t="shared" si="331"/>
        <v>3578.1752294646817</v>
      </c>
      <c r="Q511" s="84">
        <f t="shared" si="331"/>
        <v>3565.6227660359978</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3605.7963889419898</v>
      </c>
      <c r="N512" s="181">
        <f xml:space="preserve"> Inp!N$155</f>
        <v>3592.77860483314</v>
      </c>
      <c r="O512" s="181">
        <f xml:space="preserve"> Inp!O$155</f>
        <v>3589.2342064648701</v>
      </c>
      <c r="P512" s="181">
        <f xml:space="preserve"> Inp!P$155</f>
        <v>3578.1752294646799</v>
      </c>
      <c r="Q512" s="181">
        <f xml:space="preserve"> Inp!Q$155</f>
        <v>3565.622766036</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3606.6540623520041</v>
      </c>
      <c r="N521" s="84">
        <f t="shared" si="334"/>
        <v>3607.4345461407192</v>
      </c>
      <c r="O521" s="84">
        <f t="shared" si="334"/>
        <v>3599.92239653244</v>
      </c>
      <c r="P521" s="84">
        <f t="shared" si="334"/>
        <v>3592.5808968266838</v>
      </c>
      <c r="Q521" s="84">
        <f t="shared" si="334"/>
        <v>3580.5408213070823</v>
      </c>
    </row>
    <row r="522" spans="1:17" hidden="1" outlineLevel="2">
      <c r="B522" s="269"/>
      <c r="E522" s="84" t="s">
        <v>845</v>
      </c>
      <c r="G522" s="70" t="s">
        <v>255</v>
      </c>
      <c r="J522" s="84">
        <f t="shared" ref="J522:Q522" si="335" xml:space="preserve"> J520 * J521</f>
        <v>0</v>
      </c>
      <c r="K522" s="84">
        <f t="shared" si="335"/>
        <v>0</v>
      </c>
      <c r="L522" s="84">
        <f t="shared" si="335"/>
        <v>0</v>
      </c>
      <c r="M522" s="84">
        <f t="shared" si="335"/>
        <v>1442.6616249408016</v>
      </c>
      <c r="N522" s="84">
        <f t="shared" si="335"/>
        <v>1442.9738184562877</v>
      </c>
      <c r="O522" s="84">
        <f t="shared" si="335"/>
        <v>1439.9689586129762</v>
      </c>
      <c r="P522" s="84">
        <f t="shared" si="335"/>
        <v>1437.0323587306736</v>
      </c>
      <c r="Q522" s="84">
        <f t="shared" si="335"/>
        <v>1432.216328522833</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0.40090000000000003</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3606.6540623520041</v>
      </c>
      <c r="N527" s="84">
        <f t="shared" si="336"/>
        <v>3607.4345461407192</v>
      </c>
      <c r="O527" s="84">
        <f t="shared" si="336"/>
        <v>3599.92239653244</v>
      </c>
      <c r="P527" s="84">
        <f t="shared" si="336"/>
        <v>3592.5808968266838</v>
      </c>
      <c r="Q527" s="84">
        <f t="shared" si="336"/>
        <v>3580.5408213070823</v>
      </c>
    </row>
    <row r="528" spans="1:17" hidden="1" outlineLevel="2">
      <c r="E528" s="84" t="s">
        <v>846</v>
      </c>
      <c r="G528" s="70" t="s">
        <v>255</v>
      </c>
      <c r="J528" s="84">
        <f t="shared" ref="J528:Q528" si="337" xml:space="preserve"> J526 * J527</f>
        <v>0</v>
      </c>
      <c r="K528" s="84">
        <f t="shared" si="337"/>
        <v>0</v>
      </c>
      <c r="L528" s="84">
        <f t="shared" si="337"/>
        <v>0</v>
      </c>
      <c r="M528" s="84">
        <f t="shared" si="337"/>
        <v>1445.9076135969185</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114.564130670111</v>
      </c>
      <c r="N536" s="293">
        <f>Inp!N$160</f>
        <v>109.612640116685</v>
      </c>
      <c r="O536" s="293">
        <f>Inp!O$160</f>
        <v>105.420854709087</v>
      </c>
      <c r="P536" s="293">
        <f>Inp!P$160</f>
        <v>101.578053608033</v>
      </c>
      <c r="Q536" s="293">
        <f>Inp!Q$160</f>
        <v>97.922423840269502</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2.7791071659787598</v>
      </c>
      <c r="N537" s="293">
        <f>Inp!N$161</f>
        <v>3.2431802872729998</v>
      </c>
      <c r="O537" s="293">
        <f>Inp!O$161</f>
        <v>3.3211452168878899</v>
      </c>
      <c r="P537" s="293">
        <f>Inp!P$161</f>
        <v>3.25049771545712</v>
      </c>
      <c r="Q537" s="293">
        <f>Inp!Q$161</f>
        <v>3.1335175628886902</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7.7305977194047504</v>
      </c>
      <c r="N538" s="293">
        <f>Inp!N$162</f>
        <v>7.4349656948707699</v>
      </c>
      <c r="O538" s="293">
        <f>Inp!O$162</f>
        <v>7.1639463179420604</v>
      </c>
      <c r="P538" s="293">
        <f>Inp!P$162</f>
        <v>6.9061274832203097</v>
      </c>
      <c r="Q538" s="293">
        <f>Inp!Q$162</f>
        <v>6.6575871311374897</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114.564130670111</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109.98829635912483</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107.84925303943382</v>
      </c>
      <c r="N545" s="84">
        <f t="shared" si="347"/>
        <v>101.16052367995479</v>
      </c>
      <c r="O545" s="84">
        <f t="shared" si="347"/>
        <v>95.314076102484108</v>
      </c>
      <c r="P545" s="84">
        <f t="shared" si="347"/>
        <v>89.950722140336339</v>
      </c>
      <c r="Q545" s="84">
        <f t="shared" si="347"/>
        <v>84.930010985145472</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2.6162170499107464</v>
      </c>
      <c r="N546" s="84">
        <f t="shared" si="348"/>
        <v>2.9931020354932856</v>
      </c>
      <c r="O546" s="84">
        <f t="shared" si="348"/>
        <v>3.0027444647777788</v>
      </c>
      <c r="P546" s="84">
        <f t="shared" si="348"/>
        <v>2.8784231084908196</v>
      </c>
      <c r="Q546" s="84">
        <f t="shared" si="348"/>
        <v>2.7177603515247122</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7.2774889025860672</v>
      </c>
      <c r="N547" s="84">
        <f t="shared" si="349"/>
        <v>6.861663239157207</v>
      </c>
      <c r="O547" s="84">
        <f t="shared" si="349"/>
        <v>6.4771332619785964</v>
      </c>
      <c r="P547" s="84">
        <f t="shared" si="349"/>
        <v>6.1156040329932422</v>
      </c>
      <c r="Q547" s="84">
        <f t="shared" si="349"/>
        <v>5.7742540064612227</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107.84925303943382</v>
      </c>
      <c r="N549" s="84">
        <f t="shared" si="350"/>
        <v>101.16052367995479</v>
      </c>
      <c r="O549" s="84">
        <f t="shared" si="350"/>
        <v>95.314076102484108</v>
      </c>
      <c r="P549" s="84">
        <f t="shared" si="350"/>
        <v>89.950722140336339</v>
      </c>
      <c r="Q549" s="84">
        <f t="shared" si="350"/>
        <v>84.930010985145472</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2.6162170499107464</v>
      </c>
      <c r="N550" s="84">
        <f t="shared" si="351"/>
        <v>2.9931020354932856</v>
      </c>
      <c r="O550" s="84">
        <f t="shared" si="351"/>
        <v>3.0027444647777788</v>
      </c>
      <c r="P550" s="84">
        <f t="shared" si="351"/>
        <v>2.8784231084908196</v>
      </c>
      <c r="Q550" s="84">
        <f t="shared" si="351"/>
        <v>2.7177603515247122</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110.46547008934456</v>
      </c>
      <c r="N551" s="211">
        <f t="shared" si="352"/>
        <v>104.15362571544807</v>
      </c>
      <c r="O551" s="211">
        <f t="shared" si="352"/>
        <v>98.316820567261885</v>
      </c>
      <c r="P551" s="211">
        <f t="shared" si="352"/>
        <v>92.82914524882716</v>
      </c>
      <c r="Q551" s="211">
        <f t="shared" si="352"/>
        <v>87.647771336670189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110.46547008934456</v>
      </c>
      <c r="N553" s="309">
        <f t="shared" si="353"/>
        <v>104.15362571544807</v>
      </c>
      <c r="O553" s="309">
        <f t="shared" si="353"/>
        <v>98.316820567261885</v>
      </c>
      <c r="P553" s="309">
        <f t="shared" si="353"/>
        <v>92.82914524882716</v>
      </c>
      <c r="Q553" s="309">
        <f t="shared" si="353"/>
        <v>87.647771336670189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7.2774889025860672</v>
      </c>
      <c r="N554" s="309">
        <f t="shared" si="354"/>
        <v>6.861663239157207</v>
      </c>
      <c r="O554" s="309">
        <f t="shared" si="354"/>
        <v>6.4771332619785964</v>
      </c>
      <c r="P554" s="309">
        <f t="shared" si="354"/>
        <v>6.1156040329932422</v>
      </c>
      <c r="Q554" s="309">
        <f t="shared" si="354"/>
        <v>5.7742540064612227</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103.18798118675849</v>
      </c>
      <c r="N555" s="312">
        <f t="shared" si="355"/>
        <v>97.291962476290863</v>
      </c>
      <c r="O555" s="312">
        <f t="shared" si="355"/>
        <v>91.839687305283292</v>
      </c>
      <c r="P555" s="312">
        <f t="shared" si="355"/>
        <v>86.713541215833914</v>
      </c>
      <c r="Q555" s="312">
        <f t="shared" si="355"/>
        <v>81.873517330208969</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110.46547008934456</v>
      </c>
      <c r="N557" s="91">
        <f t="shared" si="356"/>
        <v>104.15362571544807</v>
      </c>
      <c r="O557" s="91">
        <f t="shared" si="356"/>
        <v>98.316820567261885</v>
      </c>
      <c r="P557" s="91">
        <f t="shared" si="356"/>
        <v>92.82914524882716</v>
      </c>
      <c r="Q557" s="91">
        <f t="shared" si="356"/>
        <v>87.647771336670189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103.18798118675849</v>
      </c>
      <c r="N558" s="91">
        <f t="shared" si="357"/>
        <v>97.291962476290863</v>
      </c>
      <c r="O558" s="91">
        <f t="shared" si="357"/>
        <v>91.839687305283292</v>
      </c>
      <c r="P558" s="91">
        <f t="shared" si="357"/>
        <v>86.713541215833914</v>
      </c>
      <c r="Q558" s="91">
        <f t="shared" si="357"/>
        <v>81.873517330208969</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106.82672563805153</v>
      </c>
      <c r="N559" s="312">
        <f t="shared" si="358"/>
        <v>100.72279409586946</v>
      </c>
      <c r="O559" s="312">
        <f t="shared" si="358"/>
        <v>95.078253936272588</v>
      </c>
      <c r="P559" s="312">
        <f t="shared" si="358"/>
        <v>89.771343232330537</v>
      </c>
      <c r="Q559" s="312">
        <f t="shared" si="358"/>
        <v>84.760644333439586</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103.18798118675849</v>
      </c>
      <c r="N562" s="84">
        <f t="shared" si="359"/>
        <v>97.291962476290863</v>
      </c>
      <c r="O562" s="84">
        <f t="shared" si="359"/>
        <v>91.839687305283292</v>
      </c>
      <c r="P562" s="84">
        <f t="shared" si="359"/>
        <v>86.713541215833914</v>
      </c>
      <c r="Q562" s="84">
        <f t="shared" si="359"/>
        <v>81.873517330208969</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103.18798118675799</v>
      </c>
      <c r="N563" s="181">
        <f xml:space="preserve"> Inp!N$163</f>
        <v>97.291962476290607</v>
      </c>
      <c r="O563" s="181">
        <f xml:space="preserve"> Inp!O$163</f>
        <v>91.839687305283206</v>
      </c>
      <c r="P563" s="181">
        <f xml:space="preserve"> Inp!P$163</f>
        <v>86.7135412158337</v>
      </c>
      <c r="Q563" s="181">
        <f xml:space="preserve"> Inp!Q$163</f>
        <v>81.873517330208998</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114.564130670111</v>
      </c>
      <c r="N570" s="155">
        <f>Inp!N$164</f>
        <v>109.139150325518</v>
      </c>
      <c r="O570" s="155">
        <f>Inp!O$164</f>
        <v>103.992300584562</v>
      </c>
      <c r="P570" s="155">
        <f>Inp!P$164</f>
        <v>99.157068319973902</v>
      </c>
      <c r="Q570" s="155">
        <f>Inp!Q$164</f>
        <v>94.569695521988507</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2.27222378903735</v>
      </c>
      <c r="N571" s="155">
        <f>Inp!N$165</f>
        <v>2.1873650072601998</v>
      </c>
      <c r="O571" s="155">
        <f>Inp!O$165</f>
        <v>2.1579703934374201</v>
      </c>
      <c r="P571" s="155">
        <f>Inp!P$165</f>
        <v>2.0822984347195099</v>
      </c>
      <c r="Q571" s="155">
        <f>Inp!Q$165</f>
        <v>1.9859636059618999</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7.6972041336298203</v>
      </c>
      <c r="N573" s="155">
        <f>Inp!N$168</f>
        <v>7.3342147482159099</v>
      </c>
      <c r="O573" s="155">
        <f>Inp!O$168</f>
        <v>6.99320265802604</v>
      </c>
      <c r="P573" s="155">
        <f>Inp!P$168</f>
        <v>6.6696712327048902</v>
      </c>
      <c r="Q573" s="155">
        <f>Inp!Q$168</f>
        <v>6.3611075679777001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114.564130670111</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109.98829635912483</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107.84925303943382</v>
      </c>
      <c r="N585" s="84">
        <f t="shared" si="364"/>
        <v>100.72354419309472</v>
      </c>
      <c r="O585" s="84">
        <f t="shared" si="364"/>
        <v>94.022478563105054</v>
      </c>
      <c r="P585" s="84">
        <f t="shared" si="364"/>
        <v>87.806859689571439</v>
      </c>
      <c r="Q585" s="84">
        <f t="shared" si="364"/>
        <v>82.022124908241452</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2.1390433196910217</v>
      </c>
      <c r="N586" s="84">
        <f t="shared" si="365"/>
        <v>2.0186995713094582</v>
      </c>
      <c r="O586" s="84">
        <f t="shared" si="365"/>
        <v>1.9510841083066304</v>
      </c>
      <c r="P586" s="84">
        <f t="shared" si="365"/>
        <v>1.8439440534810516</v>
      </c>
      <c r="Q586" s="84">
        <f t="shared" si="365"/>
        <v>1.722464623073193</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7.2460525947201706</v>
      </c>
      <c r="N588" s="84">
        <f t="shared" si="367"/>
        <v>6.7686810929922467</v>
      </c>
      <c r="O588" s="84">
        <f t="shared" si="367"/>
        <v>6.3227589283596766</v>
      </c>
      <c r="P588" s="84">
        <f t="shared" si="367"/>
        <v>5.9062142117378347</v>
      </c>
      <c r="Q588" s="84">
        <f t="shared" si="367"/>
        <v>5.5171115505401405</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107.84925303943382</v>
      </c>
      <c r="N591" s="84">
        <f t="shared" si="369"/>
        <v>100.72354419309472</v>
      </c>
      <c r="O591" s="84">
        <f t="shared" si="369"/>
        <v>94.022478563105054</v>
      </c>
      <c r="P591" s="84">
        <f t="shared" si="369"/>
        <v>87.806859689571439</v>
      </c>
      <c r="Q591" s="84">
        <f t="shared" si="369"/>
        <v>82.022124908241452</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2.1390433196910217</v>
      </c>
      <c r="N592" s="84">
        <f t="shared" si="370"/>
        <v>2.0186995713094582</v>
      </c>
      <c r="O592" s="84">
        <f t="shared" si="370"/>
        <v>1.9510841083066304</v>
      </c>
      <c r="P592" s="84">
        <f t="shared" si="370"/>
        <v>1.8439440534810516</v>
      </c>
      <c r="Q592" s="84">
        <f t="shared" si="370"/>
        <v>1.722464623073193</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109.98829635912485</v>
      </c>
      <c r="N595" s="211">
        <f t="shared" si="372"/>
        <v>102.74224376440418</v>
      </c>
      <c r="O595" s="211">
        <f t="shared" si="372"/>
        <v>95.973562671411685</v>
      </c>
      <c r="P595" s="211">
        <f t="shared" si="372"/>
        <v>89.650803743052492</v>
      </c>
      <c r="Q595" s="211">
        <f t="shared" si="372"/>
        <v>83.744589531314645</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109.98829635912485</v>
      </c>
      <c r="N597" s="117">
        <f t="shared" si="373"/>
        <v>102.74224376440418</v>
      </c>
      <c r="O597" s="117">
        <f t="shared" si="373"/>
        <v>95.973562671411685</v>
      </c>
      <c r="P597" s="117">
        <f t="shared" si="373"/>
        <v>89.650803743052492</v>
      </c>
      <c r="Q597" s="117">
        <f t="shared" si="373"/>
        <v>83.744589531314645</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7.2460525947201706</v>
      </c>
      <c r="N598" s="117">
        <f t="shared" si="374"/>
        <v>6.7686810929922467</v>
      </c>
      <c r="O598" s="117">
        <f t="shared" si="374"/>
        <v>6.3227589283596766</v>
      </c>
      <c r="P598" s="117">
        <f t="shared" si="374"/>
        <v>5.9062142117378347</v>
      </c>
      <c r="Q598" s="117">
        <f t="shared" si="374"/>
        <v>5.5171115505401405</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102.74224376440468</v>
      </c>
      <c r="N600" s="260">
        <f t="shared" si="376"/>
        <v>95.973562671411926</v>
      </c>
      <c r="O600" s="260">
        <f t="shared" si="376"/>
        <v>89.650803743052009</v>
      </c>
      <c r="P600" s="260">
        <f t="shared" si="376"/>
        <v>83.744589531314659</v>
      </c>
      <c r="Q600" s="260">
        <f t="shared" si="376"/>
        <v>78.227477980774509</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109.98829635912485</v>
      </c>
      <c r="N602" s="91">
        <f t="shared" si="377"/>
        <v>102.74224376440418</v>
      </c>
      <c r="O602" s="91">
        <f t="shared" si="377"/>
        <v>95.973562671411685</v>
      </c>
      <c r="P602" s="91">
        <f t="shared" si="377"/>
        <v>89.650803743052492</v>
      </c>
      <c r="Q602" s="91">
        <f t="shared" si="377"/>
        <v>83.744589531314645</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102.74224376440468</v>
      </c>
      <c r="N603" s="91">
        <f t="shared" si="378"/>
        <v>95.973562671411926</v>
      </c>
      <c r="O603" s="91">
        <f t="shared" si="378"/>
        <v>89.650803743052009</v>
      </c>
      <c r="P603" s="91">
        <f t="shared" si="378"/>
        <v>83.744589531314659</v>
      </c>
      <c r="Q603" s="91">
        <f t="shared" si="378"/>
        <v>78.227477980774509</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106.36527006176476</v>
      </c>
      <c r="N604" s="260">
        <f t="shared" si="379"/>
        <v>99.357903217908046</v>
      </c>
      <c r="O604" s="260">
        <f t="shared" si="379"/>
        <v>92.81218320723184</v>
      </c>
      <c r="P604" s="260">
        <f t="shared" si="379"/>
        <v>86.697696637183583</v>
      </c>
      <c r="Q604" s="260">
        <f t="shared" si="379"/>
        <v>80.986033756044577</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102.74224376440468</v>
      </c>
      <c r="N607" s="84">
        <f t="shared" si="380"/>
        <v>95.973562671411926</v>
      </c>
      <c r="O607" s="84">
        <f t="shared" si="380"/>
        <v>89.650803743052009</v>
      </c>
      <c r="P607" s="84">
        <f t="shared" si="380"/>
        <v>83.744589531314659</v>
      </c>
      <c r="Q607" s="84">
        <f t="shared" si="380"/>
        <v>78.227477980774509</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102.74224376440399</v>
      </c>
      <c r="N608" s="181">
        <f xml:space="preserve"> Inp!N$170</f>
        <v>95.973562671412097</v>
      </c>
      <c r="O608" s="181">
        <f xml:space="preserve"> Inp!O$170</f>
        <v>89.650803743052506</v>
      </c>
      <c r="P608" s="181">
        <f xml:space="preserve"> Inp!P$170</f>
        <v>83.744589531314602</v>
      </c>
      <c r="Q608" s="181">
        <f xml:space="preserve"> Inp!Q$170</f>
        <v>78.227477980774495</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10.094968182578601</v>
      </c>
      <c r="O616" s="229">
        <f xml:space="preserve"> Inp!O$171</f>
        <v>19.518355726416299</v>
      </c>
      <c r="P616" s="229">
        <f xml:space="preserve"> Inp!P$171</f>
        <v>28.906586770650499</v>
      </c>
      <c r="Q616" s="229">
        <f xml:space="preserve"> Inp!Q$171</f>
        <v>37.509056563264899</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0.202323181792398</v>
      </c>
      <c r="O617" s="229">
        <f xml:space="preserve"> Inp!O$172</f>
        <v>0.405030310411641</v>
      </c>
      <c r="P617" s="229">
        <f xml:space="preserve"> Inp!P$172</f>
        <v>0.60703832218367804</v>
      </c>
      <c r="Q617" s="229">
        <f xml:space="preserve"> Inp!Q$172</f>
        <v>0.78769018782861699</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10.4388241721818</v>
      </c>
      <c r="N618" s="229">
        <f xml:space="preserve"> Inp!N$173</f>
        <v>10.236648428348101</v>
      </c>
      <c r="O618" s="229">
        <f xml:space="preserve"> Inp!O$173</f>
        <v>10.646452991614501</v>
      </c>
      <c r="P618" s="229">
        <f xml:space="preserve"> Inp!P$173</f>
        <v>10.2783659096385</v>
      </c>
      <c r="Q618" s="229">
        <f xml:space="preserve"> Inp!Q$173</f>
        <v>9.4745420682844301</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0.34385598960316299</v>
      </c>
      <c r="N619" s="229">
        <f xml:space="preserve"> Inp!N$174</f>
        <v>1.0155840663028699</v>
      </c>
      <c r="O619" s="229">
        <f xml:space="preserve"> Inp!O$174</f>
        <v>1.66325225779187</v>
      </c>
      <c r="P619" s="229">
        <f xml:space="preserve"> Inp!P$174</f>
        <v>2.2829344392077999</v>
      </c>
      <c r="Q619" s="229">
        <f xml:space="preserve"> Inp!Q$174</f>
        <v>2.8350903373918102</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9.3165557073986207</v>
      </c>
      <c r="O626" s="84">
        <f t="shared" si="396"/>
        <v>17.647115916834245</v>
      </c>
      <c r="P626" s="84">
        <f t="shared" si="396"/>
        <v>25.597737525723556</v>
      </c>
      <c r="Q626" s="84">
        <f t="shared" si="396"/>
        <v>32.532329787474787</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0.18672225211367949</v>
      </c>
      <c r="O627" s="84">
        <f t="shared" si="397"/>
        <v>0.36619974232726699</v>
      </c>
      <c r="P627" s="84">
        <f t="shared" si="397"/>
        <v>0.53755248804021016</v>
      </c>
      <c r="Q627" s="84">
        <f t="shared" si="397"/>
        <v>0.68317892553701742</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9.826979727377374</v>
      </c>
      <c r="N628" s="84">
        <f t="shared" si="398"/>
        <v>9.4473111370816412</v>
      </c>
      <c r="O628" s="84">
        <f t="shared" si="398"/>
        <v>9.6257693362904853</v>
      </c>
      <c r="P628" s="84">
        <f t="shared" si="398"/>
        <v>9.1018325627917243</v>
      </c>
      <c r="Q628" s="84">
        <f t="shared" si="398"/>
        <v>8.2174534736925775</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0.32370176786504062</v>
      </c>
      <c r="N629" s="84">
        <f t="shared" si="399"/>
        <v>0.93727343743249403</v>
      </c>
      <c r="O629" s="84">
        <f t="shared" si="399"/>
        <v>1.5037949816881708</v>
      </c>
      <c r="P629" s="84">
        <f t="shared" si="399"/>
        <v>2.0216138635437071</v>
      </c>
      <c r="Q629" s="84">
        <f t="shared" si="399"/>
        <v>2.4589286504113921</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9.3165557073986207</v>
      </c>
      <c r="O631" s="235">
        <f t="shared" si="400"/>
        <v>17.647115916834245</v>
      </c>
      <c r="P631" s="235">
        <f t="shared" si="400"/>
        <v>25.597737525723556</v>
      </c>
      <c r="Q631" s="235">
        <f t="shared" si="400"/>
        <v>32.532329787474787</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0.18672225211367949</v>
      </c>
      <c r="O632" s="235">
        <f t="shared" si="401"/>
        <v>0.36619974232726699</v>
      </c>
      <c r="P632" s="235">
        <f t="shared" si="401"/>
        <v>0.53755248804021016</v>
      </c>
      <c r="Q632" s="235">
        <f t="shared" si="401"/>
        <v>0.68317892553701742</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9.5032779595122996</v>
      </c>
      <c r="O633" s="211">
        <f t="shared" si="402"/>
        <v>18.013315659161513</v>
      </c>
      <c r="P633" s="211">
        <f t="shared" si="402"/>
        <v>26.135290013763765</v>
      </c>
      <c r="Q633" s="211">
        <f t="shared" si="402"/>
        <v>33.215508713011801</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9.5032779595122996</v>
      </c>
      <c r="O635" s="261">
        <f t="shared" si="403"/>
        <v>18.013315659161513</v>
      </c>
      <c r="P635" s="261">
        <f t="shared" si="403"/>
        <v>26.135290013763765</v>
      </c>
      <c r="Q635" s="261">
        <f t="shared" si="403"/>
        <v>33.215508713011801</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9.826979727377374</v>
      </c>
      <c r="N636" s="261">
        <f t="shared" si="404"/>
        <v>9.4473111370816412</v>
      </c>
      <c r="O636" s="261">
        <f t="shared" si="404"/>
        <v>9.6257693362904853</v>
      </c>
      <c r="P636" s="261">
        <f t="shared" si="404"/>
        <v>9.1018325627917243</v>
      </c>
      <c r="Q636" s="261">
        <f t="shared" si="404"/>
        <v>8.2174534736925775</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0.32370176786504062</v>
      </c>
      <c r="N637" s="261">
        <f t="shared" si="405"/>
        <v>0.93727343743249403</v>
      </c>
      <c r="O637" s="261">
        <f t="shared" si="405"/>
        <v>1.5037949816881708</v>
      </c>
      <c r="P637" s="261">
        <f t="shared" si="405"/>
        <v>2.0216138635437071</v>
      </c>
      <c r="Q637" s="261">
        <f t="shared" si="405"/>
        <v>2.4589286504113921</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9.5032779595123333</v>
      </c>
      <c r="N638" s="260">
        <f t="shared" si="406"/>
        <v>18.013315659161446</v>
      </c>
      <c r="O638" s="260">
        <f t="shared" si="406"/>
        <v>26.135290013763829</v>
      </c>
      <c r="P638" s="260">
        <f t="shared" si="406"/>
        <v>33.215508713011786</v>
      </c>
      <c r="Q638" s="260">
        <f t="shared" si="406"/>
        <v>38.974033536292986</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9.5032779595122996</v>
      </c>
      <c r="O640" s="84">
        <f t="shared" si="407"/>
        <v>18.013315659161513</v>
      </c>
      <c r="P640" s="84">
        <f t="shared" si="407"/>
        <v>26.135290013763765</v>
      </c>
      <c r="Q640" s="84">
        <f t="shared" si="407"/>
        <v>33.215508713011801</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9.5032779595123333</v>
      </c>
      <c r="N641" s="84">
        <f t="shared" si="408"/>
        <v>18.013315659161446</v>
      </c>
      <c r="O641" s="84">
        <f t="shared" si="408"/>
        <v>26.135290013763829</v>
      </c>
      <c r="P641" s="84">
        <f t="shared" si="408"/>
        <v>33.215508713011786</v>
      </c>
      <c r="Q641" s="84">
        <f t="shared" si="408"/>
        <v>38.974033536292986</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4.7516389797561667</v>
      </c>
      <c r="N642" s="260">
        <f t="shared" si="409"/>
        <v>13.758296809336873</v>
      </c>
      <c r="O642" s="260">
        <f t="shared" si="409"/>
        <v>22.074302836462671</v>
      </c>
      <c r="P642" s="260">
        <f t="shared" si="409"/>
        <v>29.675399363387776</v>
      </c>
      <c r="Q642" s="260">
        <f t="shared" si="409"/>
        <v>36.094771124652397</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9.5032779595123333</v>
      </c>
      <c r="N645" s="84">
        <f t="shared" si="410"/>
        <v>18.013315659161446</v>
      </c>
      <c r="O645" s="84">
        <f t="shared" si="410"/>
        <v>26.135290013763829</v>
      </c>
      <c r="P645" s="84">
        <f t="shared" si="410"/>
        <v>33.215508713011786</v>
      </c>
      <c r="Q645" s="84">
        <f t="shared" si="410"/>
        <v>38.974033536292986</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9.5032779595123404</v>
      </c>
      <c r="N646" s="181">
        <f xml:space="preserve"> Inp!N$175</f>
        <v>18.013315659161499</v>
      </c>
      <c r="O646" s="181">
        <f xml:space="preserve"> Inp!O$175</f>
        <v>26.1352900137638</v>
      </c>
      <c r="P646" s="181">
        <f xml:space="preserve"> Inp!P$175</f>
        <v>33.215508713011801</v>
      </c>
      <c r="Q646" s="181">
        <f xml:space="preserve"> Inp!Q$175</f>
        <v>38.974033536293</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109.98829635912483</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109.98829635912483</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219.97659271824966</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110.46547008934456</v>
      </c>
      <c r="N658" s="84">
        <f t="shared" si="416"/>
        <v>104.15362571544807</v>
      </c>
      <c r="O658" s="84">
        <f t="shared" si="416"/>
        <v>98.316820567261885</v>
      </c>
      <c r="P658" s="84">
        <f t="shared" si="416"/>
        <v>92.82914524882716</v>
      </c>
      <c r="Q658" s="84">
        <f t="shared" si="416"/>
        <v>87.647771336670189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109.98829635912485</v>
      </c>
      <c r="N659" s="84">
        <f t="shared" si="417"/>
        <v>102.74224376440418</v>
      </c>
      <c r="O659" s="84">
        <f t="shared" si="417"/>
        <v>95.973562671411685</v>
      </c>
      <c r="P659" s="84">
        <f t="shared" si="417"/>
        <v>89.650803743052492</v>
      </c>
      <c r="Q659" s="84">
        <f t="shared" si="417"/>
        <v>83.744589531314645</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9.5032779595122996</v>
      </c>
      <c r="O660" s="84">
        <f t="shared" si="418"/>
        <v>18.013315659161513</v>
      </c>
      <c r="P660" s="84">
        <f t="shared" si="418"/>
        <v>26.135290013763765</v>
      </c>
      <c r="Q660" s="84">
        <f t="shared" si="418"/>
        <v>33.215508713011801</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220.45376644846942</v>
      </c>
      <c r="N661" s="312">
        <f t="shared" si="419"/>
        <v>216.39914743936455</v>
      </c>
      <c r="O661" s="312">
        <f t="shared" si="419"/>
        <v>212.30369889783509</v>
      </c>
      <c r="P661" s="312">
        <f t="shared" si="419"/>
        <v>208.61523900564345</v>
      </c>
      <c r="Q661" s="312">
        <f t="shared" si="419"/>
        <v>204.60786958099663</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103.18798118675849</v>
      </c>
      <c r="N663" s="84">
        <f t="shared" si="420"/>
        <v>97.291962476290863</v>
      </c>
      <c r="O663" s="84">
        <f t="shared" si="420"/>
        <v>91.839687305283292</v>
      </c>
      <c r="P663" s="84">
        <f t="shared" si="420"/>
        <v>86.713541215833914</v>
      </c>
      <c r="Q663" s="84">
        <f t="shared" si="420"/>
        <v>81.873517330208969</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102.74224376440468</v>
      </c>
      <c r="N664" s="84">
        <f t="shared" si="421"/>
        <v>95.973562671411926</v>
      </c>
      <c r="O664" s="84">
        <f t="shared" si="421"/>
        <v>89.650803743052009</v>
      </c>
      <c r="P664" s="84">
        <f t="shared" si="421"/>
        <v>83.744589531314659</v>
      </c>
      <c r="Q664" s="84">
        <f t="shared" si="421"/>
        <v>78.227477980774509</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9.5032779595123333</v>
      </c>
      <c r="N665" s="84">
        <f t="shared" si="422"/>
        <v>18.013315659161446</v>
      </c>
      <c r="O665" s="84">
        <f t="shared" si="422"/>
        <v>26.135290013763829</v>
      </c>
      <c r="P665" s="84">
        <f t="shared" si="422"/>
        <v>33.215508713011786</v>
      </c>
      <c r="Q665" s="84">
        <f t="shared" si="422"/>
        <v>38.974033536292986</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215.43350291067549</v>
      </c>
      <c r="N666" s="211">
        <f t="shared" si="424"/>
        <v>211.27884080686422</v>
      </c>
      <c r="O666" s="211">
        <f t="shared" si="424"/>
        <v>207.62578106209912</v>
      </c>
      <c r="P666" s="211">
        <f t="shared" si="424"/>
        <v>203.67363946016036</v>
      </c>
      <c r="Q666" s="211">
        <f t="shared" si="424"/>
        <v>199.07502884727646</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220.45376644846942</v>
      </c>
      <c r="N668" s="84">
        <f t="shared" si="425"/>
        <v>216.39914743936455</v>
      </c>
      <c r="O668" s="84">
        <f t="shared" si="425"/>
        <v>212.30369889783509</v>
      </c>
      <c r="P668" s="84">
        <f t="shared" si="425"/>
        <v>208.61523900564345</v>
      </c>
      <c r="Q668" s="84">
        <f t="shared" si="425"/>
        <v>204.60786958099663</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215.43350291067549</v>
      </c>
      <c r="N669" s="84">
        <f t="shared" si="426"/>
        <v>211.27884080686422</v>
      </c>
      <c r="O669" s="84">
        <f t="shared" si="426"/>
        <v>207.62578106209912</v>
      </c>
      <c r="P669" s="84">
        <f t="shared" si="426"/>
        <v>203.67363946016036</v>
      </c>
      <c r="Q669" s="84">
        <f t="shared" si="426"/>
        <v>199.07502884727646</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217.94363467957245</v>
      </c>
      <c r="N670" s="211">
        <f t="shared" si="427"/>
        <v>213.83899412311439</v>
      </c>
      <c r="O670" s="211">
        <f t="shared" si="427"/>
        <v>209.96473997996711</v>
      </c>
      <c r="P670" s="211">
        <f t="shared" si="427"/>
        <v>206.1444392329019</v>
      </c>
      <c r="Q670" s="211">
        <f t="shared" si="427"/>
        <v>201.84144921413656</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229.128261340221</v>
      </c>
      <c r="N673" s="181">
        <f xml:space="preserve"> Inp!N$176</f>
        <v>228.84675862478201</v>
      </c>
      <c r="O673" s="181">
        <f xml:space="preserve"> Inp!O$176</f>
        <v>228.93151102006601</v>
      </c>
      <c r="P673" s="181">
        <f xml:space="preserve"> Inp!P$176</f>
        <v>229.641708698657</v>
      </c>
      <c r="Q673" s="181">
        <f xml:space="preserve"> Inp!Q$176</f>
        <v>230.001175925523</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5.0513309550161098</v>
      </c>
      <c r="N674" s="181">
        <f xml:space="preserve"> Inp!N$177</f>
        <v>5.6328684763256103</v>
      </c>
      <c r="O674" s="181">
        <f xml:space="preserve"> Inp!O$177</f>
        <v>5.88414592073695</v>
      </c>
      <c r="P674" s="181">
        <f xml:space="preserve"> Inp!P$177</f>
        <v>5.9398344723602996</v>
      </c>
      <c r="Q674" s="181">
        <f xml:space="preserve"> Inp!Q$177</f>
        <v>5.9071713566792097</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215.6985060788667</v>
      </c>
      <c r="N676" s="196">
        <f t="shared" si="428"/>
        <v>211.20062358044851</v>
      </c>
      <c r="O676" s="196">
        <f t="shared" si="428"/>
        <v>206.98367058242405</v>
      </c>
      <c r="P676" s="196">
        <f t="shared" si="428"/>
        <v>203.35531935563097</v>
      </c>
      <c r="Q676" s="196">
        <f t="shared" si="428"/>
        <v>199.4844656808618</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4.7552603696017686</v>
      </c>
      <c r="N677" s="223">
        <f t="shared" si="429"/>
        <v>5.1985238589164355</v>
      </c>
      <c r="O677" s="223">
        <f t="shared" si="429"/>
        <v>5.3200283154116752</v>
      </c>
      <c r="P677" s="223">
        <f t="shared" si="429"/>
        <v>5.2599196500120735</v>
      </c>
      <c r="Q677" s="223">
        <f t="shared" si="429"/>
        <v>5.1234039001349254</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220.45376644846846</v>
      </c>
      <c r="N679" s="8">
        <f t="shared" si="431"/>
        <v>216.39914743936495</v>
      </c>
      <c r="O679" s="8">
        <f t="shared" si="431"/>
        <v>212.30369889783572</v>
      </c>
      <c r="P679" s="8">
        <f t="shared" si="431"/>
        <v>208.61523900564305</v>
      </c>
      <c r="Q679" s="8">
        <f t="shared" si="431"/>
        <v>204.60786958099672</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220.45376644846942</v>
      </c>
      <c r="N681" s="84">
        <f t="shared" si="432"/>
        <v>216.39914743936455</v>
      </c>
      <c r="O681" s="84">
        <f t="shared" si="432"/>
        <v>212.30369889783509</v>
      </c>
      <c r="P681" s="84">
        <f t="shared" si="432"/>
        <v>208.61523900564345</v>
      </c>
      <c r="Q681" s="84">
        <f t="shared" si="432"/>
        <v>204.60786958099663</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220.45376644846846</v>
      </c>
      <c r="N682" s="196">
        <f t="shared" si="433"/>
        <v>216.39914743936495</v>
      </c>
      <c r="O682" s="196">
        <f t="shared" si="433"/>
        <v>212.30369889783572</v>
      </c>
      <c r="P682" s="196">
        <f t="shared" si="433"/>
        <v>208.61523900564305</v>
      </c>
      <c r="Q682" s="196">
        <f t="shared" si="433"/>
        <v>204.60786958099672</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215.43350291067549</v>
      </c>
      <c r="N686" s="84">
        <f t="shared" si="435"/>
        <v>211.27884080686422</v>
      </c>
      <c r="O686" s="84">
        <f t="shared" si="435"/>
        <v>207.62578106209912</v>
      </c>
      <c r="P686" s="84">
        <f t="shared" si="435"/>
        <v>203.67363946016036</v>
      </c>
      <c r="Q686" s="84">
        <f t="shared" si="435"/>
        <v>199.07502884727646</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215.433502910675</v>
      </c>
      <c r="N687" s="181">
        <f xml:space="preserve"> Inp!N$178</f>
        <v>211.278840806864</v>
      </c>
      <c r="O687" s="181">
        <f xml:space="preserve"> Inp!O$178</f>
        <v>207.62578106209901</v>
      </c>
      <c r="P687" s="181">
        <f xml:space="preserve"> Inp!P$178</f>
        <v>203.67363946015999</v>
      </c>
      <c r="Q687" s="181">
        <f xml:space="preserve"> Inp!Q$178</f>
        <v>199.075028847276</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217.94363467957245</v>
      </c>
      <c r="N696" s="84">
        <f t="shared" si="438"/>
        <v>213.83899412311439</v>
      </c>
      <c r="O696" s="84">
        <f t="shared" si="438"/>
        <v>209.96473997996711</v>
      </c>
      <c r="P696" s="84">
        <f t="shared" si="438"/>
        <v>206.1444392329019</v>
      </c>
      <c r="Q696" s="84">
        <f t="shared" si="438"/>
        <v>201.84144921413656</v>
      </c>
    </row>
    <row r="697" spans="1:17" hidden="1" outlineLevel="2">
      <c r="B697" s="269"/>
      <c r="E697" s="84" t="s">
        <v>887</v>
      </c>
      <c r="G697" s="70" t="s">
        <v>255</v>
      </c>
      <c r="J697" s="84">
        <f t="shared" ref="J697:Q697" si="439" xml:space="preserve"> J695 * J696</f>
        <v>0</v>
      </c>
      <c r="K697" s="84">
        <f t="shared" si="439"/>
        <v>0</v>
      </c>
      <c r="L697" s="84">
        <f t="shared" si="439"/>
        <v>0</v>
      </c>
      <c r="M697" s="84">
        <f t="shared" si="439"/>
        <v>87.177453871828988</v>
      </c>
      <c r="N697" s="84">
        <f t="shared" si="439"/>
        <v>85.535597649245759</v>
      </c>
      <c r="O697" s="84">
        <f t="shared" si="439"/>
        <v>83.985895991986851</v>
      </c>
      <c r="P697" s="84">
        <f t="shared" si="439"/>
        <v>82.457775693160769</v>
      </c>
      <c r="Q697" s="84">
        <f t="shared" si="439"/>
        <v>80.736579685654632</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0.40090000000000003</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217.94363467957245</v>
      </c>
      <c r="N702" s="84">
        <f t="shared" si="444"/>
        <v>213.83899412311439</v>
      </c>
      <c r="O702" s="84">
        <f t="shared" si="444"/>
        <v>209.96473997996711</v>
      </c>
      <c r="P702" s="84">
        <f t="shared" si="444"/>
        <v>206.1444392329019</v>
      </c>
      <c r="Q702" s="84">
        <f t="shared" si="444"/>
        <v>201.84144921413656</v>
      </c>
    </row>
    <row r="703" spans="1:17" hidden="1" outlineLevel="2">
      <c r="E703" s="84" t="s">
        <v>888</v>
      </c>
      <c r="G703" s="70" t="s">
        <v>255</v>
      </c>
      <c r="J703" s="84">
        <f t="shared" ref="J703:Q703" si="445" xml:space="preserve"> J701 * J702</f>
        <v>0</v>
      </c>
      <c r="K703" s="84">
        <f t="shared" si="445"/>
        <v>0</v>
      </c>
      <c r="L703" s="84">
        <f t="shared" si="445"/>
        <v>0</v>
      </c>
      <c r="M703" s="84">
        <f t="shared" si="445"/>
        <v>87.373603143040611</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0.40090000000000003</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82.241299345309457</v>
      </c>
      <c r="N884" s="84">
        <f t="shared" si="551"/>
        <v>91.48472011599597</v>
      </c>
      <c r="O884" s="84">
        <f t="shared" si="551"/>
        <v>100.77145981068816</v>
      </c>
      <c r="P884" s="84">
        <f t="shared" si="551"/>
        <v>108.19117579394261</v>
      </c>
      <c r="Q884" s="84">
        <f t="shared" si="551"/>
        <v>112.69302173681564</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667.6587859174914</v>
      </c>
      <c r="N885" s="84">
        <f t="shared" si="552"/>
        <v>681.08002424855522</v>
      </c>
      <c r="O885" s="84">
        <f t="shared" si="552"/>
        <v>692.45718342044302</v>
      </c>
      <c r="P885" s="84">
        <f t="shared" si="552"/>
        <v>700.631452132449</v>
      </c>
      <c r="Q885" s="84">
        <f t="shared" si="552"/>
        <v>706.70169486604141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1442.6616249408016</v>
      </c>
      <c r="N886" s="84">
        <f t="shared" si="553"/>
        <v>1442.9738184562877</v>
      </c>
      <c r="O886" s="84">
        <f t="shared" si="553"/>
        <v>1439.9689586129762</v>
      </c>
      <c r="P886" s="84">
        <f t="shared" si="553"/>
        <v>1437.0323587306736</v>
      </c>
      <c r="Q886" s="84">
        <f t="shared" si="553"/>
        <v>1432.216328522833</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87.177453871828988</v>
      </c>
      <c r="N887" s="84">
        <f t="shared" si="554"/>
        <v>85.535597649245759</v>
      </c>
      <c r="O887" s="84">
        <f t="shared" si="554"/>
        <v>83.985895991986851</v>
      </c>
      <c r="P887" s="84">
        <f t="shared" si="554"/>
        <v>82.457775693160769</v>
      </c>
      <c r="Q887" s="84">
        <f t="shared" si="554"/>
        <v>80.736579685654632</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2279.7391640754317</v>
      </c>
      <c r="N889" s="211">
        <f t="shared" ref="N889" si="560" xml:space="preserve"> SUM(N884:N888)</f>
        <v>2301.0741604700843</v>
      </c>
      <c r="O889" s="211">
        <f t="shared" ref="O889" si="561" xml:space="preserve"> SUM(O884:O888)</f>
        <v>2317.1834978360944</v>
      </c>
      <c r="P889" s="211">
        <f t="shared" ref="P889" si="562" xml:space="preserve"> SUM(P884:P888)</f>
        <v>2328.312762350226</v>
      </c>
      <c r="Q889" s="211">
        <f t="shared" ref="Q889" si="563" xml:space="preserve"> SUM(Q884:Q888)</f>
        <v>2332.3476248113448</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82.426342268836407</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669.16101818580569</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1445.9076135969185</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87.373603143040611</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2284.8685771946011</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Dŵr Cymru</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195.22551718253601</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101.67373439267088</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195.22551718253601</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101.38270600847433</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101.67373439267088</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101.38270600847433</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-0.29102838419655086</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101.38270600847433</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101.38270600847433</v>
      </c>
      <c r="N56" s="282">
        <f t="shared" si="19"/>
        <v>98.102883445276277</v>
      </c>
      <c r="O56" s="282">
        <f t="shared" si="19"/>
        <v>99.548140287386133</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0.88025673190197595</v>
      </c>
      <c r="N58" s="274">
        <f t="shared" si="20"/>
        <v>5.6666226443319427</v>
      </c>
      <c r="O58" s="274">
        <f t="shared" si="20"/>
        <v>-99.548140287386133</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4.0680214846322997E-2</v>
      </c>
      <c r="N60" s="291">
        <f xml:space="preserve"> Inp!N$110</f>
        <v>4.0680214846322997E-2</v>
      </c>
      <c r="O60" s="291">
        <f xml:space="preserve"> Inp!O$110</f>
        <v>4.0680214846322997E-2</v>
      </c>
      <c r="P60" s="291">
        <f xml:space="preserve"> Inp!P$110</f>
        <v>4.0680214846322997E-2</v>
      </c>
      <c r="Q60" s="291">
        <f xml:space="preserve"> Inp!Q$110</f>
        <v>4.0680214846322997E-2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101.38270600847433</v>
      </c>
      <c r="N61" s="282">
        <f t="shared" si="21"/>
        <v>98.102883445276277</v>
      </c>
      <c r="O61" s="282">
        <f t="shared" si="21"/>
        <v>99.548140287386133</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0.88025673190197595</v>
      </c>
      <c r="N62" s="274">
        <f t="shared" si="22"/>
        <v>5.6666226443319427</v>
      </c>
      <c r="O62" s="274">
        <f t="shared" si="22"/>
        <v>-99.548140287386133</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4.160079295100032</v>
      </c>
      <c r="N63" s="274">
        <f t="shared" si="23"/>
        <v>4.2213658022220848</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101.38270600847433</v>
      </c>
      <c r="N65" s="274">
        <f t="shared" si="24"/>
        <v>98.102883445276277</v>
      </c>
      <c r="O65" s="274">
        <f t="shared" si="24"/>
        <v>99.548140287386133</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0.88025673190197595</v>
      </c>
      <c r="N66" s="274">
        <f t="shared" si="25"/>
        <v>5.6666226443319427</v>
      </c>
      <c r="O66" s="274">
        <f t="shared" si="25"/>
        <v>-99.548140287386133</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4.160079295100032</v>
      </c>
      <c r="N67" s="274">
        <f t="shared" si="26"/>
        <v>4.2213658022220848</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101.38270600847433</v>
      </c>
      <c r="M68" s="274">
        <f xml:space="preserve"> IF(M53 = 1, M54, M65 + M66 - M67)</f>
        <v>98.102883445276277</v>
      </c>
      <c r="N68" s="274">
        <f t="shared" si="27"/>
        <v>99.548140287386133</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101.38270600847433</v>
      </c>
      <c r="N71" s="274">
        <f t="shared" si="28"/>
        <v>98.102883445276277</v>
      </c>
      <c r="O71" s="274">
        <f t="shared" si="28"/>
        <v>99.548140287386133</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0.88025673190197595</v>
      </c>
      <c r="N72" s="274">
        <f t="shared" si="29"/>
        <v>5.6666226443319427</v>
      </c>
      <c r="O72" s="274">
        <f t="shared" si="29"/>
        <v>-99.548140287386133</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4.160079295100032</v>
      </c>
      <c r="N73" s="274">
        <f t="shared" si="30"/>
        <v>4.2213658022220848</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101.38270600847433</v>
      </c>
      <c r="M74" s="274">
        <f t="shared" si="31"/>
        <v>98.102883445276277</v>
      </c>
      <c r="N74" s="274">
        <f t="shared" si="31"/>
        <v>99.548140287386133</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50.691353004237165</v>
      </c>
      <c r="M75" s="274">
        <f t="shared" si="32"/>
        <v>100.18292309282629</v>
      </c>
      <c r="N75" s="274">
        <f t="shared" si="32"/>
        <v>101.65882318849717</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96.837403295041597</v>
      </c>
      <c r="N79" s="577">
        <f t="shared" si="33"/>
        <v>90.384165343054732</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0.84079207890980734</v>
      </c>
      <c r="N80" s="577">
        <f t="shared" si="34"/>
        <v>5.2207737431866263</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3.9735699736134564</v>
      </c>
      <c r="N81" s="577">
        <f t="shared" si="35"/>
        <v>3.8892294623979211</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97.612758591268005</v>
      </c>
      <c r="M82" s="577">
        <f t="shared" si="36"/>
        <v>93.704625400337946</v>
      </c>
      <c r="N82" s="577">
        <f t="shared" si="36"/>
        <v>91.715709623843438</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95.691410387144671</v>
      </c>
      <c r="N83" s="577">
        <f t="shared" si="37"/>
        <v>93.660324355042391</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97.612758591268118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97.612758591268133</v>
      </c>
      <c r="N88" s="575">
        <f xml:space="preserve"> PR19FDPublishedTables!N$72</f>
        <v>93.641850600032996</v>
      </c>
      <c r="O88" s="575">
        <f xml:space="preserve"> PR19FDPublishedTables!O$72</f>
        <v>89.8324799990164</v>
      </c>
      <c r="P88" s="575">
        <f xml:space="preserve"> PR19FDPublishedTables!P$72</f>
        <v>86.178075412478393</v>
      </c>
      <c r="Q88" s="575">
        <f xml:space="preserve"> PR19FDPublishedTables!Q$72</f>
        <v>82.67233278965611</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0.78156339160001576</v>
      </c>
      <c r="N89" s="577">
        <f t="shared" si="38"/>
        <v>3.4401382523956152</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96.831195199668116</v>
      </c>
      <c r="N91" s="577">
        <f t="shared" ref="N91" si="43" xml:space="preserve"> IF(N$12 = 1, N88 - N89, 0)</f>
        <v>90.201712347637383</v>
      </c>
      <c r="O91" s="577">
        <f t="shared" ref="O91" si="44" xml:space="preserve"> IF(O$12 = 1, O88 - O89, 0)</f>
        <v>89.8324799990164</v>
      </c>
      <c r="P91" s="577">
        <f t="shared" ref="P91" si="45" xml:space="preserve"> IF(P$12 = 1, P88 - P89, 0)</f>
        <v>86.178075412478393</v>
      </c>
      <c r="Q91" s="577">
        <f xml:space="preserve"> IF(Q$12 = 1, Q88 - Q89, 0)</f>
        <v>82.67233278965611</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0.78156339160001576</v>
      </c>
      <c r="N92" s="577">
        <f t="shared" si="48"/>
        <v>3.4401382523956152</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3.9709079912350451</v>
      </c>
      <c r="N93" s="575">
        <f xml:space="preserve"> PR19FDPublishedTables!N$73</f>
        <v>3.8093706010166208</v>
      </c>
      <c r="O93" s="575">
        <f xml:space="preserve"> PR19FDPublishedTables!O$73</f>
        <v>3.6544045865379968</v>
      </c>
      <c r="P93" s="575">
        <f xml:space="preserve"> PR19FDPublishedTables!P$73</f>
        <v>3.5057426228222428</v>
      </c>
      <c r="Q93" s="575">
        <f xml:space="preserve"> PR19FDPublishedTables!Q$73</f>
        <v>3.3631282597299266</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93.641850600033081</v>
      </c>
      <c r="N95" s="575">
        <f xml:space="preserve"> PR19FDPublishedTables!N$75</f>
        <v>89.832479999016371</v>
      </c>
      <c r="O95" s="575">
        <f xml:space="preserve"> PR19FDPublishedTables!O$75</f>
        <v>86.178075412478407</v>
      </c>
      <c r="P95" s="575">
        <f xml:space="preserve"> PR19FDPublishedTables!P$75</f>
        <v>82.672332789656153</v>
      </c>
      <c r="Q95" s="575">
        <f xml:space="preserve"> PR19FDPublishedTables!Q$75</f>
        <v>79.309204529926177</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95.6273045956506</v>
      </c>
      <c r="N96" s="575">
        <f xml:space="preserve"> PR19FDPublishedTables!N$79</f>
        <v>91.73716529952469</v>
      </c>
      <c r="O96" s="575">
        <f xml:space="preserve"> PR19FDPublishedTables!O$79</f>
        <v>88.005277705747403</v>
      </c>
      <c r="P96" s="575">
        <f xml:space="preserve"> PR19FDPublishedTables!P$79</f>
        <v>84.425204101067266</v>
      </c>
      <c r="Q96" s="575">
        <f xml:space="preserve"> PR19FDPublishedTables!Q$79</f>
        <v>80.990768659791144</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27.867538468789842</v>
      </c>
      <c r="O99" s="575">
        <f xml:space="preserve"> PR19FDPublishedTables!O$110</f>
        <v>60.086993053583448</v>
      </c>
      <c r="P99" s="575">
        <f xml:space="preserve"> PR19FDPublishedTables!P$110</f>
        <v>87.451781261611245</v>
      </c>
      <c r="Q99" s="575">
        <f xml:space="preserve"> PR19FDPublishedTables!Q$110</f>
        <v>109.81711901359922</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1.0237749945381418</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26.843763474251702</v>
      </c>
      <c r="O102" s="577">
        <f t="shared" si="57"/>
        <v>60.086993053583448</v>
      </c>
      <c r="P102" s="577">
        <f t="shared" si="57"/>
        <v>87.451781261611245</v>
      </c>
      <c r="Q102" s="577">
        <f xml:space="preserve"> IF(Q$12 = 1, Q99 - Q100, 0)</f>
        <v>109.81711901359922</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1.0237749945381418</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28.446135929366996</v>
      </c>
      <c r="N104" s="575">
        <f xml:space="preserve"> PR19FDPublishedTables!N$111</f>
        <v>34.045603264631083</v>
      </c>
      <c r="O104" s="575">
        <f xml:space="preserve"> PR19FDPublishedTables!O$111</f>
        <v>30.428049796454193</v>
      </c>
      <c r="P104" s="575">
        <f xml:space="preserve"> PR19FDPublishedTables!P$111</f>
        <v>26.461116963988019</v>
      </c>
      <c r="Q104" s="575">
        <f xml:space="preserve"> PR19FDPublishedTables!Q$111</f>
        <v>17.134025405166568</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0.5785974605771782</v>
      </c>
      <c r="N105" s="575">
        <f xml:space="preserve"> PR19FDPublishedTables!N$112</f>
        <v>1.8261486798374718</v>
      </c>
      <c r="O105" s="575">
        <f xml:space="preserve"> PR19FDPublishedTables!O$112</f>
        <v>3.0632615884264793</v>
      </c>
      <c r="P105" s="575">
        <f xml:space="preserve"> PR19FDPublishedTables!P$112</f>
        <v>4.0957792120003438</v>
      </c>
      <c r="Q105" s="575">
        <f xml:space="preserve"> PR19FDPublishedTables!Q$112</f>
        <v>4.8158919126096871</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27.867538468789817</v>
      </c>
      <c r="N106" s="575">
        <f xml:space="preserve"> PR19FDPublishedTables!N$113</f>
        <v>60.086993053583456</v>
      </c>
      <c r="O106" s="575">
        <f xml:space="preserve"> PR19FDPublishedTables!O$113</f>
        <v>87.45178126161116</v>
      </c>
      <c r="P106" s="575">
        <f xml:space="preserve"> PR19FDPublishedTables!P$113</f>
        <v>109.81711901359893</v>
      </c>
      <c r="Q106" s="575">
        <f xml:space="preserve"> PR19FDPublishedTables!Q$113</f>
        <v>122.13525250615611</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13.933769234394909</v>
      </c>
      <c r="N107" s="575">
        <f xml:space="preserve"> PR19FDPublishedTables!N$117</f>
        <v>43.977265761186651</v>
      </c>
      <c r="O107" s="575">
        <f xml:space="preserve"> PR19FDPublishedTables!O$117</f>
        <v>73.769387157597308</v>
      </c>
      <c r="P107" s="575">
        <f xml:space="preserve"> PR19FDPublishedTables!P$117</f>
        <v>98.634450137605086</v>
      </c>
      <c r="Q107" s="575">
        <f xml:space="preserve"> PR19FDPublishedTables!Q$117</f>
        <v>115.97618575987767</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95.691410387144671</v>
      </c>
      <c r="N111" s="577">
        <f t="shared" si="59"/>
        <v>93.660324355042391</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95.6273045956506</v>
      </c>
      <c r="N112" s="575">
        <f xml:space="preserve"> PR19FDPublishedTables!N$79</f>
        <v>91.73716529952469</v>
      </c>
      <c r="O112" s="575">
        <f xml:space="preserve"> PR19FDPublishedTables!O$79</f>
        <v>88.005277705747403</v>
      </c>
      <c r="P112" s="575">
        <f xml:space="preserve"> PR19FDPublishedTables!P$79</f>
        <v>84.425204101067266</v>
      </c>
      <c r="Q112" s="575">
        <f xml:space="preserve"> PR19FDPublishedTables!Q$79</f>
        <v>80.990768659791144</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13.933769234394909</v>
      </c>
      <c r="N113" s="575">
        <f xml:space="preserve"> PR19FDPublishedTables!N$117</f>
        <v>43.977265761186651</v>
      </c>
      <c r="O113" s="575">
        <f xml:space="preserve"> PR19FDPublishedTables!O$117</f>
        <v>73.769387157597308</v>
      </c>
      <c r="P113" s="575">
        <f xml:space="preserve"> PR19FDPublishedTables!P$117</f>
        <v>98.634450137605086</v>
      </c>
      <c r="Q113" s="575">
        <f xml:space="preserve"> PR19FDPublishedTables!Q$117</f>
        <v>115.97618575987767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205.25248421719016</v>
      </c>
      <c r="N114" s="609">
        <f t="shared" si="60"/>
        <v>229.37475541575375</v>
      </c>
      <c r="O114" s="609">
        <f t="shared" si="60"/>
        <v>161.7746648633447</v>
      </c>
      <c r="P114" s="609">
        <f t="shared" si="60"/>
        <v>183.05965423867235</v>
      </c>
      <c r="Q114" s="609">
        <f t="shared" si="60"/>
        <v>196.96695441966881</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101.93247856836142</v>
      </c>
      <c r="N123" s="525">
        <f t="shared" si="63"/>
        <v>101.03715268638295</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0.88503013967445276</v>
      </c>
      <c r="N124" s="525">
        <f t="shared" si="64"/>
        <v>5.836112020610031</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4.1826383442065849</v>
      </c>
      <c r="N125" s="525">
        <f t="shared" si="65"/>
        <v>4.3476273696084231</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101.71833279716974</v>
      </c>
      <c r="M126" s="525">
        <f t="shared" si="66"/>
        <v>98.634870363829279</v>
      </c>
      <c r="N126" s="525">
        <f t="shared" si="66"/>
        <v>102.52563733738457</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101.92594383563329</v>
      </c>
      <c r="N128" s="645">
        <f t="shared" ref="N128" si="70" xml:space="preserve"> IF(N$11 = 1, N91 * N119 - (M132 - M126), N91 * N119)</f>
        <v>100.83319515592282</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0.82268515008976573</v>
      </c>
      <c r="N129" s="645">
        <f>IF(N$11 = 1, (N92 - PR19FDPublishedTables!N62) * N119, N92 * N119)</f>
        <v>3.8456047312082764</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4.1798363023043459</v>
      </c>
      <c r="N130" s="525">
        <f t="shared" si="74"/>
        <v>4.2583560692637423</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101.71833279716985</v>
      </c>
      <c r="M132" s="525">
        <f t="shared" si="76"/>
        <v>98.56879268341882</v>
      </c>
      <c r="N132" s="525">
        <f t="shared" si="76"/>
        <v>100.42044381786734</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30.007661392134882</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1.1444406223927095</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29.942822115319622</v>
      </c>
      <c r="N136" s="525">
        <f t="shared" si="79"/>
        <v>38.058334690511963</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0.60904021837821654</v>
      </c>
      <c r="N137" s="525">
        <f t="shared" si="80"/>
        <v>2.0413848188171966</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29.333781896941407</v>
      </c>
      <c r="N138" s="525">
        <f t="shared" si="81"/>
        <v>67.169051886222363</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203.85842240399472</v>
      </c>
      <c r="N140" s="525">
        <f t="shared" ref="N140:Q140" si="83" xml:space="preserve"> N123 + N128 + N134</f>
        <v>231.87800923444064</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1.7077152897642185</v>
      </c>
      <c r="N141" s="525">
        <f t="shared" si="84"/>
        <v>10.826157374211016</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29.942822115319622</v>
      </c>
      <c r="N142" s="525">
        <f t="shared" ref="N142:Q142" si="86" xml:space="preserve"> N136</f>
        <v>38.058334690511963</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8.9715148648891478</v>
      </c>
      <c r="N143" s="525">
        <f t="shared" ref="N143:Q143" si="88" xml:space="preserve"> N125 + N130 + N137</f>
        <v>10.647368257689362</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203.43666559433959</v>
      </c>
      <c r="M145" s="525">
        <f xml:space="preserve"> M126 + M132 + M138</f>
        <v>226.5374449441895</v>
      </c>
      <c r="N145" s="525">
        <f t="shared" ref="N145:Q145" si="91" xml:space="preserve"> N126 + N132 + N138</f>
        <v>270.11513304147428</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100.18292309282629</v>
      </c>
      <c r="N147" s="525">
        <f t="shared" si="92"/>
        <v>101.65882318849717</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100.11580833766621</v>
      </c>
      <c r="N148" s="525">
        <f t="shared" si="93"/>
        <v>99.571428256496745</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14.587785110021796</v>
      </c>
      <c r="N149" s="525">
        <f t="shared" si="94"/>
        <v>47.732880652674531</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214.88651654051429</v>
      </c>
      <c r="N150" s="528">
        <f t="shared" si="95"/>
        <v>248.96313209766845</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101.71833279716974</v>
      </c>
      <c r="M154" s="577">
        <f t="shared" si="96"/>
        <v>98.634870363829279</v>
      </c>
      <c r="N154" s="577">
        <f t="shared" si="96"/>
        <v>102.52563733738457</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101.71833279716985</v>
      </c>
      <c r="M155" s="577">
        <f t="shared" si="97"/>
        <v>98.56879268341882</v>
      </c>
      <c r="N155" s="577">
        <f t="shared" si="97"/>
        <v>100.42044381786734</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29.333781896941407</v>
      </c>
      <c r="N156" s="577">
        <f t="shared" si="98"/>
        <v>67.169051886222363</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203.43666559433959</v>
      </c>
      <c r="M157" s="610">
        <f t="shared" si="99"/>
        <v>226.5374449441895</v>
      </c>
      <c r="N157" s="610">
        <f t="shared" si="99"/>
        <v>270.11513304147428</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102.74862898572303</v>
      </c>
      <c r="N159" s="577">
        <f xml:space="preserve"> M154 * N$22</f>
        <v>104.74897354043857</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102.74862898572314</v>
      </c>
      <c r="N160" s="577">
        <f t="shared" si="100"/>
        <v>104.67879988713121</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31.152102014527568</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205.49725797144617</v>
      </c>
      <c r="N162" s="610">
        <f t="shared" si="103"/>
        <v>240.57987544209735</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205.49725797144617</v>
      </c>
      <c r="N164" s="577">
        <f t="shared" si="104"/>
        <v>240.57987544209735</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203.43666559433959</v>
      </c>
      <c r="N165" s="577">
        <f t="shared" si="105"/>
        <v>226.5374449441895</v>
      </c>
      <c r="O165" s="577">
        <f t="shared" si="105"/>
        <v>270.11513304147428</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2.0605923771065875</v>
      </c>
      <c r="N167" s="610">
        <f t="shared" si="107"/>
        <v>14.042430497907844</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214.88651654051429</v>
      </c>
      <c r="N172" s="618">
        <f t="shared" si="108"/>
        <v>248.96313209766845</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85.954606616205723</v>
      </c>
      <c r="N173" s="618">
        <f t="shared" si="109"/>
        <v>99.58525283906738</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205.25248421719016</v>
      </c>
      <c r="N174" s="618">
        <f t="shared" si="110"/>
        <v>229.37475541575375</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82.100993686876066</v>
      </c>
      <c r="N175" s="525">
        <f t="shared" si="111"/>
        <v>91.74990216630151</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0.40090000000000003</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214.88651654051429</v>
      </c>
      <c r="N180" s="618">
        <f t="shared" si="112"/>
        <v>248.96313209766845</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86.148004481092187</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205.25248421719016</v>
      </c>
      <c r="N182" s="274">
        <f t="shared" si="114"/>
        <v>229.37475541575375</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82.285720922671544</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203.43666559433959</v>
      </c>
      <c r="N187" s="274">
        <f t="shared" si="116"/>
        <v>226.5374449441895</v>
      </c>
      <c r="O187" s="274">
        <f t="shared" si="116"/>
        <v>270.11513304147428</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2.0605923771065875</v>
      </c>
      <c r="N188" s="274">
        <f t="shared" si="117"/>
        <v>14.042430497907844</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1.0128913443830654E-2</v>
      </c>
      <c r="N190" s="581">
        <f t="shared" si="119"/>
        <v>6.1987237921604453E-2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101.93247856836142</v>
      </c>
      <c r="N192" s="274">
        <f t="shared" si="120"/>
        <v>101.03715268638295</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0.88503013967445276</v>
      </c>
      <c r="N193" s="274">
        <f t="shared" si="121"/>
        <v>5.836112020610031</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101.92594383563329</v>
      </c>
      <c r="N194" s="274">
        <f t="shared" si="122"/>
        <v>100.83319515592282</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0.82268515008976573</v>
      </c>
      <c r="N195" s="274">
        <f t="shared" si="123"/>
        <v>3.8456047312082764</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6.8879722312817138E-2</v>
      </c>
      <c r="N196" s="274">
        <f t="shared" ref="N196" si="127" xml:space="preserve"> N192 + N193 - N194 - N195</f>
        <v>2.1944648198618846</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1.0096869849503358</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3.3858066888574508E-4</v>
      </c>
      <c r="N198" s="581">
        <f t="shared" si="132"/>
        <v>9.6869849503357832E-3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1.0128913443830654E-2</v>
      </c>
      <c r="N200" s="581">
        <f t="shared" ref="N200:Q200" si="134" xml:space="preserve"> N190</f>
        <v>6.1987237921604453E-2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3.3858066888574508E-4</v>
      </c>
      <c r="N201" s="581">
        <f t="shared" ref="N201:Q201" si="136" xml:space="preserve"> N198</f>
        <v>9.6869849503357832E-3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7.2274692312799704E-2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1651.9870644475</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860.35727519019451</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1651.9870644475</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857.89460979164301</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860.35727519019451</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857.89460979164301</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-2.4626653985515077</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857.89460979164301</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857.89460979164301</v>
      </c>
      <c r="N236" s="282">
        <f t="shared" si="175"/>
        <v>824.34314041169318</v>
      </c>
      <c r="O236" s="282">
        <f t="shared" si="175"/>
        <v>830.64528243515088</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7.44868168608944</v>
      </c>
      <c r="N238" s="274">
        <f t="shared" si="176"/>
        <v>47.615741169955697</v>
      </c>
      <c r="O238" s="274">
        <f t="shared" si="176"/>
        <v>-830.64528243515088</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4.7380214846323002E-2</v>
      </c>
      <c r="N240" s="291">
        <f xml:space="preserve"> Inp!N$133</f>
        <v>4.7380214846323002E-2</v>
      </c>
      <c r="O240" s="291">
        <f xml:space="preserve"> Inp!O$133</f>
        <v>4.7380214846323002E-2</v>
      </c>
      <c r="P240" s="291">
        <f xml:space="preserve"> Inp!P$133</f>
        <v>4.7380214846323002E-2</v>
      </c>
      <c r="Q240" s="291">
        <f xml:space="preserve"> Inp!Q$133</f>
        <v>4.7380214846323002E-2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857.89460979164301</v>
      </c>
      <c r="N241" s="282">
        <f t="shared" si="177"/>
        <v>824.34314041169318</v>
      </c>
      <c r="O241" s="282">
        <f t="shared" si="177"/>
        <v>830.64528243515088</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7.44868168608944</v>
      </c>
      <c r="N242" s="274">
        <f t="shared" si="178"/>
        <v>47.615741169955697</v>
      </c>
      <c r="O242" s="274">
        <f t="shared" si="178"/>
        <v>-830.64528243515088</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41.000151066039273</v>
      </c>
      <c r="N243" s="274">
        <f t="shared" si="179"/>
        <v>41.313599146498042</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857.89460979164301</v>
      </c>
      <c r="N245" s="274">
        <f t="shared" ref="N245" si="184" xml:space="preserve"> M248</f>
        <v>824.34314041169318</v>
      </c>
      <c r="O245" s="274">
        <f t="shared" ref="O245" si="185" xml:space="preserve"> N248</f>
        <v>830.64528243515088</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7.44868168608944</v>
      </c>
      <c r="N246" s="274">
        <f t="shared" si="188"/>
        <v>47.615741169955697</v>
      </c>
      <c r="O246" s="274">
        <f t="shared" si="188"/>
        <v>-830.64528243515088</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41.000151066039273</v>
      </c>
      <c r="N247" s="274">
        <f t="shared" si="189"/>
        <v>41.313599146498042</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857.89460979164301</v>
      </c>
      <c r="M248" s="274">
        <f t="shared" si="190"/>
        <v>824.34314041169318</v>
      </c>
      <c r="N248" s="274">
        <f t="shared" si="190"/>
        <v>830.64528243515088</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857.89460979164301</v>
      </c>
      <c r="N251" s="274">
        <f t="shared" si="191"/>
        <v>824.34314041169318</v>
      </c>
      <c r="O251" s="274">
        <f t="shared" si="191"/>
        <v>830.64528243515088</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7.44868168608944</v>
      </c>
      <c r="N252" s="274">
        <f t="shared" si="192"/>
        <v>47.615741169955697</v>
      </c>
      <c r="O252" s="274">
        <f t="shared" si="192"/>
        <v>-830.64528243515088</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41.000151066039273</v>
      </c>
      <c r="N253" s="274">
        <f t="shared" si="193"/>
        <v>41.313599146498042</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857.89460979164301</v>
      </c>
      <c r="M254" s="274">
        <f t="shared" si="194"/>
        <v>824.34314041169318</v>
      </c>
      <c r="N254" s="274">
        <f t="shared" si="194"/>
        <v>830.64528243515088</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428.9473048958215</v>
      </c>
      <c r="M255" s="274">
        <f t="shared" si="195"/>
        <v>844.84321594471282</v>
      </c>
      <c r="N255" s="274">
        <f t="shared" si="195"/>
        <v>851.30208200839991</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819.43252043491054</v>
      </c>
      <c r="N259" s="577">
        <f t="shared" si="196"/>
        <v>759.48396301669618</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7.1147340690624388</v>
      </c>
      <c r="N260" s="577">
        <f t="shared" si="197"/>
        <v>43.869342792947243</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39.161986499036658</v>
      </c>
      <c r="N261" s="577">
        <f t="shared" si="198"/>
        <v>38.063052226764732</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825.99353222374998</v>
      </c>
      <c r="M262" s="577">
        <f t="shared" si="199"/>
        <v>787.38526800493639</v>
      </c>
      <c r="N262" s="577">
        <f t="shared" si="199"/>
        <v>765.29025358287868</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806.96626125445471</v>
      </c>
      <c r="N263" s="577">
        <f t="shared" si="200"/>
        <v>784.32177969626105</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825.99353222375044</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825.99353222375044</v>
      </c>
      <c r="N268" s="575">
        <f xml:space="preserve"> PR19FDPublishedTables!N$247</f>
        <v>786.8577812053154</v>
      </c>
      <c r="O268" s="575">
        <f xml:space="preserve"> PR19FDPublishedTables!O$247</f>
        <v>749.57629047830653</v>
      </c>
      <c r="P268" s="575">
        <f xml:space="preserve"> PR19FDPublishedTables!P$247</f>
        <v>714.06120479173501</v>
      </c>
      <c r="Q268" s="575">
        <f xml:space="preserve"> PR19FDPublishedTables!Q$247</f>
        <v>680.22883149527831</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6.613544333765196</v>
      </c>
      <c r="N269" s="577">
        <f t="shared" ref="N269" si="204" xml:space="preserve"> IF(N$12 = 1, N268 * (N$17 - 1) * N$13, 0)</f>
        <v>28.906942088120065</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819.37998788998527</v>
      </c>
      <c r="N271" s="577">
        <f t="shared" si="208"/>
        <v>757.9508391171953</v>
      </c>
      <c r="O271" s="577">
        <f t="shared" si="208"/>
        <v>749.57629047830653</v>
      </c>
      <c r="P271" s="577">
        <f t="shared" si="208"/>
        <v>714.06120479173501</v>
      </c>
      <c r="Q271" s="577">
        <f xml:space="preserve"> IF(Q$12 = 1, Q268 - Q269, 0)</f>
        <v>680.22883149527831</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6.613544333765196</v>
      </c>
      <c r="N272" s="577">
        <f t="shared" si="209"/>
        <v>28.906942088120065</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39.135751018434533</v>
      </c>
      <c r="N273" s="575">
        <f xml:space="preserve"> PR19FDPublishedTables!N$248</f>
        <v>37.281490727008858</v>
      </c>
      <c r="O273" s="575">
        <f xml:space="preserve"> PR19FDPublishedTables!O$248</f>
        <v>35.515085686572</v>
      </c>
      <c r="P273" s="575">
        <f xml:space="preserve"> PR19FDPublishedTables!P$248</f>
        <v>33.83237329645663</v>
      </c>
      <c r="Q273" s="575">
        <f xml:space="preserve"> PR19FDPublishedTables!Q$248</f>
        <v>32.229388180909538</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786.85778120531586</v>
      </c>
      <c r="N275" s="575">
        <f xml:space="preserve"> PR19FDPublishedTables!N$250</f>
        <v>749.57629047830653</v>
      </c>
      <c r="O275" s="575">
        <f xml:space="preserve"> PR19FDPublishedTables!O$250</f>
        <v>714.06120479173455</v>
      </c>
      <c r="P275" s="575">
        <f xml:space="preserve"> PR19FDPublishedTables!P$250</f>
        <v>680.22883149527843</v>
      </c>
      <c r="Q275" s="575">
        <f xml:space="preserve"> PR19FDPublishedTables!Q$250</f>
        <v>647.99944331436882</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806.42565671453315</v>
      </c>
      <c r="N276" s="575">
        <f xml:space="preserve"> PR19FDPublishedTables!N$254</f>
        <v>768.21703584181091</v>
      </c>
      <c r="O276" s="575">
        <f xml:space="preserve"> PR19FDPublishedTables!O$254</f>
        <v>731.8187476350206</v>
      </c>
      <c r="P276" s="575">
        <f xml:space="preserve"> PR19FDPublishedTables!P$254</f>
        <v>697.14501814350672</v>
      </c>
      <c r="Q276" s="575">
        <f xml:space="preserve"> PR19FDPublishedTables!Q$254</f>
        <v>664.11413740482362</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105.59410118157108</v>
      </c>
      <c r="O279" s="575">
        <f xml:space="preserve"> PR19FDPublishedTables!O$285</f>
        <v>205.83170616185623</v>
      </c>
      <c r="P279" s="575">
        <f xml:space="preserve"> PR19FDPublishedTables!P$285</f>
        <v>293.44354463719731</v>
      </c>
      <c r="Q279" s="575">
        <f xml:space="preserve"> PR19FDPublishedTables!Q$285</f>
        <v>371.70263214497669</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3.8792303267651107</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101.71487085480597</v>
      </c>
      <c r="O282" s="577">
        <f t="shared" si="218"/>
        <v>205.83170616185623</v>
      </c>
      <c r="P282" s="577">
        <f t="shared" si="218"/>
        <v>293.44354463719731</v>
      </c>
      <c r="Q282" s="577">
        <f xml:space="preserve"> IF(Q$12 = 1, Q279 - Q280, 0)</f>
        <v>371.70263214497669</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3.8792303267651107</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108.15633640961013</v>
      </c>
      <c r="N284" s="575">
        <f xml:space="preserve"> PR19FDPublishedTables!N$286</f>
        <v>107.79433557003519</v>
      </c>
      <c r="O284" s="575">
        <f xml:space="preserve"> PR19FDPublishedTables!O$286</f>
        <v>99.726725782215411</v>
      </c>
      <c r="P284" s="575">
        <f xml:space="preserve"> PR19FDPublishedTables!P$286</f>
        <v>94.398823978630404</v>
      </c>
      <c r="Q284" s="575">
        <f xml:space="preserve"> PR19FDPublishedTables!Q$286</f>
        <v>91.519840743674564</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2.5622352280392588</v>
      </c>
      <c r="N285" s="575">
        <f xml:space="preserve"> PR19FDPublishedTables!N$287</f>
        <v>7.5567305897496535</v>
      </c>
      <c r="O285" s="575">
        <f xml:space="preserve"> PR19FDPublishedTables!O$287</f>
        <v>12.114887306874802</v>
      </c>
      <c r="P285" s="575">
        <f xml:space="preserve"> PR19FDPublishedTables!P$287</f>
        <v>16.139736470850863</v>
      </c>
      <c r="Q285" s="575">
        <f xml:space="preserve"> PR19FDPublishedTables!Q$287</f>
        <v>19.779465428541055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105.59410118157088</v>
      </c>
      <c r="N286" s="575">
        <f xml:space="preserve"> PR19FDPublishedTables!N$288</f>
        <v>205.8317061618566</v>
      </c>
      <c r="O286" s="575">
        <f xml:space="preserve"> PR19FDPublishedTables!O$288</f>
        <v>293.44354463719685</v>
      </c>
      <c r="P286" s="575">
        <f xml:space="preserve"> PR19FDPublishedTables!P$288</f>
        <v>371.70263214497686</v>
      </c>
      <c r="Q286" s="575">
        <f xml:space="preserve"> PR19FDPublishedTables!Q$288</f>
        <v>443.44300746011021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52.797050590785439</v>
      </c>
      <c r="N287" s="575">
        <f xml:space="preserve"> PR19FDPublishedTables!N$292</f>
        <v>155.71290367171383</v>
      </c>
      <c r="O287" s="575">
        <f xml:space="preserve"> PR19FDPublishedTables!O$292</f>
        <v>249.63762539952654</v>
      </c>
      <c r="P287" s="575">
        <f xml:space="preserve"> PR19FDPublishedTables!P$292</f>
        <v>332.57308839108708</v>
      </c>
      <c r="Q287" s="575">
        <f xml:space="preserve"> PR19FDPublishedTables!Q$292</f>
        <v>407.57281980254345</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806.96626125445471</v>
      </c>
      <c r="N291" s="577">
        <f t="shared" si="220"/>
        <v>784.32177969626105</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806.42565671453315</v>
      </c>
      <c r="N292" s="575">
        <f xml:space="preserve"> PR19FDPublishedTables!N$254</f>
        <v>768.21703584181091</v>
      </c>
      <c r="O292" s="575">
        <f xml:space="preserve"> PR19FDPublishedTables!O$254</f>
        <v>731.8187476350206</v>
      </c>
      <c r="P292" s="575">
        <f xml:space="preserve"> PR19FDPublishedTables!P$254</f>
        <v>697.14501814350672</v>
      </c>
      <c r="Q292" s="575">
        <f xml:space="preserve"> PR19FDPublishedTables!Q$254</f>
        <v>664.11413740482362</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52.797050590785439</v>
      </c>
      <c r="N293" s="575">
        <f xml:space="preserve"> PR19FDPublishedTables!N$292</f>
        <v>155.71290367171383</v>
      </c>
      <c r="O293" s="575">
        <f xml:space="preserve"> PR19FDPublishedTables!O$292</f>
        <v>249.63762539952654</v>
      </c>
      <c r="P293" s="575">
        <f xml:space="preserve"> PR19FDPublishedTables!P$292</f>
        <v>332.57308839108708</v>
      </c>
      <c r="Q293" s="575">
        <f xml:space="preserve"> PR19FDPublishedTables!Q$292</f>
        <v>407.57281980254345</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1666.1889685597732</v>
      </c>
      <c r="N294" s="609">
        <f t="shared" si="221"/>
        <v>1708.2517192097857</v>
      </c>
      <c r="O294" s="609">
        <f t="shared" si="221"/>
        <v>981.45637303454714</v>
      </c>
      <c r="P294" s="609">
        <f t="shared" si="221"/>
        <v>1029.7181065345937</v>
      </c>
      <c r="Q294" s="609">
        <f t="shared" si="221"/>
        <v>1071.686957207367</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862.54675347874343</v>
      </c>
      <c r="N303" s="525">
        <f t="shared" si="224"/>
        <v>848.99934455248786</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7.4890739872971341</v>
      </c>
      <c r="N304" s="525">
        <f t="shared" si="225"/>
        <v>49.039933811402726</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41.22248442933941</v>
      </c>
      <c r="N305" s="525">
        <f t="shared" si="226"/>
        <v>42.549293949318006</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860.73466431632096</v>
      </c>
      <c r="M306" s="525">
        <f t="shared" si="227"/>
        <v>828.81334303670121</v>
      </c>
      <c r="N306" s="525">
        <f t="shared" si="227"/>
        <v>855.48998441457263</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862.49145694736626</v>
      </c>
      <c r="N308" s="645">
        <f t="shared" ref="N308:Q308" si="229" xml:space="preserve"> IF(N$11 = 1, N271 * N299 - (M312 - M306), N271 * N299)</f>
        <v>847.28552141839054</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6.9615142819194835</v>
      </c>
      <c r="N309" s="645">
        <f>IF(N$11 = 1, (N272 - PR19FDPublishedTables!N237) * N299, N272 * N299)</f>
        <v>32.314013304967098</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41.194868575617491</v>
      </c>
      <c r="N310" s="525">
        <f t="shared" si="230"/>
        <v>41.675614933918432</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860.73466431632141</v>
      </c>
      <c r="M312" s="525">
        <f t="shared" si="232"/>
        <v>828.25810265366863</v>
      </c>
      <c r="N312" s="525">
        <f t="shared" si="232"/>
        <v>837.9239197894392</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113.70333396371242</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4.336449701597334</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113.8469544615471</v>
      </c>
      <c r="N316" s="525">
        <f t="shared" si="235"/>
        <v>120.49934521582377</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2.697046580993828</v>
      </c>
      <c r="N317" s="525">
        <f t="shared" si="236"/>
        <v>8.4473927430593445</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111.14990788055329</v>
      </c>
      <c r="N318" s="525">
        <f t="shared" si="237"/>
        <v>230.09173613807417</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1725.0382104261098</v>
      </c>
      <c r="N320" s="525">
        <f t="shared" si="238"/>
        <v>1809.9881999345907</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14.450588269216617</v>
      </c>
      <c r="N321" s="525">
        <f t="shared" si="238"/>
        <v>85.690396817967155</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113.8469544615471</v>
      </c>
      <c r="N322" s="525">
        <f t="shared" si="239"/>
        <v>120.49934521582377</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85.114399585950736</v>
      </c>
      <c r="N323" s="525">
        <f t="shared" si="240"/>
        <v>92.672301626295777</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1721.4693286326424</v>
      </c>
      <c r="M325" s="525">
        <f t="shared" si="242"/>
        <v>1768.2213535709229</v>
      </c>
      <c r="N325" s="525">
        <f t="shared" si="242"/>
        <v>1923.5056403420861</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844.84321594471282</v>
      </c>
      <c r="N327" s="525">
        <f t="shared" si="243"/>
        <v>851.30208200839991</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844.27723679540907</v>
      </c>
      <c r="N328" s="525">
        <f t="shared" si="244"/>
        <v>833.82200899702093</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55.275210569738846</v>
      </c>
      <c r="N329" s="525">
        <f t="shared" si="245"/>
        <v>169.01063125218647</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1744.3956633098608</v>
      </c>
      <c r="N330" s="528">
        <f t="shared" si="246"/>
        <v>1854.1347222576071</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860.73466431632096</v>
      </c>
      <c r="M334" s="274">
        <f t="shared" si="247"/>
        <v>828.81334303670121</v>
      </c>
      <c r="N334" s="577">
        <f t="shared" si="247"/>
        <v>855.48998441457263</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860.73466431632141</v>
      </c>
      <c r="M335" s="274">
        <f t="shared" si="248"/>
        <v>828.25810265366863</v>
      </c>
      <c r="N335" s="577">
        <f t="shared" si="248"/>
        <v>837.9239197894392</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111.14990788055329</v>
      </c>
      <c r="N336" s="577">
        <f t="shared" si="249"/>
        <v>230.09173613807417</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1721.4693286326424</v>
      </c>
      <c r="M337" s="591">
        <f t="shared" si="250"/>
        <v>1768.2213535709229</v>
      </c>
      <c r="N337" s="610">
        <f t="shared" si="250"/>
        <v>1923.5056403420861</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869.45297122928571</v>
      </c>
      <c r="N339" s="577">
        <f xml:space="preserve"> M334 * N$22</f>
        <v>880.18919292411761</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869.45297122928616</v>
      </c>
      <c r="N340" s="577">
        <f t="shared" ref="N340:N341" si="258" xml:space="preserve"> M335 * N$22</f>
        <v>879.59953472335826</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118.03978366530956</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1738.9059424585719</v>
      </c>
      <c r="N342" s="610">
        <f t="shared" si="260"/>
        <v>1877.8285113127854</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1738.9059424585719</v>
      </c>
      <c r="N344" s="577">
        <f t="shared" si="261"/>
        <v>1877.8285113127854</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1721.4693286326424</v>
      </c>
      <c r="N345" s="577">
        <f t="shared" ref="N345" si="266" xml:space="preserve"> M337</f>
        <v>1768.2213535709229</v>
      </c>
      <c r="O345" s="577">
        <f t="shared" ref="O345" si="267" xml:space="preserve"> N337</f>
        <v>1923.5056403420861</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17.436613825929498</v>
      </c>
      <c r="N347" s="610">
        <f t="shared" si="271"/>
        <v>109.60715774186247</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1744.3956633098608</v>
      </c>
      <c r="N352" s="618">
        <f t="shared" si="272"/>
        <v>1854.1347222576071</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697.75826532394433</v>
      </c>
      <c r="N353" s="618">
        <f t="shared" si="274"/>
        <v>741.65388890304291</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1666.1889685597732</v>
      </c>
      <c r="N354" s="618">
        <f xml:space="preserve"> N294 * N$13</f>
        <v>1708.2517192097857</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666.47558742390936</v>
      </c>
      <c r="N355" s="525">
        <f t="shared" si="278"/>
        <v>683.30068768391436</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0.40090000000000003</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1744.3956633098608</v>
      </c>
      <c r="N360" s="618">
        <f t="shared" si="282"/>
        <v>1854.1347222576071</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699.32822142092323</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1666.1889685597732</v>
      </c>
      <c r="N362" s="274">
        <f t="shared" si="284"/>
        <v>1708.2517192097857</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667.97515749561319</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1721.4693286326424</v>
      </c>
      <c r="N367" s="274">
        <f t="shared" si="293"/>
        <v>1768.2213535709229</v>
      </c>
      <c r="O367" s="274">
        <f t="shared" si="293"/>
        <v>1923.5056403420861</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17.436613825929498</v>
      </c>
      <c r="N368" s="274">
        <f t="shared" si="294"/>
        <v>109.60715774186247</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1.0619872379216047</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1.0128913443830769E-2</v>
      </c>
      <c r="N370" s="581">
        <f t="shared" si="302"/>
        <v>6.1987237921604564E-2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862.54675347874343</v>
      </c>
      <c r="N372" s="274">
        <f t="shared" si="303"/>
        <v>848.99934455248786</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7.4890739872971341</v>
      </c>
      <c r="N373" s="274">
        <f t="shared" si="304"/>
        <v>49.039933811402726</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862.49145694736626</v>
      </c>
      <c r="N374" s="274">
        <f t="shared" si="305"/>
        <v>847.28552141839054</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6.9615142819194835</v>
      </c>
      <c r="N375" s="274">
        <f t="shared" si="306"/>
        <v>32.314013304967098</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0.58285623675484377</v>
      </c>
      <c r="N376" s="274">
        <f t="shared" ref="N376:Q376" si="308" xml:space="preserve"> N372 + N373 - N374 - N375</f>
        <v>18.439743640532974</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1.0104284136164818</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3.385806688858085E-4</v>
      </c>
      <c r="N378" s="581">
        <f t="shared" si="310"/>
        <v>1.0428413616481846E-2</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1.0128913443830769E-2</v>
      </c>
      <c r="N380" s="581">
        <f t="shared" si="311"/>
        <v>6.1987237921604564E-2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3.385806688858085E-4</v>
      </c>
      <c r="N381" s="581">
        <f t="shared" ref="N381:Q381" si="313" xml:space="preserve"> N378</f>
        <v>1.0428413616481846E-2</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7.3062080094076221E-2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3599.70325120086</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1874.7307090641443</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3599.70325120086</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1869.3645262213324</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1874.7307090641443</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1869.3645262213324</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-5.3661828428118952</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1869.3645262213324</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1869.3645262213324</v>
      </c>
      <c r="N416" s="282">
        <f t="shared" si="352"/>
        <v>1816.2427087053422</v>
      </c>
      <c r="O416" s="282">
        <f t="shared" si="352"/>
        <v>1850.4921869886743</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16.230783073076889</v>
      </c>
      <c r="N418" s="274">
        <f t="shared" si="353"/>
        <v>104.90988337252632</v>
      </c>
      <c r="O418" s="274">
        <f t="shared" si="353"/>
        <v>-1850.4921869886743</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3.6780214846323003E-2</v>
      </c>
      <c r="N420" s="291">
        <f xml:space="preserve"> Inp!N$156</f>
        <v>3.6780214846323003E-2</v>
      </c>
      <c r="O420" s="291">
        <f xml:space="preserve"> Inp!O$156</f>
        <v>3.6780214846323003E-2</v>
      </c>
      <c r="P420" s="291">
        <f xml:space="preserve"> Inp!P$156</f>
        <v>3.6780214846323003E-2</v>
      </c>
      <c r="Q420" s="291">
        <f xml:space="preserve"> Inp!Q$156</f>
        <v>3.6780214846323003E-2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1869.3645262213324</v>
      </c>
      <c r="N421" s="282">
        <f t="shared" si="354"/>
        <v>1816.2427087053422</v>
      </c>
      <c r="O421" s="282">
        <f t="shared" si="354"/>
        <v>1850.4921869886743</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16.230783073076889</v>
      </c>
      <c r="N422" s="274">
        <f t="shared" si="355"/>
        <v>104.90988337252632</v>
      </c>
      <c r="O422" s="274">
        <f t="shared" si="355"/>
        <v>-1850.4921869886743</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69.352600589067251</v>
      </c>
      <c r="N423" s="274">
        <f t="shared" si="356"/>
        <v>70.660405089194342</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1869.3645262213324</v>
      </c>
      <c r="N425" s="274">
        <f t="shared" ref="N425" si="361" xml:space="preserve"> M428</f>
        <v>1816.2427087053422</v>
      </c>
      <c r="O425" s="274">
        <f t="shared" ref="O425" si="362" xml:space="preserve"> N428</f>
        <v>1850.4921869886743</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16.230783073076889</v>
      </c>
      <c r="N426" s="274">
        <f t="shared" si="365"/>
        <v>104.90988337252632</v>
      </c>
      <c r="O426" s="274">
        <f t="shared" si="365"/>
        <v>-1850.4921869886743</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69.352600589067251</v>
      </c>
      <c r="N427" s="274">
        <f t="shared" si="366"/>
        <v>70.660405089194342</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1869.3645262213324</v>
      </c>
      <c r="M428" s="274">
        <f t="shared" si="367"/>
        <v>1816.2427087053422</v>
      </c>
      <c r="N428" s="274">
        <f t="shared" si="367"/>
        <v>1850.4921869886743</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1869.3645262213324</v>
      </c>
      <c r="N431" s="274">
        <f t="shared" si="368"/>
        <v>1816.2427087053422</v>
      </c>
      <c r="O431" s="274">
        <f t="shared" si="368"/>
        <v>1850.4921869886743</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16.230783073076889</v>
      </c>
      <c r="N432" s="274">
        <f t="shared" si="369"/>
        <v>104.90988337252632</v>
      </c>
      <c r="O432" s="274">
        <f t="shared" si="369"/>
        <v>-1850.4921869886743</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69.352600589067251</v>
      </c>
      <c r="N433" s="274">
        <f t="shared" si="370"/>
        <v>70.660405089194342</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1869.3645262213324</v>
      </c>
      <c r="M434" s="274">
        <f t="shared" si="371"/>
        <v>1816.2427087053422</v>
      </c>
      <c r="N434" s="274">
        <f t="shared" si="371"/>
        <v>1850.4921869886743</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934.68226311066621</v>
      </c>
      <c r="M435" s="274">
        <f t="shared" si="372"/>
        <v>1850.9190089998758</v>
      </c>
      <c r="N435" s="274">
        <f t="shared" si="372"/>
        <v>1885.8223895332715</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1785.5550878273868</v>
      </c>
      <c r="N439" s="577">
        <f t="shared" si="373"/>
        <v>1673.3410428075001</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15.503106477652143</v>
      </c>
      <c r="N440" s="577">
        <f t="shared" si="374"/>
        <v>96.655591679447028</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66.243307337269897</v>
      </c>
      <c r="N441" s="577">
        <f t="shared" si="375"/>
        <v>65.100856493698558</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1799.85162560043</v>
      </c>
      <c r="M442" s="577">
        <f t="shared" si="376"/>
        <v>1734.8148869677693</v>
      </c>
      <c r="N442" s="577">
        <f t="shared" si="376"/>
        <v>1704.8957779932487</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1767.9365406364041</v>
      </c>
      <c r="N443" s="577">
        <f t="shared" si="377"/>
        <v>1737.4462062400978</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1799.8516256004257</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1799.8516256004261</v>
      </c>
      <c r="N448" s="575">
        <f xml:space="preserve"> PR19FDPublishedTables!N$422</f>
        <v>1733.6526961193467</v>
      </c>
      <c r="O448" s="575">
        <f xml:space="preserve"> PR19FDPublishedTables!O$422</f>
        <v>1669.8885774871649</v>
      </c>
      <c r="P448" s="575">
        <f xml:space="preserve"> PR19FDPublishedTables!P$422</f>
        <v>1608.469716837765</v>
      </c>
      <c r="Q448" s="575">
        <f xml:space="preserve"> PR19FDPublishedTables!Q$422</f>
        <v>1549.3098550786669</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14.41100693374837</v>
      </c>
      <c r="N449" s="577">
        <f t="shared" ref="N449" si="382" xml:space="preserve"> IF(N$12 = 1, N448 * (N$17 - 1) * N$13, 0)</f>
        <v>63.689524695135134</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1785.4406186666777</v>
      </c>
      <c r="N451" s="577">
        <f t="shared" si="386"/>
        <v>1669.9631714242116</v>
      </c>
      <c r="O451" s="577">
        <f t="shared" si="386"/>
        <v>1669.8885774871649</v>
      </c>
      <c r="P451" s="577">
        <f t="shared" si="386"/>
        <v>1608.469716837765</v>
      </c>
      <c r="Q451" s="577">
        <f xml:space="preserve"> IF(Q$12 = 1, Q448 - Q449, 0)</f>
        <v>1549.3098550786669</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14.41100693374837</v>
      </c>
      <c r="N452" s="577">
        <f t="shared" si="387"/>
        <v>63.689524695135134</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66.198929481087475</v>
      </c>
      <c r="N453" s="575">
        <f xml:space="preserve"> PR19FDPublishedTables!N$423</f>
        <v>63.764118632176533</v>
      </c>
      <c r="O453" s="575">
        <f xml:space="preserve"> PR19FDPublishedTables!O$423</f>
        <v>61.418860649398646</v>
      </c>
      <c r="P453" s="575">
        <f xml:space="preserve"> PR19FDPublishedTables!P$423</f>
        <v>59.159861759097353</v>
      </c>
      <c r="Q453" s="575">
        <f xml:space="preserve"> PR19FDPublishedTables!Q$423</f>
        <v>56.983949333318996</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1733.6526961193385</v>
      </c>
      <c r="N455" s="575">
        <f xml:space="preserve"> PR19FDPublishedTables!N$425</f>
        <v>1669.8885774871701</v>
      </c>
      <c r="O455" s="575">
        <f xml:space="preserve"> PR19FDPublishedTables!O$425</f>
        <v>1608.4697168377663</v>
      </c>
      <c r="P455" s="575">
        <f xml:space="preserve"> PR19FDPublishedTables!P$425</f>
        <v>1549.3098550786676</v>
      </c>
      <c r="Q455" s="575">
        <f xml:space="preserve"> PR19FDPublishedTables!Q$425</f>
        <v>1492.3259057453479</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1766.7521608598822</v>
      </c>
      <c r="N456" s="575">
        <f xml:space="preserve"> PR19FDPublishedTables!N$429</f>
        <v>1701.7706368032584</v>
      </c>
      <c r="O456" s="575">
        <f xml:space="preserve"> PR19FDPublishedTables!O$429</f>
        <v>1639.1791471624656</v>
      </c>
      <c r="P456" s="575">
        <f xml:space="preserve"> PR19FDPublishedTables!P$429</f>
        <v>1578.8897859582162</v>
      </c>
      <c r="Q456" s="575">
        <f xml:space="preserve"> PR19FDPublishedTables!Q$429</f>
        <v>1520.8178804120075</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130.96970988191993</v>
      </c>
      <c r="O459" s="575">
        <f xml:space="preserve"> PR19FDPublishedTables!O$460</f>
        <v>230.06199952012363</v>
      </c>
      <c r="P459" s="575">
        <f xml:space="preserve"> PR19FDPublishedTables!P$460</f>
        <v>333.02292271620672</v>
      </c>
      <c r="Q459" s="575">
        <f xml:space="preserve"> PR19FDPublishedTables!Q$460</f>
        <v>424.6286741246102</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4.8114588293900074</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126.15825105252992</v>
      </c>
      <c r="O462" s="577">
        <f t="shared" si="396"/>
        <v>230.06199952012363</v>
      </c>
      <c r="P462" s="577">
        <f t="shared" si="396"/>
        <v>333.02292271620672</v>
      </c>
      <c r="Q462" s="577">
        <f xml:space="preserve"> IF(Q$12 = 1, Q459 - Q460, 0)</f>
        <v>424.6286741246102</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4.8114588293900074</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133.42338017611954</v>
      </c>
      <c r="N464" s="575">
        <f xml:space="preserve"> PR19FDPublishedTables!N$461</f>
        <v>105.85608854577409</v>
      </c>
      <c r="O464" s="575">
        <f xml:space="preserve"> PR19FDPublishedTables!O$461</f>
        <v>113.51011619688474</v>
      </c>
      <c r="P464" s="575">
        <f xml:space="preserve"> PR19FDPublishedTables!P$461</f>
        <v>105.80008090793187</v>
      </c>
      <c r="Q464" s="575">
        <f xml:space="preserve"> PR19FDPublishedTables!Q$461</f>
        <v>104.32417214201905</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2.4536702942001645</v>
      </c>
      <c r="N465" s="575">
        <f xml:space="preserve"> PR19FDPublishedTables!N$462</f>
        <v>6.7637989075700764</v>
      </c>
      <c r="O465" s="575">
        <f xml:space="preserve"> PR19FDPublishedTables!O$462</f>
        <v>10.549193000801035</v>
      </c>
      <c r="P465" s="575">
        <f xml:space="preserve"> PR19FDPublishedTables!P$462</f>
        <v>14.194329499528562</v>
      </c>
      <c r="Q465" s="575">
        <f xml:space="preserve"> PR19FDPublishedTables!Q$462</f>
        <v>17.536466596736577</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130.96970988191939</v>
      </c>
      <c r="N466" s="575">
        <f xml:space="preserve"> PR19FDPublishedTables!N$463</f>
        <v>230.06199952012392</v>
      </c>
      <c r="O466" s="575">
        <f xml:space="preserve"> PR19FDPublishedTables!O$463</f>
        <v>333.02292271620735</v>
      </c>
      <c r="P466" s="575">
        <f xml:space="preserve"> PR19FDPublishedTables!P$463</f>
        <v>424.62867412461003</v>
      </c>
      <c r="Q466" s="575">
        <f xml:space="preserve"> PR19FDPublishedTables!Q$463</f>
        <v>511.41637966989259</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65.484854940959693</v>
      </c>
      <c r="N467" s="575">
        <f xml:space="preserve"> PR19FDPublishedTables!N$467</f>
        <v>180.51585470102191</v>
      </c>
      <c r="O467" s="575">
        <f xml:space="preserve"> PR19FDPublishedTables!O$467</f>
        <v>281.54246111816548</v>
      </c>
      <c r="P467" s="575">
        <f xml:space="preserve"> PR19FDPublishedTables!P$467</f>
        <v>378.82579842040838</v>
      </c>
      <c r="Q467" s="575">
        <f xml:space="preserve"> PR19FDPublishedTables!Q$467</f>
        <v>468.0225268972514</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1767.9365406364041</v>
      </c>
      <c r="N471" s="577">
        <f t="shared" si="398"/>
        <v>1737.4462062400978</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1766.7521608598822</v>
      </c>
      <c r="N472" s="575">
        <f xml:space="preserve"> PR19FDPublishedTables!N$429</f>
        <v>1701.7706368032584</v>
      </c>
      <c r="O472" s="575">
        <f xml:space="preserve"> PR19FDPublishedTables!O$429</f>
        <v>1639.1791471624656</v>
      </c>
      <c r="P472" s="575">
        <f xml:space="preserve"> PR19FDPublishedTables!P$429</f>
        <v>1578.8897859582162</v>
      </c>
      <c r="Q472" s="575">
        <f xml:space="preserve"> PR19FDPublishedTables!Q$429</f>
        <v>1520.8178804120075</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65.484854940959693</v>
      </c>
      <c r="N473" s="575">
        <f xml:space="preserve"> PR19FDPublishedTables!N$467</f>
        <v>180.51585470102191</v>
      </c>
      <c r="O473" s="575">
        <f xml:space="preserve"> PR19FDPublishedTables!O$467</f>
        <v>281.54246111816548</v>
      </c>
      <c r="P473" s="575">
        <f xml:space="preserve"> PR19FDPublishedTables!P$467</f>
        <v>378.82579842040838</v>
      </c>
      <c r="Q473" s="575">
        <f xml:space="preserve"> PR19FDPublishedTables!Q$467</f>
        <v>468.0225268972514</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3600.1735564372461</v>
      </c>
      <c r="N474" s="610">
        <f t="shared" si="399"/>
        <v>3619.7326977443781</v>
      </c>
      <c r="O474" s="610">
        <f t="shared" si="399"/>
        <v>1920.721608280631</v>
      </c>
      <c r="P474" s="610">
        <f t="shared" si="399"/>
        <v>1957.7155843786245</v>
      </c>
      <c r="Q474" s="610">
        <f t="shared" si="399"/>
        <v>1988.8404073092588</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1879.5016133183851</v>
      </c>
      <c r="N483" s="525">
        <f t="shared" si="402"/>
        <v>1870.5667502357951</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16.318798470479198</v>
      </c>
      <c r="N484" s="525">
        <f t="shared" si="403"/>
        <v>108.04775081390289</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69.728682055638984</v>
      </c>
      <c r="N485" s="525">
        <f t="shared" si="404"/>
        <v>72.773866446658076</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1875.5530453242288</v>
      </c>
      <c r="M486" s="525">
        <f t="shared" si="405"/>
        <v>1826.0917297332257</v>
      </c>
      <c r="N486" s="525">
        <f t="shared" si="405"/>
        <v>1905.8406346030401</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1879.3811213919885</v>
      </c>
      <c r="N488" s="645">
        <f t="shared" ref="N488" si="409" xml:space="preserve"> IF(N$11 = 1, N451 * N479 - (M492 - M486), N451 * N479)</f>
        <v>1866.7907513601856</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15.169238387643018</v>
      </c>
      <c r="N489" s="645">
        <f>IF(N$11 = 1, (N452 - PR19FDPublishedTables!N412) * N479, N452 * N479)</f>
        <v>71.196190247720239</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69.681969269873321</v>
      </c>
      <c r="N490" s="525">
        <f t="shared" si="413"/>
        <v>71.27957608170702</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1875.5530453242243</v>
      </c>
      <c r="M492" s="525">
        <f t="shared" si="415"/>
        <v>1824.8683905097535</v>
      </c>
      <c r="N492" s="525">
        <f t="shared" si="415"/>
        <v>1866.7073655261986</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141.0276946837013</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5.3785538489422926</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140.44341729077547</v>
      </c>
      <c r="N496" s="525">
        <f t="shared" si="418"/>
        <v>118.33264975771004</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2.5827695308532683</v>
      </c>
      <c r="N497" s="525">
        <f t="shared" si="419"/>
        <v>7.5610034165864128</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137.86064775992222</v>
      </c>
      <c r="N498" s="525">
        <f t="shared" si="420"/>
        <v>257.17789487376723</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3758.8827347103734</v>
      </c>
      <c r="N500" s="525">
        <f t="shared" si="421"/>
        <v>3878.3851962796816</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31.488036858122214</v>
      </c>
      <c r="N501" s="525">
        <f t="shared" si="421"/>
        <v>184.62249491056542</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140.44341729077547</v>
      </c>
      <c r="N502" s="525">
        <f t="shared" si="422"/>
        <v>118.33264975771004</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141.99342085636556</v>
      </c>
      <c r="N503" s="525">
        <f t="shared" si="423"/>
        <v>151.61444594495151</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3751.1060906484531</v>
      </c>
      <c r="M505" s="525">
        <f xml:space="preserve"> M486 + M492 + M498</f>
        <v>3788.8207680029018</v>
      </c>
      <c r="N505" s="525">
        <f t="shared" si="425"/>
        <v>4029.7258950030064</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1850.9190089998756</v>
      </c>
      <c r="N507" s="525">
        <f t="shared" si="426"/>
        <v>1885.8223895332715</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1849.6790374331076</v>
      </c>
      <c r="N508" s="525">
        <f t="shared" si="427"/>
        <v>1847.1001618397115</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68.558548356147895</v>
      </c>
      <c r="N509" s="525">
        <f t="shared" si="428"/>
        <v>195.93172970667453</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3769.1565947891313</v>
      </c>
      <c r="N510" s="528">
        <f t="shared" si="429"/>
        <v>3928.8542810796575</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1875.5530453242288</v>
      </c>
      <c r="M514" s="577">
        <f t="shared" si="430"/>
        <v>1826.0917297332257</v>
      </c>
      <c r="N514" s="577">
        <f t="shared" si="430"/>
        <v>1905.8406346030401</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1875.5530453242243</v>
      </c>
      <c r="M515" s="577">
        <f t="shared" si="431"/>
        <v>1824.8683905097535</v>
      </c>
      <c r="N515" s="577">
        <f t="shared" si="431"/>
        <v>1866.7073655261986</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137.86064775992222</v>
      </c>
      <c r="N516" s="577">
        <f t="shared" si="432"/>
        <v>257.17789487376723</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3751.1060906484531</v>
      </c>
      <c r="M517" s="610">
        <f t="shared" si="433"/>
        <v>3788.8207680029018</v>
      </c>
      <c r="N517" s="610">
        <f t="shared" si="433"/>
        <v>4029.7258950030064</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1894.550359779631</v>
      </c>
      <c r="N519" s="577">
        <f xml:space="preserve"> M514 * N$22</f>
        <v>1939.2861122508734</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1894.5503597796264</v>
      </c>
      <c r="N520" s="577">
        <f t="shared" ref="N520:N521" si="441" xml:space="preserve"> M515 * N$22</f>
        <v>1937.9869416078968</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146.40624853264302</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3789.1007195592574</v>
      </c>
      <c r="N522" s="610">
        <f t="shared" si="443"/>
        <v>4023.6793023914133</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3789.1007195592574</v>
      </c>
      <c r="N524" s="577">
        <f t="shared" si="444"/>
        <v>4023.6793023914133</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3751.1060906484531</v>
      </c>
      <c r="N525" s="577">
        <f t="shared" ref="N525" si="449" xml:space="preserve"> M517</f>
        <v>3788.8207680029018</v>
      </c>
      <c r="O525" s="577">
        <f t="shared" ref="O525" si="450" xml:space="preserve"> N517</f>
        <v>4029.7258950030064</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37.994628910804295</v>
      </c>
      <c r="N527" s="610">
        <f t="shared" si="454"/>
        <v>234.85853438851154</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3769.1565947891313</v>
      </c>
      <c r="N532" s="618">
        <f t="shared" si="455"/>
        <v>3928.8542810796575</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1507.6626379156526</v>
      </c>
      <c r="N533" s="618">
        <f t="shared" si="456"/>
        <v>1571.5417124318631</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3600.1735564372461</v>
      </c>
      <c r="N534" s="618">
        <f t="shared" si="457"/>
        <v>3619.7326977443781</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1440.0694225748985</v>
      </c>
      <c r="N535" s="525">
        <f t="shared" ref="N535" si="462" xml:space="preserve"> N531 * N534</f>
        <v>1447.8930790977513</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0.40090000000000003</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3769.1565947891313</v>
      </c>
      <c r="N540" s="618">
        <f t="shared" si="466"/>
        <v>3928.8542810796575</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1511.054878850963</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3600.1735564372461</v>
      </c>
      <c r="N542" s="274">
        <f t="shared" si="468"/>
        <v>3619.7326977443781</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1443.309578775692</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3751.1060906484531</v>
      </c>
      <c r="N547" s="274">
        <f t="shared" si="477"/>
        <v>3788.8207680029018</v>
      </c>
      <c r="O547" s="274">
        <f t="shared" si="477"/>
        <v>4029.7258950030064</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37.994628910804295</v>
      </c>
      <c r="N548" s="274">
        <f t="shared" si="478"/>
        <v>234.85853438851154</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1.0128913443830689E-2</v>
      </c>
      <c r="N550" s="581">
        <f t="shared" si="486"/>
        <v>6.1987237921604335E-2</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1879.5016133183851</v>
      </c>
      <c r="N552" s="274">
        <f t="shared" si="487"/>
        <v>1870.5667502357951</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16.318798470479198</v>
      </c>
      <c r="N553" s="274">
        <f t="shared" si="488"/>
        <v>108.04775081390289</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1879.3811213919885</v>
      </c>
      <c r="N554" s="274">
        <f t="shared" si="489"/>
        <v>1866.7907513601856</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15.169238387643018</v>
      </c>
      <c r="N555" s="274">
        <f t="shared" si="490"/>
        <v>71.196190247720239</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1.2700520092327583</v>
      </c>
      <c r="N556" s="274">
        <f t="shared" ref="N556" si="494" xml:space="preserve"> N552 + N553 - N554 - N555</f>
        <v>40.627559441792158</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1.0003385806688856</v>
      </c>
      <c r="N557" s="267">
        <f t="shared" ref="N557" si="502" xml:space="preserve"> IF( N547 &lt;&gt; 0, 1 + N556 / N547, 0)</f>
        <v>1.0107230090652208</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3.3858066888564186E-4</v>
      </c>
      <c r="N558" s="581">
        <f t="shared" si="506"/>
        <v>1.0723009065220855E-2</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1.0128913443830689E-2</v>
      </c>
      <c r="N560" s="581">
        <f t="shared" ref="N560:Q560" si="508" xml:space="preserve"> N550</f>
        <v>6.1987237921604335E-2</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3.3858066888564186E-4</v>
      </c>
      <c r="N561" s="581">
        <f t="shared" ref="N561:Q561" si="510" xml:space="preserve"> N558</f>
        <v>1.0723009065220855E-2</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1.0470923567005297E-2</v>
      </c>
      <c r="N562" s="197">
        <f xml:space="preserve"> (1 + N560) * (1 + N561) -1</f>
        <v>7.3374936700986604E-2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219.97659271824901</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114.56413067011066</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219.97659271824901</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114.23620513422901</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114.56413067011066</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114.23620513422901</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-0.32792553588164708</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114.23620513422901</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114.23620513422901</v>
      </c>
      <c r="N596" s="282">
        <f t="shared" si="549"/>
        <v>107.63681303113817</v>
      </c>
      <c r="O596" s="282">
        <f t="shared" si="549"/>
        <v>106.3534000263445</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0.9918574139058276</v>
      </c>
      <c r="N598" s="274">
        <f t="shared" si="550"/>
        <v>6.2173218631866831</v>
      </c>
      <c r="O598" s="274">
        <f t="shared" si="550"/>
        <v>-106.3534000263445</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6.5880214846323004E-2</v>
      </c>
      <c r="N600" s="291">
        <f xml:space="preserve"> Inp!N$179</f>
        <v>6.5880214846323004E-2</v>
      </c>
      <c r="O600" s="291">
        <f xml:space="preserve"> Inp!O$179</f>
        <v>6.5880214846323004E-2</v>
      </c>
      <c r="P600" s="291">
        <f xml:space="preserve"> Inp!P$179</f>
        <v>6.5880214846323004E-2</v>
      </c>
      <c r="Q600" s="291">
        <f xml:space="preserve"> Inp!Q$179</f>
        <v>6.5880214846323004E-2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114.23620513422901</v>
      </c>
      <c r="N601" s="282">
        <f t="shared" si="551"/>
        <v>107.63681303113817</v>
      </c>
      <c r="O601" s="282">
        <f t="shared" si="551"/>
        <v>106.3534000263445</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0.9918574139058276</v>
      </c>
      <c r="N602" s="274">
        <f t="shared" si="552"/>
        <v>6.2173218631866831</v>
      </c>
      <c r="O602" s="274">
        <f t="shared" si="552"/>
        <v>-106.3534000263445</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7.5912495169966689</v>
      </c>
      <c r="N603" s="274">
        <f t="shared" si="553"/>
        <v>7.5007348679803627</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114.23620513422901</v>
      </c>
      <c r="N605" s="274">
        <f t="shared" ref="N605" si="558" xml:space="preserve"> M608</f>
        <v>107.63681303113817</v>
      </c>
      <c r="O605" s="274">
        <f t="shared" ref="O605" si="559" xml:space="preserve"> N608</f>
        <v>106.3534000263445</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0.9918574139058276</v>
      </c>
      <c r="N606" s="274">
        <f t="shared" si="562"/>
        <v>6.2173218631866831</v>
      </c>
      <c r="O606" s="274">
        <f t="shared" si="562"/>
        <v>-106.3534000263445</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7.5912495169966689</v>
      </c>
      <c r="N607" s="274">
        <f t="shared" si="563"/>
        <v>7.5007348679803627</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114.23620513422901</v>
      </c>
      <c r="M608" s="274">
        <f t="shared" si="564"/>
        <v>107.63681303113817</v>
      </c>
      <c r="N608" s="274">
        <f t="shared" si="564"/>
        <v>106.3534000263445</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114.23620513422901</v>
      </c>
      <c r="N611" s="274">
        <f t="shared" si="565"/>
        <v>107.63681303113817</v>
      </c>
      <c r="O611" s="274">
        <f t="shared" si="565"/>
        <v>106.3534000263445</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0.9918574139058276</v>
      </c>
      <c r="N612" s="274">
        <f t="shared" si="566"/>
        <v>6.2173218631866831</v>
      </c>
      <c r="O612" s="274">
        <f t="shared" si="566"/>
        <v>-106.3534000263445</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7.5912495169966689</v>
      </c>
      <c r="N613" s="274">
        <f t="shared" si="567"/>
        <v>7.5007348679803627</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114.23620513422901</v>
      </c>
      <c r="M614" s="274">
        <f t="shared" si="568"/>
        <v>107.63681303113817</v>
      </c>
      <c r="N614" s="274">
        <f t="shared" si="568"/>
        <v>106.3534000263445</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57.118102567114505</v>
      </c>
      <c r="M615" s="274">
        <f t="shared" si="569"/>
        <v>111.43243778963651</v>
      </c>
      <c r="N615" s="274">
        <f t="shared" si="569"/>
        <v>110.10376746033468</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109.1146399914968</v>
      </c>
      <c r="N619" s="577">
        <f t="shared" si="570"/>
        <v>99.167966978592446</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0.94738935448760986</v>
      </c>
      <c r="N620" s="577">
        <f t="shared" si="571"/>
        <v>5.7281440416246241</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7.2509101397357609</v>
      </c>
      <c r="N621" s="577">
        <f t="shared" si="572"/>
        <v>6.9105783305556505</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109.9882963591245</v>
      </c>
      <c r="M622" s="577">
        <f t="shared" si="573"/>
        <v>102.81111920624865</v>
      </c>
      <c r="N622" s="577">
        <f t="shared" si="573"/>
        <v>97.985532689661426</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106.43657427611653</v>
      </c>
      <c r="N623" s="577">
        <f t="shared" si="574"/>
        <v>101.44082185493924</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109.98829635912483</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109.98829635912485</v>
      </c>
      <c r="N628" s="575">
        <f xml:space="preserve"> PR19FDPublishedTables!N$597</f>
        <v>102.74224376440418</v>
      </c>
      <c r="O628" s="575">
        <f xml:space="preserve"> PR19FDPublishedTables!O$597</f>
        <v>95.973562671411685</v>
      </c>
      <c r="P628" s="575">
        <f xml:space="preserve"> PR19FDPublishedTables!P$597</f>
        <v>89.650803743052492</v>
      </c>
      <c r="Q628" s="575">
        <f xml:space="preserve"> PR19FDPublishedTables!Q$597</f>
        <v>83.744589531314645</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0.88065153755868775</v>
      </c>
      <c r="N629" s="577">
        <f t="shared" ref="N629" si="579" xml:space="preserve"> IF(N$12 = 1, N628 * (N$17 - 1) * N$13, 0)</f>
        <v>3.7744611052225099</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109.10764482156615</v>
      </c>
      <c r="N631" s="577">
        <f t="shared" si="583"/>
        <v>98.967782659181665</v>
      </c>
      <c r="O631" s="577">
        <f t="shared" si="583"/>
        <v>95.973562671411685</v>
      </c>
      <c r="P631" s="577">
        <f t="shared" si="583"/>
        <v>89.650803743052492</v>
      </c>
      <c r="Q631" s="577">
        <f xml:space="preserve"> IF(Q$12 = 1, Q628 - Q629, 0)</f>
        <v>83.744589531314645</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0.88065153755868775</v>
      </c>
      <c r="N632" s="577">
        <f t="shared" si="584"/>
        <v>3.7744611052225099</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7.2460525947201706</v>
      </c>
      <c r="N633" s="575">
        <f xml:space="preserve"> PR19FDPublishedTables!N$598</f>
        <v>6.7686810929922467</v>
      </c>
      <c r="O633" s="575">
        <f xml:space="preserve"> PR19FDPublishedTables!O$598</f>
        <v>6.3227589283596766</v>
      </c>
      <c r="P633" s="575">
        <f xml:space="preserve"> PR19FDPublishedTables!P$598</f>
        <v>5.9062142117378347</v>
      </c>
      <c r="Q633" s="575">
        <f xml:space="preserve"> PR19FDPublishedTables!Q$598</f>
        <v>5.5171115505401405</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102.74224376440468</v>
      </c>
      <c r="N635" s="575">
        <f xml:space="preserve"> PR19FDPublishedTables!N$600</f>
        <v>95.973562671411926</v>
      </c>
      <c r="O635" s="575">
        <f xml:space="preserve"> PR19FDPublishedTables!O$600</f>
        <v>89.650803743052009</v>
      </c>
      <c r="P635" s="575">
        <f xml:space="preserve"> PR19FDPublishedTables!P$600</f>
        <v>83.744589531314659</v>
      </c>
      <c r="Q635" s="575">
        <f xml:space="preserve"> PR19FDPublishedTables!Q$600</f>
        <v>78.227477980774509</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106.36527006176476</v>
      </c>
      <c r="N636" s="575">
        <f xml:space="preserve"> PR19FDPublishedTables!N$604</f>
        <v>99.357903217908046</v>
      </c>
      <c r="O636" s="575">
        <f xml:space="preserve"> PR19FDPublishedTables!O$604</f>
        <v>92.81218320723184</v>
      </c>
      <c r="P636" s="575">
        <f xml:space="preserve"> PR19FDPublishedTables!P$604</f>
        <v>86.697696637183583</v>
      </c>
      <c r="Q636" s="575">
        <f xml:space="preserve"> PR19FDPublishedTables!Q$604</f>
        <v>80.986033756044577</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9.5032779595122996</v>
      </c>
      <c r="O639" s="575">
        <f xml:space="preserve"> PR19FDPublishedTables!O$635</f>
        <v>18.013315659161513</v>
      </c>
      <c r="P639" s="575">
        <f xml:space="preserve"> PR19FDPublishedTables!P$635</f>
        <v>26.135290013763765</v>
      </c>
      <c r="Q639" s="575">
        <f xml:space="preserve"> PR19FDPublishedTables!Q$635</f>
        <v>33.215508713011801</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0.34912370721190011</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9.1541542523003994</v>
      </c>
      <c r="O642" s="577">
        <f t="shared" si="593"/>
        <v>18.013315659161513</v>
      </c>
      <c r="P642" s="577">
        <f t="shared" si="593"/>
        <v>26.135290013763765</v>
      </c>
      <c r="Q642" s="577">
        <f xml:space="preserve"> IF(Q$12 = 1, Q639 - Q640, 0)</f>
        <v>33.215508713011801</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0.34912370721190011</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9.826979727377374</v>
      </c>
      <c r="N644" s="575">
        <f xml:space="preserve"> PR19FDPublishedTables!N$636</f>
        <v>9.4473111370816412</v>
      </c>
      <c r="O644" s="575">
        <f xml:space="preserve"> PR19FDPublishedTables!O$636</f>
        <v>9.6257693362904853</v>
      </c>
      <c r="P644" s="575">
        <f xml:space="preserve"> PR19FDPublishedTables!P$636</f>
        <v>9.1018325627917243</v>
      </c>
      <c r="Q644" s="575">
        <f xml:space="preserve"> PR19FDPublishedTables!Q$636</f>
        <v>8.2174534736925775</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0.32370176786504062</v>
      </c>
      <c r="N645" s="575">
        <f xml:space="preserve"> PR19FDPublishedTables!N$637</f>
        <v>0.93727343743249403</v>
      </c>
      <c r="O645" s="575">
        <f xml:space="preserve"> PR19FDPublishedTables!O$637</f>
        <v>1.5037949816881708</v>
      </c>
      <c r="P645" s="575">
        <f xml:space="preserve"> PR19FDPublishedTables!P$637</f>
        <v>2.0216138635437071</v>
      </c>
      <c r="Q645" s="575">
        <f xml:space="preserve"> PR19FDPublishedTables!Q$637</f>
        <v>2.4589286504113921</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9.5032779595123333</v>
      </c>
      <c r="N646" s="575">
        <f xml:space="preserve"> PR19FDPublishedTables!N$638</f>
        <v>18.013315659161446</v>
      </c>
      <c r="O646" s="575">
        <f xml:space="preserve"> PR19FDPublishedTables!O$638</f>
        <v>26.135290013763829</v>
      </c>
      <c r="P646" s="575">
        <f xml:space="preserve"> PR19FDPublishedTables!P$638</f>
        <v>33.215508713011786</v>
      </c>
      <c r="Q646" s="575">
        <f xml:space="preserve"> PR19FDPublishedTables!Q$638</f>
        <v>38.974033536292986</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4.7516389797561667</v>
      </c>
      <c r="N647" s="575">
        <f xml:space="preserve"> PR19FDPublishedTables!N$642</f>
        <v>13.758296809336873</v>
      </c>
      <c r="O647" s="575">
        <f xml:space="preserve"> PR19FDPublishedTables!O$642</f>
        <v>22.074302836462671</v>
      </c>
      <c r="P647" s="575">
        <f xml:space="preserve"> PR19FDPublishedTables!P$642</f>
        <v>29.675399363387776</v>
      </c>
      <c r="Q647" s="575">
        <f xml:space="preserve"> PR19FDPublishedTables!Q$642</f>
        <v>36.094771124652397</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106.43657427611653</v>
      </c>
      <c r="N651" s="577">
        <f t="shared" si="595"/>
        <v>101.44082185493924</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106.36527006176476</v>
      </c>
      <c r="N652" s="575">
        <f xml:space="preserve"> PR19FDPublishedTables!N$604</f>
        <v>99.357903217908046</v>
      </c>
      <c r="O652" s="575">
        <f xml:space="preserve"> PR19FDPublishedTables!O$604</f>
        <v>92.81218320723184</v>
      </c>
      <c r="P652" s="575">
        <f xml:space="preserve"> PR19FDPublishedTables!P$604</f>
        <v>86.697696637183583</v>
      </c>
      <c r="Q652" s="575">
        <f xml:space="preserve"> PR19FDPublishedTables!Q$604</f>
        <v>80.986033756044577</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4.7516389797561667</v>
      </c>
      <c r="N653" s="575">
        <f xml:space="preserve"> PR19FDPublishedTables!N$642</f>
        <v>13.758296809336873</v>
      </c>
      <c r="O653" s="575">
        <f xml:space="preserve"> PR19FDPublishedTables!O$642</f>
        <v>22.074302836462671</v>
      </c>
      <c r="P653" s="575">
        <f xml:space="preserve"> PR19FDPublishedTables!P$642</f>
        <v>29.675399363387776</v>
      </c>
      <c r="Q653" s="575">
        <f xml:space="preserve"> PR19FDPublishedTables!Q$642</f>
        <v>36.094771124652397</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217.55348331763744</v>
      </c>
      <c r="N654" s="610">
        <f t="shared" si="596"/>
        <v>214.55702188218416</v>
      </c>
      <c r="O654" s="610">
        <f t="shared" si="596"/>
        <v>114.8864860436945</v>
      </c>
      <c r="P654" s="610">
        <f t="shared" si="596"/>
        <v>116.37309600057137</v>
      </c>
      <c r="Q654" s="610">
        <f t="shared" si="596"/>
        <v>117.08080488069697</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114.855678941953</v>
      </c>
      <c r="N663" s="525">
        <f t="shared" si="599"/>
        <v>110.8562432720872</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0.99723600371620813</v>
      </c>
      <c r="N664" s="525">
        <f t="shared" si="600"/>
        <v>6.4032827204471658</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7.6324149271934729</v>
      </c>
      <c r="N665" s="525">
        <f t="shared" si="601"/>
        <v>7.7250827651661602</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114.61438334816172</v>
      </c>
      <c r="M666" s="525">
        <f t="shared" si="602"/>
        <v>108.22050001847573</v>
      </c>
      <c r="N666" s="525">
        <f t="shared" si="602"/>
        <v>109.53444322736821</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114.84831572294041</v>
      </c>
      <c r="N668" s="645">
        <f t="shared" ref="N668" si="606" xml:space="preserve"> IF(N$11 = 1, N631 * N659 - (M672 - M666), N631 * N659)</f>
        <v>110.63246454304813</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0.92698679357289049</v>
      </c>
      <c r="N669" s="645">
        <f>IF(N$11 = 1, (N632 - PR19FDPublishedTables!N587) * N659, N632 * N659)</f>
        <v>4.2193320207109144</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7.6273018036859384</v>
      </c>
      <c r="N670" s="525">
        <f t="shared" si="610"/>
        <v>7.5664610331066386</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114.61438334816206</v>
      </c>
      <c r="M672" s="525">
        <f t="shared" si="612"/>
        <v>108.14800071282772</v>
      </c>
      <c r="N672" s="525">
        <f t="shared" si="612"/>
        <v>107.2853355306524</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10.233094230542108</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0.39027262328661155</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10.344023759091298</v>
      </c>
      <c r="N676" s="525">
        <f t="shared" si="616"/>
        <v>10.560803589988915</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0.34073325381220182</v>
      </c>
      <c r="N677" s="525">
        <f t="shared" si="617"/>
        <v>1.0477436954506851</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10.003290505279097</v>
      </c>
      <c r="N678" s="525">
        <f t="shared" si="618"/>
        <v>20.136426748366947</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229.7039946648934</v>
      </c>
      <c r="N680" s="525">
        <f t="shared" si="619"/>
        <v>231.72180204567746</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1.9242227972890986</v>
      </c>
      <c r="N681" s="525">
        <f t="shared" si="619"/>
        <v>11.012887364444692</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10.344023759091298</v>
      </c>
      <c r="N682" s="525">
        <f t="shared" si="620"/>
        <v>10.560803589988915</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15.600449984691613</v>
      </c>
      <c r="N683" s="525">
        <f t="shared" si="621"/>
        <v>16.339287493723482</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229.22876669632379</v>
      </c>
      <c r="M685" s="525">
        <f xml:space="preserve"> M666 + M672 + M678</f>
        <v>226.37179123658257</v>
      </c>
      <c r="N685" s="525">
        <f t="shared" si="623"/>
        <v>236.95620550638756</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111.43243778963651</v>
      </c>
      <c r="N687" s="525">
        <f t="shared" si="624"/>
        <v>110.10376746033468</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111.35778673586171</v>
      </c>
      <c r="N688" s="525">
        <f t="shared" si="625"/>
        <v>107.84296963696498</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4.9746688918876947</v>
      </c>
      <c r="N689" s="525">
        <f t="shared" si="626"/>
        <v>14.933241715171818</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227.76489341738591</v>
      </c>
      <c r="N690" s="528">
        <f t="shared" si="627"/>
        <v>232.87997881247148</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114.61438334816172</v>
      </c>
      <c r="M694" s="577">
        <f t="shared" si="628"/>
        <v>108.22050001847573</v>
      </c>
      <c r="N694" s="577">
        <f t="shared" si="628"/>
        <v>109.53444322736821</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114.61438334816206</v>
      </c>
      <c r="M695" s="577">
        <f t="shared" si="629"/>
        <v>108.14800071282772</v>
      </c>
      <c r="N695" s="577">
        <f t="shared" si="629"/>
        <v>107.2853355306524</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10.003290505279097</v>
      </c>
      <c r="N696" s="577">
        <f t="shared" si="630"/>
        <v>20.136426748366947</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229.22876669632379</v>
      </c>
      <c r="M697" s="610">
        <f t="shared" si="631"/>
        <v>226.37179123658257</v>
      </c>
      <c r="N697" s="610">
        <f t="shared" si="631"/>
        <v>236.95620550638756</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115.77530251651329</v>
      </c>
      <c r="N699" s="577">
        <f xml:space="preserve"> M694 * N$22</f>
        <v>114.92878990111599</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115.77530251651363</v>
      </c>
      <c r="N700" s="577">
        <f t="shared" ref="N700:N701" si="639" xml:space="preserve"> M695 * N$22</f>
        <v>114.85179656375962</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10.623366853828758</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231.55060503302693</v>
      </c>
      <c r="N702" s="610">
        <f t="shared" si="641"/>
        <v>240.4039533187044</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231.55060503302693</v>
      </c>
      <c r="N704" s="577">
        <f t="shared" si="642"/>
        <v>240.4039533187044</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229.22876669632379</v>
      </c>
      <c r="N705" s="577">
        <f t="shared" ref="N705" si="647" xml:space="preserve"> M697</f>
        <v>226.37179123658257</v>
      </c>
      <c r="O705" s="577">
        <f t="shared" ref="O705" si="648" xml:space="preserve"> N697</f>
        <v>236.95620550638756</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2.3218383367031379</v>
      </c>
      <c r="N707" s="610">
        <f t="shared" si="652"/>
        <v>14.032162082121829</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227.76489341738591</v>
      </c>
      <c r="N712" s="618">
        <f t="shared" si="653"/>
        <v>232.87997881247148</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91.105957366954371</v>
      </c>
      <c r="N713" s="618">
        <f t="shared" si="654"/>
        <v>93.151991524988603</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217.55348331763744</v>
      </c>
      <c r="N714" s="618">
        <f t="shared" si="655"/>
        <v>214.55702188218416</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87.02139332705498</v>
      </c>
      <c r="N715" s="525">
        <f t="shared" ref="N715" si="660" xml:space="preserve"> N711 * N714</f>
        <v>85.822808752873669</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0.40090000000000003</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227.76489341738591</v>
      </c>
      <c r="N720" s="618">
        <f t="shared" si="664"/>
        <v>232.87997881247148</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91.310945771030021</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217.55348331763744</v>
      </c>
      <c r="N722" s="274">
        <f t="shared" si="666"/>
        <v>214.55702188218416</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87.217191462040859</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229.22876669632379</v>
      </c>
      <c r="N727" s="274">
        <f t="shared" si="675"/>
        <v>226.37179123658257</v>
      </c>
      <c r="O727" s="274">
        <f t="shared" si="675"/>
        <v>236.95620550638756</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2.3218383367031379</v>
      </c>
      <c r="N728" s="274">
        <f t="shared" si="676"/>
        <v>14.032162082121829</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1.0619872379216044</v>
      </c>
      <c r="O729" s="267">
        <f t="shared" ref="O729" si="681" xml:space="preserve"> IF( O727 &lt;&gt; 0, 1 + O728 / O727, 0)</f>
        <v>1</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1.0128913443830757E-2</v>
      </c>
      <c r="N730" s="581">
        <f t="shared" si="684"/>
        <v>6.1987237921604502E-2</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114.855678941953</v>
      </c>
      <c r="N732" s="274">
        <f t="shared" si="685"/>
        <v>110.8562432720872</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0.99723600371620813</v>
      </c>
      <c r="N733" s="274">
        <f t="shared" si="686"/>
        <v>6.4032827204471658</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114.84831572294041</v>
      </c>
      <c r="N734" s="274">
        <f t="shared" si="687"/>
        <v>110.63246454304813</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0.92698679357289049</v>
      </c>
      <c r="N735" s="274">
        <f t="shared" si="688"/>
        <v>4.2193320207109144</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7.7612429155909157E-2</v>
      </c>
      <c r="N736" s="274">
        <f t="shared" ref="N736" si="692" xml:space="preserve"> N732 + N733 - N734 - N735</f>
        <v>2.4077294287753199</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1.0106361725355568</v>
      </c>
      <c r="O737" s="267">
        <f t="shared" ref="O737" si="701" xml:space="preserve"> IF( O727 &lt;&gt; 0, 1 + O736 / O727, 0)</f>
        <v>1</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3.3858066888580373E-4</v>
      </c>
      <c r="N738" s="581">
        <f t="shared" si="704"/>
        <v>1.0636172535556725E-2</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1.0128913443830757E-2</v>
      </c>
      <c r="N740" s="581">
        <f t="shared" ref="N740:Q740" si="706" xml:space="preserve"> N730</f>
        <v>6.1987237921604502E-2</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3.3858066888580373E-4</v>
      </c>
      <c r="N741" s="581">
        <f t="shared" ref="N741:Q741" si="708" xml:space="preserve"> N738</f>
        <v>1.0636172535556725E-2</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7.328271741469794E-2</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0.40090000000000003</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2958.8365243074431</v>
      </c>
      <c r="N930" s="525">
        <f t="shared" si="885"/>
        <v>2931.4594907467531</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25.690138601166989</v>
      </c>
      <c r="N931" s="525">
        <f t="shared" si="885"/>
        <v>169.3270793663628</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122.76621975637846</v>
      </c>
      <c r="N932" s="525">
        <f t="shared" si="885"/>
        <v>127.39587053075067</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2952.6204257858817</v>
      </c>
      <c r="M933" s="525">
        <f t="shared" si="885"/>
        <v>2861.7604431522323</v>
      </c>
      <c r="N933" s="525">
        <f t="shared" si="885"/>
        <v>2973.3906995823654</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2958.646837897928</v>
      </c>
      <c r="N935" s="525">
        <f t="shared" si="886"/>
        <v>2925.5419324775471</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23.880424613225156</v>
      </c>
      <c r="N936" s="525">
        <f t="shared" si="886"/>
        <v>111.57514030460652</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122.68397595148109</v>
      </c>
      <c r="N937" s="525">
        <f t="shared" si="886"/>
        <v>124.78000811799583</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2952.6204257858776</v>
      </c>
      <c r="M939" s="525">
        <f t="shared" si="886"/>
        <v>2859.8432865596683</v>
      </c>
      <c r="N939" s="525">
        <f t="shared" si="886"/>
        <v>2912.3370646641574</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294.97178427009072</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11.249716796218946</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294.57721762673344</v>
      </c>
      <c r="N943" s="525">
        <f t="shared" si="887"/>
        <v>287.45113325403469</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6.2295895840375142</v>
      </c>
      <c r="N944" s="525">
        <f t="shared" si="887"/>
        <v>19.09752467391364</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288.34762804269599</v>
      </c>
      <c r="N945" s="525">
        <f t="shared" si="887"/>
        <v>574.57510964643063</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5917.4833622053711</v>
      </c>
      <c r="N947" s="525">
        <f t="shared" si="888"/>
        <v>6151.9732074943913</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49.570563214392145</v>
      </c>
      <c r="N948" s="525">
        <f t="shared" si="889"/>
        <v>292.15193646718825</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294.57721762673344</v>
      </c>
      <c r="N949" s="525">
        <f t="shared" si="890"/>
        <v>287.45113325403469</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251.67978529189708</v>
      </c>
      <c r="N950" s="525">
        <f t="shared" si="891"/>
        <v>271.27340332266016</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5905.2408515717598</v>
      </c>
      <c r="M952" s="525">
        <f t="shared" si="893"/>
        <v>6009.9513577545958</v>
      </c>
      <c r="N952" s="525">
        <f t="shared" si="893"/>
        <v>6460.3028738929543</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2907.377585827051</v>
      </c>
      <c r="N954" s="525">
        <f t="shared" si="894"/>
        <v>2948.8870621905035</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2905.4298693020446</v>
      </c>
      <c r="N955" s="525">
        <f t="shared" si="894"/>
        <v>2888.3365687301939</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143.39621292779623</v>
      </c>
      <c r="N956" s="525">
        <f t="shared" si="894"/>
        <v>427.6084833267073</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5956.2036680568917</v>
      </c>
      <c r="N957" s="527">
        <f t="shared" si="895"/>
        <v>6264.8321142474051</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2952.6204257858817</v>
      </c>
      <c r="M961" s="274">
        <f t="shared" si="896"/>
        <v>2861.7604431522323</v>
      </c>
      <c r="N961" s="274">
        <f t="shared" si="896"/>
        <v>2973.3906995823654</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2952.6204257858776</v>
      </c>
      <c r="M962" s="274">
        <f t="shared" si="896"/>
        <v>2859.8432865596683</v>
      </c>
      <c r="N962" s="274">
        <f t="shared" si="896"/>
        <v>2912.3370646641574</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288.34762804269599</v>
      </c>
      <c r="N963" s="274">
        <f t="shared" si="896"/>
        <v>574.57510964643063</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5905.2408515717589</v>
      </c>
      <c r="M964" s="591">
        <f t="shared" si="896"/>
        <v>6009.9513577545968</v>
      </c>
      <c r="N964" s="591">
        <f t="shared" si="896"/>
        <v>6460.3028738929543</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2982.5272625111534</v>
      </c>
      <c r="N966" s="274">
        <f t="shared" si="897"/>
        <v>3039.1530686165456</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2982.5272625111493</v>
      </c>
      <c r="N967" s="274">
        <f t="shared" si="898"/>
        <v>3037.1170727821454</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306.22150106630886</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5965.0545250223022</v>
      </c>
      <c r="N969" s="591">
        <f t="shared" si="899"/>
        <v>6382.4916424649991</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5965.0545250223022</v>
      </c>
      <c r="N971" s="274">
        <f t="shared" si="902"/>
        <v>6382.4916424649991</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5905.2408515717589</v>
      </c>
      <c r="N972" s="274">
        <f t="shared" si="903"/>
        <v>6009.9513577545968</v>
      </c>
      <c r="O972" s="274">
        <f t="shared" si="903"/>
        <v>6460.3028738929543</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59.81367345054332</v>
      </c>
      <c r="N974" s="610">
        <f t="shared" si="907"/>
        <v>372.54028471040237</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85.954606616205723</v>
      </c>
      <c r="N980" s="618">
        <f t="shared" si="908"/>
        <v>99.58525283906738</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697.75826532394433</v>
      </c>
      <c r="N981" s="618">
        <f t="shared" si="909"/>
        <v>741.65388890304291</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1507.6626379156526</v>
      </c>
      <c r="N982" s="618">
        <f t="shared" si="910"/>
        <v>1571.5417124318631</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91.105957366954371</v>
      </c>
      <c r="N983" s="618">
        <f t="shared" si="911"/>
        <v>93.151991524988603</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2382.4814672227571</v>
      </c>
      <c r="N985" s="591">
        <f t="shared" si="914"/>
        <v>2505.932845698962</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82.100993686876066</v>
      </c>
      <c r="N989" s="618">
        <f t="shared" si="915"/>
        <v>91.74990216630151</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666.47558742390936</v>
      </c>
      <c r="N990" s="618">
        <f t="shared" si="916"/>
        <v>683.30068768391436</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1440.0694225748985</v>
      </c>
      <c r="N991" s="618">
        <f t="shared" si="917"/>
        <v>1447.8930790977513</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87.02139332705498</v>
      </c>
      <c r="N992" s="618">
        <f t="shared" si="918"/>
        <v>85.822808752873669</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2275.667397012739</v>
      </c>
      <c r="N994" s="621">
        <f t="shared" si="921"/>
        <v>2308.7664777008408</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0.40090000000000003</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86.148004481092187</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699.32822142092323</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1511.054878850963</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91.310945771030021</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2387.8420505240088</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0.40090000000000003</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82.285720922671544</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667.97515749561319</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1443.309578775692</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87.217191462040859</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2280.7876486560176</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5905.2408515717589</v>
      </c>
      <c r="N1018" s="274">
        <f t="shared" si="934"/>
        <v>6009.9513577545968</v>
      </c>
      <c r="O1018" s="274">
        <f t="shared" si="934"/>
        <v>6460.3028738929543</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59.81367345054332</v>
      </c>
      <c r="N1019" s="274">
        <f t="shared" si="935"/>
        <v>372.54028471040237</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1.012891344383068E-2</v>
      </c>
      <c r="N1021" s="581">
        <f t="shared" si="938"/>
        <v>6.1987237921604196E-2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2958.8365243074431</v>
      </c>
      <c r="N1023" s="274">
        <f t="shared" si="939"/>
        <v>2931.4594907467531</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25.690138601166989</v>
      </c>
      <c r="N1024" s="274">
        <f t="shared" si="940"/>
        <v>169.3270793663628</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2958.646837897928</v>
      </c>
      <c r="N1025" s="274">
        <f t="shared" si="941"/>
        <v>2925.5419324775471</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23.880424613225156</v>
      </c>
      <c r="N1026" s="274">
        <f t="shared" si="944"/>
        <v>111.57514030460652</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1.9994003974568422</v>
      </c>
      <c r="N1027" s="274">
        <f t="shared" ref="N1027" si="948" xml:space="preserve"> N1023 + N1024 - N1025 - N1026</f>
        <v>63.669497330962258</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1.0105940120877701</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3.3858066888578725E-4</v>
      </c>
      <c r="N1029" s="581">
        <f t="shared" si="953"/>
        <v>1.0594012087770057E-2</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1.012891344383068E-2</v>
      </c>
      <c r="N1031" s="581">
        <f t="shared" si="954"/>
        <v>6.1987237921604196E-2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3.3858066888578725E-4</v>
      </c>
      <c r="N1032" s="581">
        <f t="shared" si="955"/>
        <v>1.0594012087770057E-2</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7.3237943557203256E-2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Dŵr Cymru</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5917.4833622053711</v>
      </c>
      <c r="N11" s="395">
        <f xml:space="preserve"> Update!N947</f>
        <v>6151.9732074943913</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49.570563214392145</v>
      </c>
      <c r="N12" s="395">
        <f xml:space="preserve"> Update!N948</f>
        <v>292.15193646718825</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294.57721762673344</v>
      </c>
      <c r="N13" s="395">
        <f xml:space="preserve"> Update!N949</f>
        <v>287.45113325403469</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251.67978529189708</v>
      </c>
      <c r="N14" s="395">
        <f xml:space="preserve"> Update!N950</f>
        <v>271.27340332266016</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5905.2408515717598</v>
      </c>
      <c r="M16" s="395">
        <f xml:space="preserve"> Update!M952</f>
        <v>6009.9513577545958</v>
      </c>
      <c r="N16" s="395">
        <f xml:space="preserve"> Update!N952</f>
        <v>6460.3028738929543</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2958.8365243074431</v>
      </c>
      <c r="N21" s="395">
        <f xml:space="preserve"> Update!N930</f>
        <v>2931.4594907467531</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25.690138601166989</v>
      </c>
      <c r="N22" s="395">
        <f xml:space="preserve"> Update!N931</f>
        <v>169.3270793663628</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122.76621975637846</v>
      </c>
      <c r="N23" s="395">
        <f xml:space="preserve"> Update!N932</f>
        <v>127.39587053075067</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2952.6204257858817</v>
      </c>
      <c r="M24" s="395">
        <f xml:space="preserve"> Update!M933</f>
        <v>2861.7604431522323</v>
      </c>
      <c r="N24" s="395">
        <f xml:space="preserve"> Update!N933</f>
        <v>2973.3906995823654</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2958.646837897928</v>
      </c>
      <c r="N28" s="293">
        <f xml:space="preserve"> Update!N935</f>
        <v>2925.5419324775471</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23.880424613225156</v>
      </c>
      <c r="N29" s="293">
        <f xml:space="preserve"> Update!N936</f>
        <v>111.57514030460652</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122.68397595148109</v>
      </c>
      <c r="N30" s="293">
        <f xml:space="preserve"> Update!N937</f>
        <v>124.78000811799583</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2952.6204257858776</v>
      </c>
      <c r="M32" s="293">
        <f xml:space="preserve"> Update!M939</f>
        <v>2859.8432865596683</v>
      </c>
      <c r="N32" s="293">
        <f xml:space="preserve"> Update!N939</f>
        <v>2912.3370646641574</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294.97178427009072</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11.249716796218946</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294.57721762673344</v>
      </c>
      <c r="N38" s="293">
        <f xml:space="preserve"> Update!N943</f>
        <v>287.45113325403469</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6.2295895840375142</v>
      </c>
      <c r="N39" s="293">
        <f xml:space="preserve"> Update!N944</f>
        <v>19.09752467391364</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288.34762804269599</v>
      </c>
      <c r="N40" s="293">
        <f xml:space="preserve"> Update!N945</f>
        <v>574.57510964643063</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2907.377585827051</v>
      </c>
      <c r="N44" s="401">
        <f xml:space="preserve"> Update!N954</f>
        <v>2948.8870621905035</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2905.4298693020446</v>
      </c>
      <c r="N45" s="401">
        <f xml:space="preserve"> Update!N955</f>
        <v>2888.3365687301939</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143.39621292779623</v>
      </c>
      <c r="N46" s="401">
        <f xml:space="preserve"> Update!N956</f>
        <v>427.6084833267073</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5956.2036680568917</v>
      </c>
      <c r="N47" s="401">
        <f xml:space="preserve"> Update!N957</f>
        <v>6264.8321142474051</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2275.667397012739</v>
      </c>
      <c r="N52" s="401">
        <f xml:space="preserve"> Update!N994</f>
        <v>2308.7664777008408</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0.40090000000000003</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2280.7876486560176</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7.3237943557203256E-2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203.85842240399472</v>
      </c>
      <c r="N68" s="405">
        <f xml:space="preserve"> Update!N140</f>
        <v>231.87800923444064</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1.7077152897642185</v>
      </c>
      <c r="N69" s="404">
        <f xml:space="preserve"> Update!N141</f>
        <v>10.826157374211016</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29.942822115319622</v>
      </c>
      <c r="N70" s="404">
        <f xml:space="preserve"> Update!N142</f>
        <v>38.058334690511963</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8.9715148648891478</v>
      </c>
      <c r="N71" s="404">
        <f xml:space="preserve"> Update!N143</f>
        <v>10.647368257689362</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203.43666559433959</v>
      </c>
      <c r="M73" s="405">
        <f xml:space="preserve"> Update!M145</f>
        <v>226.5374449441895</v>
      </c>
      <c r="N73" s="405">
        <f xml:space="preserve"> Update!N145</f>
        <v>270.11513304147428</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101.93247856836142</v>
      </c>
      <c r="N78" s="395">
        <f xml:space="preserve"> Update!N123</f>
        <v>101.03715268638295</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0.88503013967445276</v>
      </c>
      <c r="N79" s="395">
        <f xml:space="preserve"> Update!N124</f>
        <v>5.836112020610031</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4.1826383442065849</v>
      </c>
      <c r="N80" s="395">
        <f xml:space="preserve"> Update!N125</f>
        <v>4.3476273696084231</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101.71833279716974</v>
      </c>
      <c r="M81" s="395">
        <f xml:space="preserve"> Update!M126</f>
        <v>98.634870363829279</v>
      </c>
      <c r="N81" s="395">
        <f xml:space="preserve"> Update!N126</f>
        <v>102.52563733738457</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101.92594383563329</v>
      </c>
      <c r="N85" s="293">
        <f xml:space="preserve"> Update!N128</f>
        <v>100.83319515592282</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0.82268515008976573</v>
      </c>
      <c r="N86" s="293">
        <f xml:space="preserve"> Update!N129</f>
        <v>3.8456047312082764</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4.1798363023043459</v>
      </c>
      <c r="N87" s="293">
        <f xml:space="preserve"> Update!N130</f>
        <v>4.2583560692637423</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101.71833279716985</v>
      </c>
      <c r="M89" s="293">
        <f xml:space="preserve"> Update!M132</f>
        <v>98.56879268341882</v>
      </c>
      <c r="N89" s="293">
        <f xml:space="preserve"> Update!N132</f>
        <v>100.42044381786734</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30.007661392134882</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1.1444406223927095</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29.942822115319622</v>
      </c>
      <c r="N95" s="293">
        <f xml:space="preserve"> Update!N136</f>
        <v>38.058334690511963</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0.60904021837821654</v>
      </c>
      <c r="N96" s="293">
        <f xml:space="preserve"> Update!N137</f>
        <v>2.0413848188171966</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29.333781896941407</v>
      </c>
      <c r="N97" s="293">
        <f xml:space="preserve"> Update!N138</f>
        <v>67.169051886222363</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100.18292309282629</v>
      </c>
      <c r="N101" s="401">
        <f xml:space="preserve"> Update!N147</f>
        <v>101.65882318849717</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100.11580833766621</v>
      </c>
      <c r="N102" s="401">
        <f xml:space="preserve"> Update!N148</f>
        <v>99.571428256496745</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14.587785110021796</v>
      </c>
      <c r="N103" s="401">
        <f xml:space="preserve"> Update!N149</f>
        <v>47.732880652674531</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214.88651654051429</v>
      </c>
      <c r="N104" s="401">
        <f xml:space="preserve"> Update!N150</f>
        <v>248.96313209766845</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0.40090000000000003</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0.40090000000000003</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82.285720922671544</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7.2274692312799704E-2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1725.0382104261098</v>
      </c>
      <c r="N125" s="404">
        <f xml:space="preserve"> Update!N320</f>
        <v>1809.9881999345907</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14.450588269216617</v>
      </c>
      <c r="N126" s="404">
        <f xml:space="preserve"> Update!N321</f>
        <v>85.690396817967155</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113.8469544615471</v>
      </c>
      <c r="N127" s="404">
        <f xml:space="preserve"> Update!N322</f>
        <v>120.49934521582377</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85.114399585950736</v>
      </c>
      <c r="N128" s="404">
        <f xml:space="preserve"> Update!N323</f>
        <v>92.672301626295777</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1721.4693286326424</v>
      </c>
      <c r="M130" s="405">
        <f xml:space="preserve"> Update!M325</f>
        <v>1768.2213535709229</v>
      </c>
      <c r="N130" s="405">
        <f xml:space="preserve"> Update!N325</f>
        <v>1923.5056403420861</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862.54675347874343</v>
      </c>
      <c r="N135" s="395">
        <f xml:space="preserve"> Update!N303</f>
        <v>848.99934455248786</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7.4890739872971341</v>
      </c>
      <c r="N136" s="395">
        <f xml:space="preserve"> Update!N304</f>
        <v>49.039933811402726</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41.22248442933941</v>
      </c>
      <c r="N137" s="395">
        <f xml:space="preserve"> Update!N305</f>
        <v>42.549293949318006</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860.73466431632096</v>
      </c>
      <c r="M138" s="395">
        <f xml:space="preserve"> Update!M306</f>
        <v>828.81334303670121</v>
      </c>
      <c r="N138" s="395">
        <f xml:space="preserve"> Update!N306</f>
        <v>855.48998441457263</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862.49145694736626</v>
      </c>
      <c r="N142" s="293">
        <f xml:space="preserve"> Update!N308</f>
        <v>847.28552141839054</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6.9615142819194835</v>
      </c>
      <c r="N143" s="293">
        <f xml:space="preserve"> Update!N309</f>
        <v>32.314013304967098</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41.194868575617491</v>
      </c>
      <c r="N144" s="293">
        <f xml:space="preserve"> Update!N310</f>
        <v>41.675614933918432</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860.73466431632141</v>
      </c>
      <c r="M146" s="293">
        <f xml:space="preserve"> Update!M312</f>
        <v>828.25810265366863</v>
      </c>
      <c r="N146" s="293">
        <f xml:space="preserve"> Update!N312</f>
        <v>837.9239197894392</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113.70333396371242</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4.336449701597334</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113.8469544615471</v>
      </c>
      <c r="N152" s="293">
        <f xml:space="preserve"> Update!N316</f>
        <v>120.49934521582377</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2.697046580993828</v>
      </c>
      <c r="N153" s="293">
        <f xml:space="preserve"> Update!N317</f>
        <v>8.4473927430593445</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111.14990788055329</v>
      </c>
      <c r="N154" s="293">
        <f xml:space="preserve"> Update!N318</f>
        <v>230.09173613807417</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844.84321594471282</v>
      </c>
      <c r="N158" s="401">
        <f xml:space="preserve"> Update!N327</f>
        <v>851.30208200839991</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844.27723679540907</v>
      </c>
      <c r="N159" s="401">
        <f xml:space="preserve"> Update!N328</f>
        <v>833.82200899702093</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55.275210569738846</v>
      </c>
      <c r="N160" s="401">
        <f xml:space="preserve"> Update!N329</f>
        <v>169.01063125218647</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1744.3956633098608</v>
      </c>
      <c r="N161" s="401">
        <f xml:space="preserve"> Update!N330</f>
        <v>1854.1347222576071</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666.47558742390936</v>
      </c>
      <c r="N166" s="401">
        <f xml:space="preserve"> Update!N355</f>
        <v>683.30068768391436</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0.40090000000000003</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667.97515749561319</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7.3062080094076221E-2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3758.8827347103734</v>
      </c>
      <c r="N182" s="405">
        <f xml:space="preserve"> Update!N500</f>
        <v>3878.3851962796816</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31.488036858122214</v>
      </c>
      <c r="N183" s="404">
        <f xml:space="preserve"> Update!N501</f>
        <v>184.62249491056542</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140.44341729077547</v>
      </c>
      <c r="N184" s="404">
        <f xml:space="preserve"> Update!N502</f>
        <v>118.33264975771004</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141.99342085636556</v>
      </c>
      <c r="N185" s="404">
        <f xml:space="preserve"> Update!N503</f>
        <v>151.61444594495151</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3751.1060906484531</v>
      </c>
      <c r="M187" s="405">
        <f xml:space="preserve"> Update!M505</f>
        <v>3788.8207680029018</v>
      </c>
      <c r="N187" s="405">
        <f xml:space="preserve"> Update!N505</f>
        <v>4029.7258950030064</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1879.5016133183851</v>
      </c>
      <c r="N192" s="395">
        <f xml:space="preserve"> Update!N483</f>
        <v>1870.5667502357951</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16.318798470479198</v>
      </c>
      <c r="N193" s="395">
        <f xml:space="preserve"> Update!N484</f>
        <v>108.04775081390289</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69.728682055638984</v>
      </c>
      <c r="N194" s="395">
        <f xml:space="preserve"> Update!N485</f>
        <v>72.773866446658076</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1875.5530453242288</v>
      </c>
      <c r="M195" s="395">
        <f xml:space="preserve"> Update!M486</f>
        <v>1826.0917297332257</v>
      </c>
      <c r="N195" s="395">
        <f xml:space="preserve"> Update!N486</f>
        <v>1905.8406346030401</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1879.3811213919885</v>
      </c>
      <c r="N199" s="293">
        <f xml:space="preserve"> Update!N488</f>
        <v>1866.7907513601856</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15.169238387643018</v>
      </c>
      <c r="N200" s="293">
        <f xml:space="preserve"> Update!N489</f>
        <v>71.196190247720239</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69.681969269873321</v>
      </c>
      <c r="N201" s="293">
        <f xml:space="preserve"> Update!N490</f>
        <v>71.27957608170702</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1875.5530453242243</v>
      </c>
      <c r="M203" s="293">
        <f xml:space="preserve"> Update!M492</f>
        <v>1824.8683905097535</v>
      </c>
      <c r="N203" s="293">
        <f xml:space="preserve"> Update!N492</f>
        <v>1866.7073655261986</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141.0276946837013</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5.3785538489422926</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140.44341729077547</v>
      </c>
      <c r="N209" s="293">
        <f xml:space="preserve"> Update!N496</f>
        <v>118.33264975771004</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2.5827695308532683</v>
      </c>
      <c r="N210" s="293">
        <f xml:space="preserve"> Update!N497</f>
        <v>7.5610034165864128</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137.86064775992222</v>
      </c>
      <c r="N211" s="293">
        <f xml:space="preserve"> Update!N498</f>
        <v>257.17789487376723</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1850.9190089998756</v>
      </c>
      <c r="N215" s="401">
        <f xml:space="preserve"> Update!N507</f>
        <v>1885.8223895332715</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1849.6790374331076</v>
      </c>
      <c r="N216" s="401">
        <f xml:space="preserve"> Update!N508</f>
        <v>1847.1001618397115</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68.558548356147895</v>
      </c>
      <c r="N217" s="401">
        <f xml:space="preserve"> Update!N509</f>
        <v>195.93172970667453</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3769.1565947891313</v>
      </c>
      <c r="N218" s="401">
        <f xml:space="preserve"> Update!N510</f>
        <v>3928.8542810796575</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1440.0694225748985</v>
      </c>
      <c r="N223" s="401">
        <f xml:space="preserve"> Update!N535</f>
        <v>1447.8930790977513</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0.40090000000000003</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1443.309578775692</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1.0470923567005297E-2</v>
      </c>
      <c r="N232" s="291">
        <f xml:space="preserve"> Update!N$562</f>
        <v>7.3374936700986604E-2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229.7039946648934</v>
      </c>
      <c r="N239" s="404">
        <f xml:space="preserve"> Update!N680</f>
        <v>231.72180204567746</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1.9242227972890986</v>
      </c>
      <c r="N240" s="404">
        <f xml:space="preserve"> Update!N681</f>
        <v>11.012887364444692</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10.344023759091298</v>
      </c>
      <c r="N241" s="404">
        <f xml:space="preserve"> Update!N682</f>
        <v>10.560803589988915</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15.600449984691613</v>
      </c>
      <c r="N242" s="404">
        <f xml:space="preserve"> Update!N683</f>
        <v>16.339287493723482</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229.22876669632379</v>
      </c>
      <c r="M244" s="404">
        <f xml:space="preserve"> Update!M685</f>
        <v>226.37179123658257</v>
      </c>
      <c r="N244" s="404">
        <f xml:space="preserve"> Update!N685</f>
        <v>236.95620550638756</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114.855678941953</v>
      </c>
      <c r="N249" s="395">
        <f xml:space="preserve"> Update!N663</f>
        <v>110.8562432720872</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0.99723600371620813</v>
      </c>
      <c r="N250" s="395">
        <f xml:space="preserve"> Update!N664</f>
        <v>6.4032827204471658</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7.6324149271934729</v>
      </c>
      <c r="N251" s="395">
        <f xml:space="preserve"> Update!N665</f>
        <v>7.7250827651661602</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114.61438334816172</v>
      </c>
      <c r="M252" s="395">
        <f xml:space="preserve"> Update!M666</f>
        <v>108.22050001847573</v>
      </c>
      <c r="N252" s="395">
        <f xml:space="preserve"> Update!N666</f>
        <v>109.53444322736821</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114.84831572294041</v>
      </c>
      <c r="N256" s="293">
        <f xml:space="preserve"> Update!N668</f>
        <v>110.63246454304813</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0.92698679357289049</v>
      </c>
      <c r="N257" s="293">
        <f xml:space="preserve"> Update!N669</f>
        <v>4.2193320207109144</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7.6273018036859384</v>
      </c>
      <c r="N258" s="293">
        <f xml:space="preserve"> Update!N670</f>
        <v>7.5664610331066386</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114.61438334816206</v>
      </c>
      <c r="M260" s="293">
        <f xml:space="preserve"> Update!M672</f>
        <v>108.14800071282772</v>
      </c>
      <c r="N260" s="293">
        <f xml:space="preserve"> Update!N672</f>
        <v>107.2853355306524</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10.233094230542108</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0.39027262328661155</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10.344023759091298</v>
      </c>
      <c r="N266" s="293">
        <f xml:space="preserve"> Update!N676</f>
        <v>10.560803589988915</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0.34073325381220182</v>
      </c>
      <c r="N267" s="293">
        <f xml:space="preserve"> Update!N677</f>
        <v>1.0477436954506851</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10.003290505279097</v>
      </c>
      <c r="N268" s="293">
        <f xml:space="preserve"> Update!N678</f>
        <v>20.136426748366947</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111.43243778963651</v>
      </c>
      <c r="N272" s="401">
        <f xml:space="preserve"> Update!N687</f>
        <v>110.10376746033468</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111.35778673586171</v>
      </c>
      <c r="N273" s="401">
        <f xml:space="preserve"> Update!N688</f>
        <v>107.84296963696498</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4.9746688918876947</v>
      </c>
      <c r="N274" s="401">
        <f xml:space="preserve"> Update!N689</f>
        <v>14.933241715171818</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227.76489341738591</v>
      </c>
      <c r="N275" s="401">
        <f xml:space="preserve"> Update!N690</f>
        <v>232.87997881247148</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87.02139332705498</v>
      </c>
      <c r="N280" s="401">
        <f xml:space="preserve"> Update!N715</f>
        <v>85.822808752873669</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0.40090000000000003</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87.217191462040859</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7.328271741469794E-2</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0.40090000000000003</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Dŵr Cymru</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5917.4833622053711</v>
      </c>
      <c r="N11" s="626">
        <f xml:space="preserve"> Update!N947</f>
        <v>6151.9732074943913</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49.570563214392145</v>
      </c>
      <c r="N12" s="626">
        <f xml:space="preserve"> Update!N948</f>
        <v>292.15193646718825</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294.57721762673344</v>
      </c>
      <c r="N13" s="626">
        <f xml:space="preserve"> Update!N949</f>
        <v>287.45113325403469</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251.67978529189708</v>
      </c>
      <c r="N14" s="626">
        <f xml:space="preserve"> Update!N950</f>
        <v>271.27340332266016</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6009.9513577545958</v>
      </c>
      <c r="N16" s="626">
        <f xml:space="preserve"> Update!N952</f>
        <v>6460.3028738929543</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2958.8365243074431</v>
      </c>
      <c r="N21" s="480">
        <f xml:space="preserve"> Update!N930</f>
        <v>2931.4594907467531</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25.690138601166989</v>
      </c>
      <c r="N22" s="629">
        <f xml:space="preserve"> Update!N931</f>
        <v>169.3270793663628</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122.76621975637846</v>
      </c>
      <c r="N23" s="480">
        <f xml:space="preserve"> Update!N932</f>
        <v>127.39587053075067</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2861.7604431522323</v>
      </c>
      <c r="N24" s="480">
        <f xml:space="preserve"> Update!N933</f>
        <v>2973.3906995823654</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2958.646837897928</v>
      </c>
      <c r="N28" s="480">
        <f xml:space="preserve"> Update!N935</f>
        <v>2925.5419324775471</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23.880424613225156</v>
      </c>
      <c r="N29" s="629">
        <f xml:space="preserve"> Update!N936</f>
        <v>111.57514030460652</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122.68397595148109</v>
      </c>
      <c r="N30" s="480">
        <f xml:space="preserve"> Update!N937</f>
        <v>124.78000811799583</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2859.8432865596683</v>
      </c>
      <c r="N32" s="480">
        <f xml:space="preserve"> Update!N939</f>
        <v>2912.3370646641574</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294.97178427009072</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11.249716796218946</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294.57721762673344</v>
      </c>
      <c r="N38" s="480">
        <f xml:space="preserve"> Update!N943</f>
        <v>287.45113325403469</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6.2295895840375142</v>
      </c>
      <c r="N39" s="480">
        <f xml:space="preserve"> Update!N944</f>
        <v>19.09752467391364</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288.34762804269599</v>
      </c>
      <c r="N40" s="480">
        <f xml:space="preserve"> Update!N945</f>
        <v>574.57510964643063</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2907.377585827051</v>
      </c>
      <c r="N44" s="480">
        <f xml:space="preserve"> Update!N954</f>
        <v>2948.8870621905035</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2905.4298693020446</v>
      </c>
      <c r="N45" s="480">
        <f xml:space="preserve"> Update!N955</f>
        <v>2888.3365687301939</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143.39621292779623</v>
      </c>
      <c r="N46" s="480">
        <f xml:space="preserve"> Update!N956</f>
        <v>427.6084833267073</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5956.2036680568917</v>
      </c>
      <c r="N47" s="480">
        <f xml:space="preserve"> Update!N957</f>
        <v>6264.8321142474051</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2275.667397012739</v>
      </c>
      <c r="N52" s="480">
        <f xml:space="preserve"> Update!N994</f>
        <v>2308.7664777008408</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0.40090000000000003</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2280.7876486560176</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7.3237943557203256E-2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203.85842240399472</v>
      </c>
      <c r="N68" s="488">
        <f xml:space="preserve"> Update!N140</f>
        <v>231.87800923444064</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1.7077152897642185</v>
      </c>
      <c r="N69" s="626">
        <f xml:space="preserve"> Update!N141</f>
        <v>10.826157374211016</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29.942822115319622</v>
      </c>
      <c r="N70" s="626">
        <f xml:space="preserve"> Update!N142</f>
        <v>38.058334690511963</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8.9715148648891478</v>
      </c>
      <c r="N71" s="626">
        <f xml:space="preserve"> Update!N143</f>
        <v>10.647368257689362</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226.5374449441895</v>
      </c>
      <c r="N73" s="488">
        <f xml:space="preserve"> Update!N145</f>
        <v>270.11513304147428</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101.93247856836142</v>
      </c>
      <c r="N78" s="480">
        <f xml:space="preserve"> Update!N123</f>
        <v>101.03715268638295</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0.88503013967445276</v>
      </c>
      <c r="N79" s="629">
        <f xml:space="preserve"> Update!N124</f>
        <v>5.836112020610031</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4.1826383442065849</v>
      </c>
      <c r="N80" s="480">
        <f xml:space="preserve"> Update!N125</f>
        <v>4.3476273696084231</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98.634870363829279</v>
      </c>
      <c r="N81" s="480">
        <f xml:space="preserve"> Update!N126</f>
        <v>102.52563733738457</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101.92594383563329</v>
      </c>
      <c r="N85" s="480">
        <f xml:space="preserve"> Update!N128</f>
        <v>100.83319515592282</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0.82268515008976573</v>
      </c>
      <c r="N86" s="629">
        <f xml:space="preserve"> Update!N129</f>
        <v>3.8456047312082764</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4.1798363023043459</v>
      </c>
      <c r="N87" s="480">
        <f xml:space="preserve"> Update!N130</f>
        <v>4.2583560692637423</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98.56879268341882</v>
      </c>
      <c r="N89" s="480">
        <f xml:space="preserve"> Update!N132</f>
        <v>100.42044381786734</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30.007661392134882</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1.1444406223927095</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29.942822115319622</v>
      </c>
      <c r="N95" s="480">
        <f xml:space="preserve"> Update!N136</f>
        <v>38.058334690511963</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0.60904021837821654</v>
      </c>
      <c r="N96" s="480">
        <f xml:space="preserve"> Update!N137</f>
        <v>2.0413848188171966</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29.333781896941407</v>
      </c>
      <c r="N97" s="480">
        <f xml:space="preserve"> Update!N138</f>
        <v>67.169051886222363</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100.18292309282629</v>
      </c>
      <c r="N101" s="480">
        <f xml:space="preserve"> Update!N147</f>
        <v>101.65882318849717</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100.11580833766621</v>
      </c>
      <c r="N102" s="480">
        <f xml:space="preserve"> Update!N148</f>
        <v>99.571428256496745</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14.587785110021796</v>
      </c>
      <c r="N103" s="480">
        <f xml:space="preserve"> Update!N149</f>
        <v>47.732880652674531</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214.88651654051429</v>
      </c>
      <c r="N104" s="480">
        <f xml:space="preserve"> Update!N150</f>
        <v>248.96313209766845</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82.100993686876066</v>
      </c>
      <c r="N109" s="480">
        <f xml:space="preserve"> Update!N175</f>
        <v>91.74990216630151</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0.40090000000000003</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82.285720922671544</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7.2274692312799704E-2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1725.0382104261098</v>
      </c>
      <c r="N125" s="626">
        <f xml:space="preserve"> Update!N320</f>
        <v>1809.9881999345907</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14.450588269216617</v>
      </c>
      <c r="N126" s="626">
        <f xml:space="preserve"> Update!N321</f>
        <v>85.690396817967155</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113.8469544615471</v>
      </c>
      <c r="N127" s="626">
        <f xml:space="preserve"> Update!N322</f>
        <v>120.49934521582377</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85.114399585950736</v>
      </c>
      <c r="N128" s="626">
        <f xml:space="preserve"> Update!N323</f>
        <v>92.672301626295777</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1768.2213535709229</v>
      </c>
      <c r="N130" s="488">
        <f xml:space="preserve"> Update!N325</f>
        <v>1923.5056403420861</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862.54675347874343</v>
      </c>
      <c r="N135" s="480">
        <f xml:space="preserve"> Update!N303</f>
        <v>848.99934455248786</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7.4890739872971341</v>
      </c>
      <c r="N136" s="629">
        <f xml:space="preserve"> Update!N304</f>
        <v>49.039933811402726</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41.22248442933941</v>
      </c>
      <c r="N137" s="480">
        <f xml:space="preserve"> Update!N305</f>
        <v>42.549293949318006</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828.81334303670121</v>
      </c>
      <c r="N138" s="480">
        <f xml:space="preserve"> Update!N306</f>
        <v>855.48998441457263</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862.49145694736626</v>
      </c>
      <c r="N142" s="629">
        <f xml:space="preserve"> Update!N308</f>
        <v>847.28552141839054</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6.9615142819194835</v>
      </c>
      <c r="N143" s="629">
        <f xml:space="preserve"> Update!N309</f>
        <v>32.314013304967098</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41.194868575617491</v>
      </c>
      <c r="N144" s="629">
        <f xml:space="preserve"> Update!N310</f>
        <v>41.675614933918432</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828.25810265366863</v>
      </c>
      <c r="N146" s="480">
        <f xml:space="preserve"> Update!N312</f>
        <v>837.9239197894392</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113.70333396371242</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4.336449701597334</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113.8469544615471</v>
      </c>
      <c r="N152" s="480">
        <f xml:space="preserve"> Update!N316</f>
        <v>120.49934521582377</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2.697046580993828</v>
      </c>
      <c r="N153" s="480">
        <f xml:space="preserve"> Update!N317</f>
        <v>8.4473927430593445</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111.14990788055329</v>
      </c>
      <c r="N154" s="480">
        <f xml:space="preserve"> Update!N318</f>
        <v>230.09173613807417</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844.84321594471282</v>
      </c>
      <c r="N158" s="480">
        <f xml:space="preserve"> Update!N327</f>
        <v>851.30208200839991</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844.27723679540907</v>
      </c>
      <c r="N159" s="480">
        <f xml:space="preserve"> Update!N328</f>
        <v>833.82200899702093</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55.275210569738846</v>
      </c>
      <c r="N160" s="480">
        <f xml:space="preserve"> Update!N329</f>
        <v>169.01063125218647</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1744.3956633098608</v>
      </c>
      <c r="N161" s="480">
        <f xml:space="preserve"> Update!N330</f>
        <v>1854.1347222576071</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666.47558742390936</v>
      </c>
      <c r="N166" s="480">
        <f xml:space="preserve"> Update!N355</f>
        <v>683.30068768391436</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0.40090000000000003</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667.97515749561319</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7.3062080094076221E-2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3758.8827347103734</v>
      </c>
      <c r="N182" s="488">
        <f xml:space="preserve"> Update!N500</f>
        <v>3878.3851962796816</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31.488036858122214</v>
      </c>
      <c r="N183" s="626">
        <f xml:space="preserve"> Update!N501</f>
        <v>184.62249491056542</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140.44341729077547</v>
      </c>
      <c r="N184" s="626">
        <f xml:space="preserve"> Update!N502</f>
        <v>118.33264975771004</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141.99342085636556</v>
      </c>
      <c r="N185" s="626">
        <f xml:space="preserve"> Update!N503</f>
        <v>151.61444594495151</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3788.8207680029018</v>
      </c>
      <c r="N187" s="488">
        <f xml:space="preserve"> Update!N505</f>
        <v>4029.7258950030064</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1879.5016133183851</v>
      </c>
      <c r="N192" s="480">
        <f xml:space="preserve"> Update!N483</f>
        <v>1870.5667502357951</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16.318798470479198</v>
      </c>
      <c r="N193" s="629">
        <f xml:space="preserve"> Update!N484</f>
        <v>108.04775081390289</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69.728682055638984</v>
      </c>
      <c r="N194" s="480">
        <f xml:space="preserve"> Update!N485</f>
        <v>72.773866446658076</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1826.0917297332257</v>
      </c>
      <c r="N195" s="480">
        <f xml:space="preserve"> Update!N486</f>
        <v>1905.8406346030401</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1879.3811213919885</v>
      </c>
      <c r="N199" s="480">
        <f xml:space="preserve"> Update!N488</f>
        <v>1866.7907513601856</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15.169238387643018</v>
      </c>
      <c r="N200" s="629">
        <f xml:space="preserve"> Update!N489</f>
        <v>71.196190247720239</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69.681969269873321</v>
      </c>
      <c r="N201" s="480">
        <f xml:space="preserve"> Update!N490</f>
        <v>71.27957608170702</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1824.8683905097535</v>
      </c>
      <c r="N203" s="480">
        <f xml:space="preserve"> Update!N492</f>
        <v>1866.7073655261986</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141.0276946837013</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5.3785538489422926</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140.44341729077547</v>
      </c>
      <c r="N209" s="480">
        <f xml:space="preserve"> Update!N496</f>
        <v>118.33264975771004</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2.5827695308532683</v>
      </c>
      <c r="N210" s="480">
        <f xml:space="preserve"> Update!N497</f>
        <v>7.5610034165864128</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137.86064775992222</v>
      </c>
      <c r="N211" s="480">
        <f xml:space="preserve"> Update!N498</f>
        <v>257.17789487376723</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1850.9190089998756</v>
      </c>
      <c r="N215" s="480">
        <f xml:space="preserve"> Update!N507</f>
        <v>1885.8223895332715</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1849.6790374331076</v>
      </c>
      <c r="N216" s="480">
        <f xml:space="preserve"> Update!N508</f>
        <v>1847.1001618397115</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68.558548356147895</v>
      </c>
      <c r="N217" s="480">
        <f xml:space="preserve"> Update!N509</f>
        <v>195.93172970667453</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3769.1565947891313</v>
      </c>
      <c r="N218" s="480">
        <f xml:space="preserve"> Update!N510</f>
        <v>3928.8542810796575</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1440.0694225748985</v>
      </c>
      <c r="N223" s="480">
        <f xml:space="preserve"> Update!N535</f>
        <v>1447.8930790977513</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0.40090000000000003</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1443.309578775692</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1.0470923567005297E-2</v>
      </c>
      <c r="N232" s="493">
        <f xml:space="preserve"> Update!N$562</f>
        <v>7.3374936700986604E-2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229.7039946648934</v>
      </c>
      <c r="N239" s="626">
        <f xml:space="preserve"> Update!N680</f>
        <v>231.72180204567746</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1.9242227972890986</v>
      </c>
      <c r="N240" s="626">
        <f xml:space="preserve"> Update!N681</f>
        <v>11.012887364444692</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10.344023759091298</v>
      </c>
      <c r="N241" s="626">
        <f xml:space="preserve"> Update!N682</f>
        <v>10.560803589988915</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15.600449984691613</v>
      </c>
      <c r="N242" s="626">
        <f xml:space="preserve"> Update!N683</f>
        <v>16.339287493723482</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226.37179123658257</v>
      </c>
      <c r="N244" s="626">
        <f xml:space="preserve"> Update!N685</f>
        <v>236.95620550638756</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114.855678941953</v>
      </c>
      <c r="N249" s="480">
        <f xml:space="preserve"> Update!N663</f>
        <v>110.8562432720872</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0.99723600371620813</v>
      </c>
      <c r="N250" s="629">
        <f xml:space="preserve"> Update!N664</f>
        <v>6.4032827204471658</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7.6324149271934729</v>
      </c>
      <c r="N251" s="480">
        <f xml:space="preserve"> Update!N665</f>
        <v>7.7250827651661602</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108.22050001847573</v>
      </c>
      <c r="N252" s="480">
        <f xml:space="preserve"> Update!N666</f>
        <v>109.53444322736821</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114.84831572294041</v>
      </c>
      <c r="N256" s="480">
        <f xml:space="preserve"> Update!N668</f>
        <v>110.63246454304813</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0.92698679357289049</v>
      </c>
      <c r="N257" s="629">
        <f xml:space="preserve"> Update!N669</f>
        <v>4.2193320207109144</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7.6273018036859384</v>
      </c>
      <c r="N258" s="480">
        <f xml:space="preserve"> Update!N670</f>
        <v>7.5664610331066386</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108.14800071282772</v>
      </c>
      <c r="N260" s="480">
        <f xml:space="preserve"> Update!N672</f>
        <v>107.2853355306524</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10.233094230542108</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0.39027262328661155</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10.344023759091298</v>
      </c>
      <c r="N266" s="480">
        <f xml:space="preserve"> Update!N676</f>
        <v>10.560803589988915</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0.34073325381220182</v>
      </c>
      <c r="N267" s="480">
        <f xml:space="preserve"> Update!N677</f>
        <v>1.0477436954506851</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10.003290505279097</v>
      </c>
      <c r="N268" s="480">
        <f xml:space="preserve"> Update!N678</f>
        <v>20.136426748366947</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111.43243778963651</v>
      </c>
      <c r="N272" s="480">
        <f xml:space="preserve"> Update!N687</f>
        <v>110.10376746033468</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111.35778673586171</v>
      </c>
      <c r="N273" s="480">
        <f xml:space="preserve"> Update!N688</f>
        <v>107.84296963696498</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4.9746688918876947</v>
      </c>
      <c r="N274" s="480">
        <f xml:space="preserve"> Update!N689</f>
        <v>14.933241715171818</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227.76489341738591</v>
      </c>
      <c r="N275" s="480">
        <f xml:space="preserve"> Update!N690</f>
        <v>232.87997881247148</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87.02139332705498</v>
      </c>
      <c r="N280" s="480">
        <f xml:space="preserve"> Update!N715</f>
        <v>85.822808752873669</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0.40090000000000003</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87.217191462040859</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7.328271741469794E-2</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0.40090000000000003</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pane="bottomLeft" activeCell="R87"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Dŵr Cymru</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5917.4833622053711</v>
      </c>
      <c r="N10" s="626">
        <f xml:space="preserve"> Update!N947</f>
        <v>6151.9732074943913</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49.570563214392145</v>
      </c>
      <c r="N11" s="626">
        <f xml:space="preserve"> Update!N948</f>
        <v>292.15193646718825</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294.57721762673344</v>
      </c>
      <c r="N12" s="626">
        <f xml:space="preserve"> Update!N949</f>
        <v>287.45113325403469</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251.67978529189708</v>
      </c>
      <c r="N13" s="626">
        <f xml:space="preserve"> Update!N950</f>
        <v>271.27340332266016</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6009.9513577545958</v>
      </c>
      <c r="N15" s="626">
        <f xml:space="preserve"> Update!N952</f>
        <v>6460.3028738929543</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203.85842240399472</v>
      </c>
      <c r="N19" s="488">
        <f xml:space="preserve"> Update!N140</f>
        <v>231.87800923444064</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1.7077152897642185</v>
      </c>
      <c r="N20" s="626">
        <f xml:space="preserve"> Update!N141</f>
        <v>10.826157374211016</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29.942822115319622</v>
      </c>
      <c r="N21" s="626">
        <f xml:space="preserve"> Update!N142</f>
        <v>38.058334690511963</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8.9715148648891478</v>
      </c>
      <c r="N22" s="626">
        <f xml:space="preserve"> Update!N143</f>
        <v>10.647368257689362</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226.5374449441895</v>
      </c>
      <c r="N24" s="488">
        <f xml:space="preserve"> Update!N145</f>
        <v>270.11513304147428</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1725.0382104261098</v>
      </c>
      <c r="N28" s="626">
        <f xml:space="preserve"> Update!N320</f>
        <v>1809.9881999345907</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14.450588269216617</v>
      </c>
      <c r="N29" s="626">
        <f xml:space="preserve"> Update!N321</f>
        <v>85.690396817967155</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113.8469544615471</v>
      </c>
      <c r="N30" s="626">
        <f xml:space="preserve"> Update!N322</f>
        <v>120.49934521582377</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85.114399585950736</v>
      </c>
      <c r="N31" s="626">
        <f xml:space="preserve"> Update!N323</f>
        <v>92.672301626295777</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1768.2213535709229</v>
      </c>
      <c r="N33" s="626">
        <f xml:space="preserve"> Update!N325</f>
        <v>1923.5056403420861</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3758.8827347103734</v>
      </c>
      <c r="N37" s="626">
        <f xml:space="preserve"> Update!N500</f>
        <v>3878.3851962796816</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31.488036858122214</v>
      </c>
      <c r="N38" s="626">
        <f xml:space="preserve"> Update!N501</f>
        <v>184.62249491056542</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140.44341729077547</v>
      </c>
      <c r="N39" s="626">
        <f xml:space="preserve"> Update!N502</f>
        <v>118.33264975771004</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141.99342085636556</v>
      </c>
      <c r="N40" s="626">
        <f xml:space="preserve"> Update!N503</f>
        <v>151.61444594495151</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3788.8207680029018</v>
      </c>
      <c r="N42" s="488">
        <f xml:space="preserve"> Update!N505</f>
        <v>4029.7258950030064</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229.7039946648934</v>
      </c>
      <c r="N46" s="626">
        <f xml:space="preserve"> Update!N680</f>
        <v>231.72180204567746</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1.9242227972890986</v>
      </c>
      <c r="N47" s="626">
        <f xml:space="preserve"> Update!N681</f>
        <v>11.012887364444692</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10.344023759091298</v>
      </c>
      <c r="N48" s="626">
        <f xml:space="preserve"> Update!N682</f>
        <v>10.560803589988915</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15.600449984691613</v>
      </c>
      <c r="N49" s="626">
        <f xml:space="preserve"> Update!N683</f>
        <v>16.339287493723482</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226.37179123658257</v>
      </c>
      <c r="N51" s="488">
        <f xml:space="preserve"> Update!N685</f>
        <v>236.95620550638756</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2907.377585827051</v>
      </c>
      <c r="N65" s="480">
        <f xml:space="preserve"> Update!N954</f>
        <v>2948.8870621905035</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2905.4298693020446</v>
      </c>
      <c r="N66" s="480">
        <f xml:space="preserve"> Update!N955</f>
        <v>2888.3365687301939</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143.39621292779623</v>
      </c>
      <c r="N67" s="480">
        <f xml:space="preserve"> Update!N956</f>
        <v>427.6084833267073</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5956.2036680568917</v>
      </c>
      <c r="N68" s="480">
        <f xml:space="preserve"> Update!N957</f>
        <v>6264.8321142474051</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2275.667397012739</v>
      </c>
      <c r="N74" s="480">
        <f xml:space="preserve"> Update!N994</f>
        <v>2308.7664777008408</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0.40090000000000003</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2280.7876486560176</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7.3237943557203256E-2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202</v>
      </c>
      <c r="C6" s="76" t="s">
        <v>1436</v>
      </c>
      <c r="D6" s="389" t="s">
        <v>492</v>
      </c>
      <c r="E6" s="76" t="b">
        <v>0</v>
      </c>
      <c r="F6" s="76" t="s">
        <v>1437</v>
      </c>
    </row>
    <row r="7" spans="1:8">
      <c r="A7" s="264">
        <v>2022</v>
      </c>
      <c r="B7" s="76" t="s">
        <v>1438</v>
      </c>
      <c r="C7" s="76" t="s">
        <v>1439</v>
      </c>
      <c r="D7" s="389" t="s">
        <v>1440</v>
      </c>
      <c r="E7" s="77"/>
      <c r="F7" s="77"/>
    </row>
    <row r="8" spans="1:8">
      <c r="A8" s="264">
        <v>2023</v>
      </c>
      <c r="B8" s="392" t="s">
        <v>1441</v>
      </c>
      <c r="C8" s="76" t="s">
        <v>1442</v>
      </c>
      <c r="D8" s="389" t="s">
        <v>1443</v>
      </c>
      <c r="E8" s="78"/>
      <c r="F8" s="78"/>
    </row>
    <row r="9" spans="1:8">
      <c r="A9" s="264">
        <v>2024</v>
      </c>
      <c r="B9" s="76" t="s">
        <v>1444</v>
      </c>
      <c r="C9" s="76" t="s">
        <v>1445</v>
      </c>
      <c r="D9" s="389" t="s">
        <v>1446</v>
      </c>
      <c r="E9" s="78"/>
      <c r="F9" s="78"/>
    </row>
    <row r="10" spans="1:8">
      <c r="A10" s="264">
        <v>2025</v>
      </c>
      <c r="B10" s="76" t="s">
        <v>1447</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Dŵr Cymru</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97.612758591268118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98.036242231581554</v>
      </c>
      <c r="N29" s="181">
        <f xml:space="preserve"> PR19FDPublishedTables!N$28</f>
        <v>94.928219409558466</v>
      </c>
      <c r="O29" s="181">
        <f xml:space="preserve"> PR19FDPublishedTables!O$28</f>
        <v>92.025799306981995</v>
      </c>
      <c r="P29" s="181">
        <f xml:space="preserve"> PR19FDPublishedTables!P$28</f>
        <v>89.233300157102803</v>
      </c>
      <c r="Q29" s="181">
        <f xml:space="preserve"> PR19FDPublishedTables!Q$28</f>
        <v>86.525538673843144</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3.9881353967068902</v>
      </c>
      <c r="N30" s="181">
        <f xml:space="preserve"> PR19FDPublishedTables!N$29</f>
        <v>3.8617003605597251</v>
      </c>
      <c r="O30" s="181">
        <f xml:space="preserve"> PR19FDPublishedTables!O$29</f>
        <v>3.7436292872126287</v>
      </c>
      <c r="P30" s="181">
        <f xml:space="preserve"> PR19FDPublishedTables!P$29</f>
        <v>3.6300298218373688</v>
      </c>
      <c r="Q30" s="181">
        <f xml:space="preserve"> PR19FDPublishedTables!Q$29</f>
        <v>3.5198775029457692</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94.048106834874659</v>
      </c>
      <c r="N31" s="181">
        <f xml:space="preserve"> PR19FDPublishedTables!N$30</f>
        <v>91.066519048998742</v>
      </c>
      <c r="O31" s="181">
        <f xml:space="preserve"> PR19FDPublishedTables!O$30</f>
        <v>88.282170019769367</v>
      </c>
      <c r="P31" s="181">
        <f xml:space="preserve"> PR19FDPublishedTables!P$30</f>
        <v>85.603270335265435</v>
      </c>
      <c r="Q31" s="181">
        <f xml:space="preserve"> PR19FDPublishedTables!Q$30</f>
        <v>83.005661170897369</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96.042174533228106</v>
      </c>
      <c r="N32" s="181">
        <f xml:space="preserve"> PR19FDPublishedTables!N$34</f>
        <v>92.997369229278604</v>
      </c>
      <c r="O32" s="181">
        <f xml:space="preserve"> PR19FDPublishedTables!O$34</f>
        <v>90.153984663375681</v>
      </c>
      <c r="P32" s="181">
        <f xml:space="preserve"> PR19FDPublishedTables!P$34</f>
        <v>87.418285246184126</v>
      </c>
      <c r="Q32" s="181">
        <f xml:space="preserve"> PR19FDPublishedTables!Q$34</f>
        <v>84.765599922370257</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97.612758591268118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97.612758591268133</v>
      </c>
      <c r="N35" s="181">
        <f xml:space="preserve"> PR19FDPublishedTables!N$72</f>
        <v>93.641850600032996</v>
      </c>
      <c r="O35" s="181">
        <f xml:space="preserve"> PR19FDPublishedTables!O$72</f>
        <v>89.8324799990164</v>
      </c>
      <c r="P35" s="181">
        <f xml:space="preserve"> PR19FDPublishedTables!P$72</f>
        <v>86.178075412478393</v>
      </c>
      <c r="Q35" s="181">
        <f xml:space="preserve"> PR19FDPublishedTables!Q$72</f>
        <v>82.67233278965611</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3.9709079912350451</v>
      </c>
      <c r="N36" s="181">
        <f xml:space="preserve"> PR19FDPublishedTables!N$73</f>
        <v>3.8093706010166208</v>
      </c>
      <c r="O36" s="181">
        <f xml:space="preserve"> PR19FDPublishedTables!O$73</f>
        <v>3.6544045865379968</v>
      </c>
      <c r="P36" s="181">
        <f xml:space="preserve"> PR19FDPublishedTables!P$73</f>
        <v>3.5057426228222428</v>
      </c>
      <c r="Q36" s="181">
        <f xml:space="preserve"> PR19FDPublishedTables!Q$73</f>
        <v>3.3631282597299266</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93.641850600033081</v>
      </c>
      <c r="N38" s="181">
        <f xml:space="preserve"> PR19FDPublishedTables!N$75</f>
        <v>89.832479999016371</v>
      </c>
      <c r="O38" s="181">
        <f xml:space="preserve"> PR19FDPublishedTables!O$75</f>
        <v>86.178075412478407</v>
      </c>
      <c r="P38" s="181">
        <f xml:space="preserve"> PR19FDPublishedTables!P$75</f>
        <v>82.672332789656153</v>
      </c>
      <c r="Q38" s="181">
        <f xml:space="preserve"> PR19FDPublishedTables!Q$75</f>
        <v>79.309204529926177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95.6273045956506</v>
      </c>
      <c r="N39" s="181">
        <f xml:space="preserve"> PR19FDPublishedTables!N$79</f>
        <v>91.73716529952469</v>
      </c>
      <c r="O39" s="181">
        <f xml:space="preserve"> PR19FDPublishedTables!O$79</f>
        <v>88.005277705747403</v>
      </c>
      <c r="P39" s="181">
        <f xml:space="preserve"> PR19FDPublishedTables!P$79</f>
        <v>84.425204101067266</v>
      </c>
      <c r="Q39" s="181">
        <f xml:space="preserve"> PR19FDPublishedTables!Q$79</f>
        <v>80.990768659791144</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27.867538468789842</v>
      </c>
      <c r="O42" s="181">
        <f xml:space="preserve"> PR19FDPublishedTables!O$110</f>
        <v>60.086993053583448</v>
      </c>
      <c r="P42" s="181">
        <f xml:space="preserve"> PR19FDPublishedTables!P$110</f>
        <v>87.451781261611245</v>
      </c>
      <c r="Q42" s="181">
        <f xml:space="preserve"> PR19FDPublishedTables!Q$110</f>
        <v>109.81711901359922</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28.446135929366996</v>
      </c>
      <c r="N43" s="181">
        <f xml:space="preserve"> PR19FDPublishedTables!N$111</f>
        <v>34.045603264631083</v>
      </c>
      <c r="O43" s="181">
        <f xml:space="preserve"> PR19FDPublishedTables!O$111</f>
        <v>30.428049796454193</v>
      </c>
      <c r="P43" s="181">
        <f xml:space="preserve"> PR19FDPublishedTables!P$111</f>
        <v>26.461116963988019</v>
      </c>
      <c r="Q43" s="181">
        <f xml:space="preserve"> PR19FDPublishedTables!Q$111</f>
        <v>17.134025405166568</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0.5785974605771782</v>
      </c>
      <c r="N44" s="181">
        <f xml:space="preserve"> PR19FDPublishedTables!N$112</f>
        <v>1.8261486798374718</v>
      </c>
      <c r="O44" s="181">
        <f xml:space="preserve"> PR19FDPublishedTables!O$112</f>
        <v>3.0632615884264793</v>
      </c>
      <c r="P44" s="181">
        <f xml:space="preserve"> PR19FDPublishedTables!P$112</f>
        <v>4.0957792120003438</v>
      </c>
      <c r="Q44" s="181">
        <f xml:space="preserve"> PR19FDPublishedTables!Q$112</f>
        <v>4.8158919126096871</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27.867538468789817</v>
      </c>
      <c r="N45" s="181">
        <f xml:space="preserve"> PR19FDPublishedTables!N$113</f>
        <v>60.086993053583456</v>
      </c>
      <c r="O45" s="181">
        <f xml:space="preserve"> PR19FDPublishedTables!O$113</f>
        <v>87.45178126161116</v>
      </c>
      <c r="P45" s="181">
        <f xml:space="preserve"> PR19FDPublishedTables!P$113</f>
        <v>109.81711901359893</v>
      </c>
      <c r="Q45" s="181">
        <f xml:space="preserve"> PR19FDPublishedTables!Q$113</f>
        <v>122.13525250615611</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13.933769234394909</v>
      </c>
      <c r="N46" s="181">
        <f xml:space="preserve"> PR19FDPublishedTables!N$117</f>
        <v>43.977265761186651</v>
      </c>
      <c r="O46" s="181">
        <f xml:space="preserve"> PR19FDPublishedTables!O$117</f>
        <v>73.769387157597308</v>
      </c>
      <c r="P46" s="181">
        <f xml:space="preserve"> PR19FDPublishedTables!P$117</f>
        <v>98.634450137605086</v>
      </c>
      <c r="Q46" s="181">
        <f xml:space="preserve"> PR19FDPublishedTables!Q$117</f>
        <v>115.97618575987767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96.042174533228106</v>
      </c>
      <c r="N48" s="196">
        <f t="shared" si="4"/>
        <v>92.997369229278604</v>
      </c>
      <c r="O48" s="196">
        <f t="shared" si="4"/>
        <v>90.153984663375681</v>
      </c>
      <c r="P48" s="196">
        <f t="shared" si="4"/>
        <v>87.418285246184126</v>
      </c>
      <c r="Q48" s="196">
        <f t="shared" si="4"/>
        <v>84.765599922370257</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95.6273045956506</v>
      </c>
      <c r="N49" s="196">
        <f t="shared" si="5"/>
        <v>91.73716529952469</v>
      </c>
      <c r="O49" s="196">
        <f t="shared" si="5"/>
        <v>88.005277705747403</v>
      </c>
      <c r="P49" s="196">
        <f t="shared" si="5"/>
        <v>84.425204101067266</v>
      </c>
      <c r="Q49" s="196">
        <f t="shared" si="5"/>
        <v>80.990768659791144</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13.933769234394909</v>
      </c>
      <c r="N50" s="196">
        <f t="shared" si="6"/>
        <v>43.977265761186651</v>
      </c>
      <c r="O50" s="196">
        <f t="shared" si="6"/>
        <v>73.769387157597308</v>
      </c>
      <c r="P50" s="196">
        <f t="shared" si="6"/>
        <v>98.634450137605086</v>
      </c>
      <c r="Q50" s="196">
        <f t="shared" si="6"/>
        <v>115.97618575987767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205.60324836327362</v>
      </c>
      <c r="N51" s="320">
        <f t="shared" si="7"/>
        <v>228.71180028998995</v>
      </c>
      <c r="O51" s="320">
        <f xml:space="preserve"> SUM(O48:O50)</f>
        <v>251.92864952672039</v>
      </c>
      <c r="P51" s="320">
        <f t="shared" si="7"/>
        <v>270.47793948485651</v>
      </c>
      <c r="Q51" s="320">
        <f t="shared" si="7"/>
        <v>281.73255434203907</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103.1943941097505</v>
      </c>
      <c r="N60" s="196">
        <f t="shared" si="10"/>
        <v>106.11678453107528</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4.1979701233207667</v>
      </c>
      <c r="N61" s="196">
        <f t="shared" si="11"/>
        <v>4.3168535935251047</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101.71833279716985</v>
      </c>
      <c r="M62" s="196">
        <f t="shared" si="12"/>
        <v>98.996423986429733</v>
      </c>
      <c r="N62" s="196">
        <f t="shared" si="12"/>
        <v>101.79993093755019</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102.74862898572317</v>
      </c>
      <c r="N64" s="196">
        <f t="shared" si="13"/>
        <v>104.67879988713109</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4.1798363023043459</v>
      </c>
      <c r="N65" s="196">
        <f t="shared" si="14"/>
        <v>4.2583560692637423</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101.71833279716985</v>
      </c>
      <c r="M67" s="196">
        <f t="shared" si="16"/>
        <v>98.56879268341882</v>
      </c>
      <c r="N67" s="196">
        <f t="shared" si="16"/>
        <v>100.42044381786734</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31.152102014527589</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29.942822115319622</v>
      </c>
      <c r="N70" s="196">
        <f t="shared" si="18"/>
        <v>38.058334690511963</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0.60904021837821654</v>
      </c>
      <c r="N71" s="196">
        <f t="shared" si="19"/>
        <v>2.0413848188171966</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29.333781896941407</v>
      </c>
      <c r="N72" s="196">
        <f t="shared" si="20"/>
        <v>67.169051886222363</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100.55015122049863</v>
      </c>
      <c r="N74" s="196">
        <f t="shared" si="21"/>
        <v>100.93925235232912</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100.11580833766621</v>
      </c>
      <c r="N75" s="196">
        <f t="shared" si="22"/>
        <v>99.571428256496745</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14.587785110021796</v>
      </c>
      <c r="N76" s="196">
        <f t="shared" si="23"/>
        <v>47.732880652674531</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215.25374466818664</v>
      </c>
      <c r="N77" s="243">
        <f t="shared" si="24"/>
        <v>248.24356126150039</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101.71833279716985</v>
      </c>
      <c r="M81" s="318">
        <f t="shared" si="25"/>
        <v>98.996423986429733</v>
      </c>
      <c r="N81" s="318">
        <f t="shared" si="25"/>
        <v>101.79993093755019</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101.71833279716985</v>
      </c>
      <c r="M82" s="318">
        <f t="shared" si="26"/>
        <v>98.56879268341882</v>
      </c>
      <c r="N82" s="318">
        <f t="shared" si="26"/>
        <v>100.42044381786734</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29.333781896941407</v>
      </c>
      <c r="N83" s="318">
        <f t="shared" si="27"/>
        <v>67.169051886222363</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203.4366655943397</v>
      </c>
      <c r="M84" s="319">
        <f t="shared" si="28"/>
        <v>226.89899856678997</v>
      </c>
      <c r="N84" s="319">
        <f t="shared" si="28"/>
        <v>269.38942664163989</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102.74862898572314</v>
      </c>
      <c r="N86" s="318">
        <f xml:space="preserve"> M81 * N$21</f>
        <v>105.13293887346458</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102.74862898572314</v>
      </c>
      <c r="N87" s="318">
        <f t="shared" si="29"/>
        <v>104.67879988713121</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31.152102014527568</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205.49725797144629</v>
      </c>
      <c r="N89" s="319">
        <f t="shared" ref="N89" si="36" xml:space="preserve"> SUM(N86:N88)</f>
        <v>240.96384077512337</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205.49725797144629</v>
      </c>
      <c r="N91" s="196">
        <f t="shared" si="40"/>
        <v>240.96384077512337</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203.4366655943397</v>
      </c>
      <c r="N92" s="196">
        <f t="shared" si="41"/>
        <v>226.89899856678997</v>
      </c>
      <c r="O92" s="196">
        <f t="shared" si="41"/>
        <v>269.38942664163989</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2.0605923771065875</v>
      </c>
      <c r="N94" s="320">
        <f t="shared" si="43"/>
        <v>14.064842208333403</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215.25374466818664</v>
      </c>
      <c r="N99" s="195">
        <f t="shared" si="44"/>
        <v>248.24356126150039</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86.101497867274659</v>
      </c>
      <c r="N100" s="195">
        <f t="shared" si="45"/>
        <v>99.297424504600158</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205.60324836327362</v>
      </c>
      <c r="N101" s="196">
        <f t="shared" si="46"/>
        <v>228.71180028998995</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82.241299345309457</v>
      </c>
      <c r="N102" s="196">
        <f xml:space="preserve"> N98 * N101</f>
        <v>91.484720115995984</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0.40090000000000003</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215.25374466818664</v>
      </c>
      <c r="N107" s="195">
        <f t="shared" si="48"/>
        <v>248.24356126150039</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86.295226237476029</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205.60324836327362</v>
      </c>
      <c r="N109" s="196">
        <f t="shared" si="50"/>
        <v>228.71180028998995</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82.426342268836407</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825.99353222375044</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829.57702635863245</v>
      </c>
      <c r="N118" s="181">
        <f xml:space="preserve"> PR19FDPublishedTables!N$203</f>
        <v>797.66693652197273</v>
      </c>
      <c r="O118" s="181">
        <f xml:space="preserve"> PR19FDPublishedTables!O$203</f>
        <v>767.87769049216911</v>
      </c>
      <c r="P118" s="181">
        <f xml:space="preserve"> PR19FDPublishedTables!P$203</f>
        <v>739.37643086999265</v>
      </c>
      <c r="Q118" s="181">
        <f xml:space="preserve"> PR19FDPublishedTables!Q$203</f>
        <v>711.93305039980669</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39.305537740445715</v>
      </c>
      <c r="N119" s="181">
        <f xml:space="preserve"> PR19FDPublishedTables!N$204</f>
        <v>37.793630828219314</v>
      </c>
      <c r="O119" s="181">
        <f xml:space="preserve"> PR19FDPublishedTables!O$204</f>
        <v>36.382209951217277</v>
      </c>
      <c r="P119" s="181">
        <f xml:space="preserve"> PR19FDPublishedTables!P$204</f>
        <v>35.031814146927744</v>
      </c>
      <c r="Q119" s="181">
        <f xml:space="preserve"> PR19FDPublishedTables!Q$204</f>
        <v>33.731540884140919</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790.27148861818671</v>
      </c>
      <c r="N120" s="181">
        <f xml:space="preserve"> PR19FDPublishedTables!N$205</f>
        <v>759.87330569375342</v>
      </c>
      <c r="O120" s="181">
        <f xml:space="preserve"> PR19FDPublishedTables!O$205</f>
        <v>731.4954805409518</v>
      </c>
      <c r="P120" s="181">
        <f xml:space="preserve"> PR19FDPublishedTables!P$205</f>
        <v>704.34461672306486</v>
      </c>
      <c r="Q120" s="181">
        <f xml:space="preserve"> PR19FDPublishedTables!Q$205</f>
        <v>678.20150951566575</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809.92425748840958</v>
      </c>
      <c r="N121" s="181">
        <f xml:space="preserve"> PR19FDPublishedTables!N$209</f>
        <v>778.77012110786313</v>
      </c>
      <c r="O121" s="181">
        <f xml:space="preserve"> PR19FDPublishedTables!O$209</f>
        <v>749.6865855165604</v>
      </c>
      <c r="P121" s="181">
        <f xml:space="preserve"> PR19FDPublishedTables!P$209</f>
        <v>721.8605237965287</v>
      </c>
      <c r="Q121" s="181">
        <f xml:space="preserve"> PR19FDPublishedTables!Q$209</f>
        <v>695.06727995773622</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825.99353222375044</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825.99353222375044</v>
      </c>
      <c r="N124" s="181">
        <f xml:space="preserve"> PR19FDPublishedTables!N$247</f>
        <v>786.8577812053154</v>
      </c>
      <c r="O124" s="181">
        <f xml:space="preserve"> PR19FDPublishedTables!O$247</f>
        <v>749.57629047830653</v>
      </c>
      <c r="P124" s="181">
        <f xml:space="preserve"> PR19FDPublishedTables!P$247</f>
        <v>714.06120479173501</v>
      </c>
      <c r="Q124" s="181">
        <f xml:space="preserve"> PR19FDPublishedTables!Q$247</f>
        <v>680.22883149527831</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39.135751018434533</v>
      </c>
      <c r="N125" s="181">
        <f xml:space="preserve"> PR19FDPublishedTables!N$248</f>
        <v>37.281490727008858</v>
      </c>
      <c r="O125" s="181">
        <f xml:space="preserve"> PR19FDPublishedTables!O$248</f>
        <v>35.515085686572</v>
      </c>
      <c r="P125" s="181">
        <f xml:space="preserve"> PR19FDPublishedTables!P$248</f>
        <v>33.83237329645663</v>
      </c>
      <c r="Q125" s="181">
        <f xml:space="preserve"> PR19FDPublishedTables!Q$248</f>
        <v>32.229388180909538</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786.85778120531586</v>
      </c>
      <c r="N127" s="181">
        <f xml:space="preserve"> PR19FDPublishedTables!N$250</f>
        <v>749.57629047830653</v>
      </c>
      <c r="O127" s="181">
        <f xml:space="preserve"> PR19FDPublishedTables!O$250</f>
        <v>714.06120479173455</v>
      </c>
      <c r="P127" s="181">
        <f xml:space="preserve"> PR19FDPublishedTables!P$250</f>
        <v>680.22883149527843</v>
      </c>
      <c r="Q127" s="181">
        <f xml:space="preserve"> PR19FDPublishedTables!Q$250</f>
        <v>647.99944331436882</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806.42565671453315</v>
      </c>
      <c r="N128" s="181">
        <f xml:space="preserve"> PR19FDPublishedTables!N$254</f>
        <v>768.21703584181091</v>
      </c>
      <c r="O128" s="181">
        <f xml:space="preserve"> PR19FDPublishedTables!O$254</f>
        <v>731.8187476350206</v>
      </c>
      <c r="P128" s="181">
        <f xml:space="preserve"> PR19FDPublishedTables!P$254</f>
        <v>697.14501814350672</v>
      </c>
      <c r="Q128" s="181">
        <f xml:space="preserve"> PR19FDPublishedTables!Q$254</f>
        <v>664.11413740482362</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105.59410118157108</v>
      </c>
      <c r="O131" s="181">
        <f xml:space="preserve"> PR19FDPublishedTables!O$285</f>
        <v>205.83170616185623</v>
      </c>
      <c r="P131" s="181">
        <f xml:space="preserve"> PR19FDPublishedTables!P$285</f>
        <v>293.44354463719731</v>
      </c>
      <c r="Q131" s="181">
        <f xml:space="preserve"> PR19FDPublishedTables!Q$285</f>
        <v>371.70263214497669</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108.15633640961013</v>
      </c>
      <c r="N132" s="181">
        <f xml:space="preserve"> PR19FDPublishedTables!N$286</f>
        <v>107.79433557003519</v>
      </c>
      <c r="O132" s="181">
        <f xml:space="preserve"> PR19FDPublishedTables!O$286</f>
        <v>99.726725782215411</v>
      </c>
      <c r="P132" s="181">
        <f xml:space="preserve"> PR19FDPublishedTables!P$286</f>
        <v>94.398823978630404</v>
      </c>
      <c r="Q132" s="181">
        <f xml:space="preserve"> PR19FDPublishedTables!Q$286</f>
        <v>91.519840743674564</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2.5622352280392588</v>
      </c>
      <c r="N133" s="181">
        <f xml:space="preserve"> PR19FDPublishedTables!N$287</f>
        <v>7.5567305897496535</v>
      </c>
      <c r="O133" s="181">
        <f xml:space="preserve"> PR19FDPublishedTables!O$287</f>
        <v>12.114887306874802</v>
      </c>
      <c r="P133" s="181">
        <f xml:space="preserve"> PR19FDPublishedTables!P$287</f>
        <v>16.139736470850863</v>
      </c>
      <c r="Q133" s="181">
        <f xml:space="preserve"> PR19FDPublishedTables!Q$287</f>
        <v>19.779465428541055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105.59410118157088</v>
      </c>
      <c r="N134" s="181">
        <f xml:space="preserve"> PR19FDPublishedTables!N$288</f>
        <v>205.8317061618566</v>
      </c>
      <c r="O134" s="181">
        <f xml:space="preserve"> PR19FDPublishedTables!O$288</f>
        <v>293.44354463719685</v>
      </c>
      <c r="P134" s="181">
        <f xml:space="preserve"> PR19FDPublishedTables!P$288</f>
        <v>371.70263214497686</v>
      </c>
      <c r="Q134" s="181">
        <f xml:space="preserve"> PR19FDPublishedTables!Q$288</f>
        <v>443.44300746011021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52.797050590785439</v>
      </c>
      <c r="N135" s="181">
        <f xml:space="preserve"> PR19FDPublishedTables!N$292</f>
        <v>155.71290367171383</v>
      </c>
      <c r="O135" s="181">
        <f xml:space="preserve"> PR19FDPublishedTables!O$292</f>
        <v>249.63762539952654</v>
      </c>
      <c r="P135" s="181">
        <f xml:space="preserve"> PR19FDPublishedTables!P$292</f>
        <v>332.57308839108708</v>
      </c>
      <c r="Q135" s="181">
        <f xml:space="preserve"> PR19FDPublishedTables!Q$292</f>
        <v>407.57281980254345</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809.92425748840958</v>
      </c>
      <c r="N137" s="196">
        <f t="shared" si="52"/>
        <v>778.77012110786313</v>
      </c>
      <c r="O137" s="196">
        <f t="shared" si="52"/>
        <v>749.6865855165604</v>
      </c>
      <c r="P137" s="196">
        <f t="shared" si="52"/>
        <v>721.8605237965287</v>
      </c>
      <c r="Q137" s="196">
        <f t="shared" si="52"/>
        <v>695.06727995773622</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806.42565671453315</v>
      </c>
      <c r="N138" s="196">
        <f t="shared" si="53"/>
        <v>768.21703584181091</v>
      </c>
      <c r="O138" s="196">
        <f t="shared" si="53"/>
        <v>731.8187476350206</v>
      </c>
      <c r="P138" s="196">
        <f t="shared" si="53"/>
        <v>697.14501814350672</v>
      </c>
      <c r="Q138" s="196">
        <f t="shared" si="53"/>
        <v>664.11413740482362</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52.797050590785439</v>
      </c>
      <c r="N139" s="196">
        <f t="shared" si="54"/>
        <v>155.71290367171383</v>
      </c>
      <c r="O139" s="196">
        <f t="shared" si="54"/>
        <v>249.63762539952654</v>
      </c>
      <c r="P139" s="196">
        <f t="shared" si="54"/>
        <v>332.57308839108708</v>
      </c>
      <c r="Q139" s="196">
        <f t="shared" si="54"/>
        <v>407.57281980254345</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1669.1469647937281</v>
      </c>
      <c r="N140" s="320">
        <f t="shared" si="55"/>
        <v>1702.7000606213878</v>
      </c>
      <c r="O140" s="320">
        <f xml:space="preserve"> SUM(O137:O139)</f>
        <v>1731.1429585511075</v>
      </c>
      <c r="P140" s="320">
        <f t="shared" si="55"/>
        <v>1751.5786303311227</v>
      </c>
      <c r="Q140" s="320">
        <f t="shared" si="55"/>
        <v>1766.7542371651034</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873.22500999400609</v>
      </c>
      <c r="N149" s="196">
        <f t="shared" si="58"/>
        <v>891.68269411300014</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41.373588582698503</v>
      </c>
      <c r="N150" s="196">
        <f t="shared" si="59"/>
        <v>42.248117621822011</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860.73466431632141</v>
      </c>
      <c r="M151" s="196">
        <f t="shared" si="60"/>
        <v>831.85142141130757</v>
      </c>
      <c r="N151" s="196">
        <f t="shared" si="60"/>
        <v>849.43457649117818</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869.45297122928616</v>
      </c>
      <c r="N153" s="196">
        <f t="shared" si="61"/>
        <v>879.59953472335758</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41.194868575617491</v>
      </c>
      <c r="N154" s="196">
        <f t="shared" si="62"/>
        <v>41.675614933918432</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860.73466431632141</v>
      </c>
      <c r="M156" s="196">
        <f t="shared" si="64"/>
        <v>828.25810265366863</v>
      </c>
      <c r="N156" s="196">
        <f t="shared" si="64"/>
        <v>837.9239197894392</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118.03978366530976</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113.8469544615471</v>
      </c>
      <c r="N159" s="196">
        <f t="shared" si="66"/>
        <v>120.49934521582377</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2.697046580993828</v>
      </c>
      <c r="N160" s="196">
        <f t="shared" si="67"/>
        <v>8.4473927430593445</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111.14990788055329</v>
      </c>
      <c r="N161" s="196">
        <f t="shared" si="68"/>
        <v>230.09173613807417</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847.94005303820165</v>
      </c>
      <c r="N163" s="196">
        <f t="shared" si="69"/>
        <v>845.27631728115591</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844.27723679540907</v>
      </c>
      <c r="N164" s="196">
        <f t="shared" si="70"/>
        <v>833.82200899702093</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55.275210569738846</v>
      </c>
      <c r="N165" s="196">
        <f t="shared" si="71"/>
        <v>169.01063125218647</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1747.4925004033496</v>
      </c>
      <c r="N166" s="243">
        <f t="shared" si="72"/>
        <v>1848.1089575303633</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860.73466431632141</v>
      </c>
      <c r="M170" s="318">
        <f t="shared" si="73"/>
        <v>831.85142141130757</v>
      </c>
      <c r="N170" s="318">
        <f t="shared" si="73"/>
        <v>849.43457649117818</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860.73466431632141</v>
      </c>
      <c r="M171" s="318">
        <f t="shared" si="74"/>
        <v>828.25810265366863</v>
      </c>
      <c r="N171" s="318">
        <f t="shared" si="74"/>
        <v>837.9239197894392</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111.14990788055329</v>
      </c>
      <c r="N172" s="318">
        <f t="shared" si="75"/>
        <v>230.09173613807417</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1721.4693286326428</v>
      </c>
      <c r="M173" s="319">
        <f t="shared" si="76"/>
        <v>1771.2594319455293</v>
      </c>
      <c r="N173" s="319">
        <f t="shared" si="76"/>
        <v>1917.4502324186915</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869.45297122928616</v>
      </c>
      <c r="N175" s="318">
        <f xml:space="preserve"> M170 * N$21</f>
        <v>883.41559338575507</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869.45297122928616</v>
      </c>
      <c r="N176" s="318">
        <f t="shared" si="77"/>
        <v>879.59953472335826</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118.03978366530956</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1738.9059424585723</v>
      </c>
      <c r="N178" s="319">
        <f t="shared" si="79"/>
        <v>1881.0549117744231</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1738.9059424585723</v>
      </c>
      <c r="N180" s="196">
        <f t="shared" si="80"/>
        <v>1881.0549117744231</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1721.4693286326428</v>
      </c>
      <c r="N181" s="196">
        <f t="shared" si="81"/>
        <v>1771.2594319455293</v>
      </c>
      <c r="O181" s="196">
        <f t="shared" si="81"/>
        <v>1917.4502324186915</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17.436613825929498</v>
      </c>
      <c r="N183" s="320">
        <f t="shared" si="83"/>
        <v>109.7954798288938</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1747.4925004033496</v>
      </c>
      <c r="N188" s="195">
        <f t="shared" si="84"/>
        <v>1848.1089575303633</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698.99700016133988</v>
      </c>
      <c r="N189" s="195">
        <f t="shared" si="85"/>
        <v>739.24358301214534</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1669.1469647937281</v>
      </c>
      <c r="N190" s="196">
        <f t="shared" si="86"/>
        <v>1702.7000606213878</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667.65878591749129</v>
      </c>
      <c r="N191" s="196">
        <f xml:space="preserve"> N187 * N190</f>
        <v>681.08002424855522</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0.40090000000000003</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1747.4925004033496</v>
      </c>
      <c r="N196" s="195">
        <f t="shared" si="88"/>
        <v>1848.1089575303633</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700.56974341170292</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1669.1469647937281</v>
      </c>
      <c r="N198" s="196">
        <f t="shared" si="90"/>
        <v>1702.7000606213878</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669.16101818580569</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1799.8516256004257</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1807.6601101615977</v>
      </c>
      <c r="N207" s="181">
        <f xml:space="preserve"> PR19FDPublishedTables!N$378</f>
        <v>1757.4680814470273</v>
      </c>
      <c r="O207" s="181">
        <f xml:space="preserve"> PR19FDPublishedTables!O$378</f>
        <v>1710.6600095927251</v>
      </c>
      <c r="P207" s="181">
        <f xml:space="preserve"> PR19FDPublishedTables!P$378</f>
        <v>1665.4939246347142</v>
      </c>
      <c r="Q207" s="181">
        <f xml:space="preserve"> PR19FDPublishedTables!Q$378</f>
        <v>1621.52034737489</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66.486127220871552</v>
      </c>
      <c r="N208" s="181">
        <f xml:space="preserve"> PR19FDPublishedTables!N$379</f>
        <v>64.640053621176818</v>
      </c>
      <c r="O208" s="181">
        <f xml:space="preserve"> PR19FDPublishedTables!O$379</f>
        <v>62.918442681833326</v>
      </c>
      <c r="P208" s="181">
        <f xml:space="preserve"> PR19FDPublishedTables!P$379</f>
        <v>61.257224373310301</v>
      </c>
      <c r="Q208" s="181">
        <f xml:space="preserve"> PR19FDPublishedTables!Q$379</f>
        <v>59.639866754132747</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1741.1739829407261</v>
      </c>
      <c r="N209" s="181">
        <f xml:space="preserve"> PR19FDPublishedTables!N$380</f>
        <v>1692.8280278258505</v>
      </c>
      <c r="O209" s="181">
        <f xml:space="preserve"> PR19FDPublishedTables!O$380</f>
        <v>1647.7415669108918</v>
      </c>
      <c r="P209" s="181">
        <f xml:space="preserve"> PR19FDPublishedTables!P$380</f>
        <v>1604.2367002614039</v>
      </c>
      <c r="Q209" s="181">
        <f xml:space="preserve"> PR19FDPublishedTables!Q$380</f>
        <v>1561.8804806207572</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1774.417046551162</v>
      </c>
      <c r="N210" s="181">
        <f xml:space="preserve"> PR19FDPublishedTables!N$384</f>
        <v>1725.1480546364389</v>
      </c>
      <c r="O210" s="181">
        <f xml:space="preserve"> PR19FDPublishedTables!O$384</f>
        <v>1679.2007882518085</v>
      </c>
      <c r="P210" s="181">
        <f xml:space="preserve"> PR19FDPublishedTables!P$384</f>
        <v>1634.8653124480591</v>
      </c>
      <c r="Q210" s="181">
        <f xml:space="preserve"> PR19FDPublishedTables!Q$384</f>
        <v>1591.7004139978235</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1799.8516256004257</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1799.8516256004261</v>
      </c>
      <c r="N213" s="181">
        <f xml:space="preserve"> PR19FDPublishedTables!N$422</f>
        <v>1733.6526961193467</v>
      </c>
      <c r="O213" s="181">
        <f xml:space="preserve"> PR19FDPublishedTables!O$422</f>
        <v>1669.8885774871649</v>
      </c>
      <c r="P213" s="181">
        <f xml:space="preserve"> PR19FDPublishedTables!P$422</f>
        <v>1608.469716837765</v>
      </c>
      <c r="Q213" s="181">
        <f xml:space="preserve"> PR19FDPublishedTables!Q$422</f>
        <v>1549.3098550786669</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66.198929481087475</v>
      </c>
      <c r="N214" s="181">
        <f xml:space="preserve"> PR19FDPublishedTables!N$423</f>
        <v>63.764118632176533</v>
      </c>
      <c r="O214" s="181">
        <f xml:space="preserve"> PR19FDPublishedTables!O$423</f>
        <v>61.418860649398646</v>
      </c>
      <c r="P214" s="181">
        <f xml:space="preserve"> PR19FDPublishedTables!P$423</f>
        <v>59.159861759097353</v>
      </c>
      <c r="Q214" s="181">
        <f xml:space="preserve"> PR19FDPublishedTables!Q$423</f>
        <v>56.983949333318996</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1733.6526961193385</v>
      </c>
      <c r="N216" s="181">
        <f xml:space="preserve"> PR19FDPublishedTables!N$425</f>
        <v>1669.8885774871701</v>
      </c>
      <c r="O216" s="181">
        <f xml:space="preserve"> PR19FDPublishedTables!O$425</f>
        <v>1608.4697168377663</v>
      </c>
      <c r="P216" s="181">
        <f xml:space="preserve"> PR19FDPublishedTables!P$425</f>
        <v>1549.3098550786676</v>
      </c>
      <c r="Q216" s="181">
        <f xml:space="preserve"> PR19FDPublishedTables!Q$425</f>
        <v>1492.3259057453479</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1766.7521608598822</v>
      </c>
      <c r="N217" s="181">
        <f xml:space="preserve"> PR19FDPublishedTables!N$429</f>
        <v>1701.7706368032584</v>
      </c>
      <c r="O217" s="181">
        <f xml:space="preserve"> PR19FDPublishedTables!O$429</f>
        <v>1639.1791471624656</v>
      </c>
      <c r="P217" s="181">
        <f xml:space="preserve"> PR19FDPublishedTables!P$429</f>
        <v>1578.8897859582162</v>
      </c>
      <c r="Q217" s="181">
        <f xml:space="preserve"> PR19FDPublishedTables!Q$429</f>
        <v>1520.8178804120075</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130.96970988191993</v>
      </c>
      <c r="O220" s="181">
        <f xml:space="preserve"> PR19FDPublishedTables!O$460</f>
        <v>230.06199952012363</v>
      </c>
      <c r="P220" s="181">
        <f xml:space="preserve"> PR19FDPublishedTables!P$460</f>
        <v>333.02292271620672</v>
      </c>
      <c r="Q220" s="181">
        <f xml:space="preserve"> PR19FDPublishedTables!Q$460</f>
        <v>424.6286741246102</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133.42338017611954</v>
      </c>
      <c r="N221" s="181">
        <f xml:space="preserve"> PR19FDPublishedTables!N$461</f>
        <v>105.85608854577409</v>
      </c>
      <c r="O221" s="181">
        <f xml:space="preserve"> PR19FDPublishedTables!O$461</f>
        <v>113.51011619688474</v>
      </c>
      <c r="P221" s="181">
        <f xml:space="preserve"> PR19FDPublishedTables!P$461</f>
        <v>105.80008090793187</v>
      </c>
      <c r="Q221" s="181">
        <f xml:space="preserve"> PR19FDPublishedTables!Q$461</f>
        <v>104.32417214201905</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2.4536702942001645</v>
      </c>
      <c r="N222" s="181">
        <f xml:space="preserve"> PR19FDPublishedTables!N$462</f>
        <v>6.7637989075700764</v>
      </c>
      <c r="O222" s="181">
        <f xml:space="preserve"> PR19FDPublishedTables!O$462</f>
        <v>10.549193000801035</v>
      </c>
      <c r="P222" s="181">
        <f xml:space="preserve"> PR19FDPublishedTables!P$462</f>
        <v>14.194329499528562</v>
      </c>
      <c r="Q222" s="181">
        <f xml:space="preserve"> PR19FDPublishedTables!Q$462</f>
        <v>17.536466596736577</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130.96970988191939</v>
      </c>
      <c r="N223" s="181">
        <f xml:space="preserve"> PR19FDPublishedTables!N$463</f>
        <v>230.06199952012392</v>
      </c>
      <c r="O223" s="181">
        <f xml:space="preserve"> PR19FDPublishedTables!O$463</f>
        <v>333.02292271620735</v>
      </c>
      <c r="P223" s="181">
        <f xml:space="preserve"> PR19FDPublishedTables!P$463</f>
        <v>424.62867412461003</v>
      </c>
      <c r="Q223" s="181">
        <f xml:space="preserve"> PR19FDPublishedTables!Q$463</f>
        <v>511.41637966989259</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65.484854940959693</v>
      </c>
      <c r="N224" s="181">
        <f xml:space="preserve"> PR19FDPublishedTables!N$467</f>
        <v>180.51585470102191</v>
      </c>
      <c r="O224" s="181">
        <f xml:space="preserve"> PR19FDPublishedTables!O$467</f>
        <v>281.54246111816548</v>
      </c>
      <c r="P224" s="181">
        <f xml:space="preserve"> PR19FDPublishedTables!P$467</f>
        <v>378.82579842040838</v>
      </c>
      <c r="Q224" s="181">
        <f xml:space="preserve"> PR19FDPublishedTables!Q$467</f>
        <v>468.0225268972514</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1774.417046551162</v>
      </c>
      <c r="N226" s="196">
        <f t="shared" si="92"/>
        <v>1725.1480546364389</v>
      </c>
      <c r="O226" s="196">
        <f t="shared" si="92"/>
        <v>1679.2007882518085</v>
      </c>
      <c r="P226" s="196">
        <f t="shared" si="92"/>
        <v>1634.8653124480591</v>
      </c>
      <c r="Q226" s="196">
        <f t="shared" si="92"/>
        <v>1591.7004139978235</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1766.7521608598822</v>
      </c>
      <c r="N227" s="196">
        <f t="shared" si="93"/>
        <v>1701.7706368032584</v>
      </c>
      <c r="O227" s="196">
        <f t="shared" si="93"/>
        <v>1639.1791471624656</v>
      </c>
      <c r="P227" s="196">
        <f t="shared" si="93"/>
        <v>1578.8897859582162</v>
      </c>
      <c r="Q227" s="196">
        <f t="shared" si="93"/>
        <v>1520.8178804120075</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65.484854940959693</v>
      </c>
      <c r="N228" s="196">
        <f t="shared" si="94"/>
        <v>180.51585470102191</v>
      </c>
      <c r="O228" s="196">
        <f t="shared" si="94"/>
        <v>281.54246111816548</v>
      </c>
      <c r="P228" s="196">
        <f t="shared" si="94"/>
        <v>378.82579842040838</v>
      </c>
      <c r="Q228" s="196">
        <f t="shared" si="94"/>
        <v>468.0225268972514</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3606.6540623520041</v>
      </c>
      <c r="N229" s="320">
        <f t="shared" si="95"/>
        <v>3607.4345461407192</v>
      </c>
      <c r="O229" s="320">
        <f xml:space="preserve"> SUM(O226:O228)</f>
        <v>3599.9223965324395</v>
      </c>
      <c r="P229" s="320">
        <f t="shared" ref="P229:Q229" si="96" xml:space="preserve"> SUM(P226:P228)</f>
        <v>3592.5808968266838</v>
      </c>
      <c r="Q229" s="320">
        <f t="shared" si="96"/>
        <v>3580.5408213070823</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1902.7696857642154</v>
      </c>
      <c r="N238" s="196">
        <f t="shared" si="99"/>
        <v>1964.6092898312365</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69.984277845478431</v>
      </c>
      <c r="N239" s="196">
        <f t="shared" si="100"/>
        <v>72.258751769075005</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1875.5530453242243</v>
      </c>
      <c r="M240" s="196">
        <f t="shared" si="101"/>
        <v>1832.7854079187368</v>
      </c>
      <c r="N240" s="196">
        <f t="shared" si="101"/>
        <v>1892.3505380621616</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1894.5503597796269</v>
      </c>
      <c r="N242" s="196">
        <f t="shared" si="102"/>
        <v>1937.9869416079057</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69.681969269873321</v>
      </c>
      <c r="N243" s="196">
        <f t="shared" si="103"/>
        <v>71.27957608170702</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1875.5530453242243</v>
      </c>
      <c r="M245" s="196">
        <f t="shared" si="105"/>
        <v>1824.8683905097535</v>
      </c>
      <c r="N245" s="196">
        <f t="shared" si="105"/>
        <v>1866.7073655261986</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146.40624853264359</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140.44341729077547</v>
      </c>
      <c r="N248" s="196">
        <f t="shared" si="107"/>
        <v>118.33264975771004</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2.5827695308532683</v>
      </c>
      <c r="N249" s="196">
        <f t="shared" si="108"/>
        <v>7.5610034165864128</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137.86064775992222</v>
      </c>
      <c r="N250" s="196">
        <f t="shared" si="109"/>
        <v>257.17789487376723</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1857.7036934666858</v>
      </c>
      <c r="N252" s="196">
        <f t="shared" si="110"/>
        <v>1872.4739879765734</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1849.6790374331076</v>
      </c>
      <c r="N253" s="196">
        <f t="shared" si="111"/>
        <v>1847.1001618397115</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68.558548356147895</v>
      </c>
      <c r="N254" s="196">
        <f t="shared" si="112"/>
        <v>195.93172970667453</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3775.9412792559415</v>
      </c>
      <c r="N255" s="243">
        <f t="shared" si="113"/>
        <v>3915.5058795229597</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1875.5530453242243</v>
      </c>
      <c r="M259" s="318">
        <f t="shared" si="114"/>
        <v>1832.7854079187368</v>
      </c>
      <c r="N259" s="318">
        <f t="shared" si="114"/>
        <v>1892.3505380621616</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1875.5530453242243</v>
      </c>
      <c r="M260" s="318">
        <f t="shared" si="115"/>
        <v>1824.8683905097535</v>
      </c>
      <c r="N260" s="318">
        <f t="shared" si="115"/>
        <v>1866.7073655261986</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137.86064775992222</v>
      </c>
      <c r="N261" s="318">
        <f t="shared" si="116"/>
        <v>257.17789487376723</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3751.1060906484486</v>
      </c>
      <c r="M262" s="319">
        <f t="shared" si="117"/>
        <v>3795.5144461884129</v>
      </c>
      <c r="N262" s="319">
        <f t="shared" si="117"/>
        <v>4016.2357984621276</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1894.5503597796264</v>
      </c>
      <c r="N264" s="318">
        <f xml:space="preserve"> M259 * N$21</f>
        <v>1946.3947130586405</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1894.5503597796264</v>
      </c>
      <c r="N265" s="318">
        <f t="shared" ref="N265:N266" si="125" xml:space="preserve"> M260 * N$21</f>
        <v>1937.9869416078968</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146.40624853264302</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3789.1007195592529</v>
      </c>
      <c r="N267" s="319">
        <f t="shared" si="126"/>
        <v>4030.7879031991806</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3789.1007195592529</v>
      </c>
      <c r="N269" s="196">
        <f t="shared" si="127"/>
        <v>4030.7879031991806</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3751.1060906484486</v>
      </c>
      <c r="N270" s="196">
        <f t="shared" ref="N270" si="132" xml:space="preserve"> M262</f>
        <v>3795.5144461884129</v>
      </c>
      <c r="O270" s="196">
        <f t="shared" ref="O270" si="133" xml:space="preserve"> N262</f>
        <v>4016.2357984621276</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37.994628910804295</v>
      </c>
      <c r="N272" s="320">
        <f t="shared" si="137"/>
        <v>235.27345701076774</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3775.9412792559415</v>
      </c>
      <c r="N277" s="195">
        <f t="shared" si="138"/>
        <v>3915.5058795229597</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1510.3765117023768</v>
      </c>
      <c r="N278" s="195">
        <f t="shared" si="139"/>
        <v>1566.2023518091839</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3606.6540623520041</v>
      </c>
      <c r="N279" s="196">
        <f t="shared" si="140"/>
        <v>3607.4345461407192</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1442.6616249408016</v>
      </c>
      <c r="N280" s="196">
        <f xml:space="preserve"> N276 * N279</f>
        <v>1442.9738184562877</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0.40090000000000003</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3775.9412792559415</v>
      </c>
      <c r="N285" s="195">
        <f t="shared" si="148"/>
        <v>3915.5058795229597</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1513.774858853707</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3606.6540623520041</v>
      </c>
      <c r="N287" s="196">
        <f t="shared" ref="N287:Q287" si="151" xml:space="preserve"> N229 * N$13</f>
        <v>3607.4345461407192</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1445.9076135969185</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109.98829635912483</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110.46547008934456</v>
      </c>
      <c r="N296" s="181">
        <f xml:space="preserve"> PR19FDPublishedTables!N$553</f>
        <v>104.15362571544807</v>
      </c>
      <c r="O296" s="181">
        <f xml:space="preserve"> PR19FDPublishedTables!O$553</f>
        <v>98.316820567261885</v>
      </c>
      <c r="P296" s="181">
        <f xml:space="preserve"> PR19FDPublishedTables!P$553</f>
        <v>92.82914524882716</v>
      </c>
      <c r="Q296" s="181">
        <f xml:space="preserve"> PR19FDPublishedTables!Q$553</f>
        <v>87.647771336670189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7.2774889025860672</v>
      </c>
      <c r="N297" s="181">
        <f xml:space="preserve"> PR19FDPublishedTables!N$554</f>
        <v>6.861663239157207</v>
      </c>
      <c r="O297" s="181">
        <f xml:space="preserve"> PR19FDPublishedTables!O$554</f>
        <v>6.4771332619785964</v>
      </c>
      <c r="P297" s="181">
        <f xml:space="preserve"> PR19FDPublishedTables!P$554</f>
        <v>6.1156040329932422</v>
      </c>
      <c r="Q297" s="181">
        <f xml:space="preserve"> PR19FDPublishedTables!Q$554</f>
        <v>5.7742540064612227</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103.18798118675849</v>
      </c>
      <c r="N298" s="181">
        <f xml:space="preserve"> PR19FDPublishedTables!N$555</f>
        <v>97.291962476290863</v>
      </c>
      <c r="O298" s="181">
        <f xml:space="preserve"> PR19FDPublishedTables!O$555</f>
        <v>91.839687305283292</v>
      </c>
      <c r="P298" s="181">
        <f xml:space="preserve"> PR19FDPublishedTables!P$555</f>
        <v>86.713541215833914</v>
      </c>
      <c r="Q298" s="181">
        <f xml:space="preserve"> PR19FDPublishedTables!Q$555</f>
        <v>81.873517330208969</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106.82672563805153</v>
      </c>
      <c r="N299" s="181">
        <f xml:space="preserve"> PR19FDPublishedTables!N$559</f>
        <v>100.72279409586946</v>
      </c>
      <c r="O299" s="181">
        <f xml:space="preserve"> PR19FDPublishedTables!O$559</f>
        <v>95.078253936272588</v>
      </c>
      <c r="P299" s="181">
        <f xml:space="preserve"> PR19FDPublishedTables!P$559</f>
        <v>89.771343232330537</v>
      </c>
      <c r="Q299" s="181">
        <f xml:space="preserve"> PR19FDPublishedTables!Q$559</f>
        <v>84.760644333439586</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109.98829635912483</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109.98829635912485</v>
      </c>
      <c r="N302" s="181">
        <f xml:space="preserve"> PR19FDPublishedTables!N$597</f>
        <v>102.74224376440418</v>
      </c>
      <c r="O302" s="181">
        <f xml:space="preserve"> PR19FDPublishedTables!O$597</f>
        <v>95.973562671411685</v>
      </c>
      <c r="P302" s="181">
        <f xml:space="preserve"> PR19FDPublishedTables!P$597</f>
        <v>89.650803743052492</v>
      </c>
      <c r="Q302" s="181">
        <f xml:space="preserve"> PR19FDPublishedTables!Q$597</f>
        <v>83.744589531314645</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7.2460525947201706</v>
      </c>
      <c r="N303" s="181">
        <f xml:space="preserve"> PR19FDPublishedTables!N$598</f>
        <v>6.7686810929922467</v>
      </c>
      <c r="O303" s="181">
        <f xml:space="preserve"> PR19FDPublishedTables!O$598</f>
        <v>6.3227589283596766</v>
      </c>
      <c r="P303" s="181">
        <f xml:space="preserve"> PR19FDPublishedTables!P$598</f>
        <v>5.9062142117378347</v>
      </c>
      <c r="Q303" s="181">
        <f xml:space="preserve"> PR19FDPublishedTables!Q$598</f>
        <v>5.5171115505401405</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102.74224376440468</v>
      </c>
      <c r="N305" s="181">
        <f xml:space="preserve"> PR19FDPublishedTables!N$600</f>
        <v>95.973562671411926</v>
      </c>
      <c r="O305" s="181">
        <f xml:space="preserve"> PR19FDPublishedTables!O$600</f>
        <v>89.650803743052009</v>
      </c>
      <c r="P305" s="181">
        <f xml:space="preserve"> PR19FDPublishedTables!P$600</f>
        <v>83.744589531314659</v>
      </c>
      <c r="Q305" s="181">
        <f xml:space="preserve"> PR19FDPublishedTables!Q$600</f>
        <v>78.227477980774509</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106.36527006176476</v>
      </c>
      <c r="N306" s="181">
        <f xml:space="preserve"> PR19FDPublishedTables!N$604</f>
        <v>99.357903217908046</v>
      </c>
      <c r="O306" s="181">
        <f xml:space="preserve"> PR19FDPublishedTables!O$604</f>
        <v>92.81218320723184</v>
      </c>
      <c r="P306" s="181">
        <f xml:space="preserve"> PR19FDPublishedTables!P$604</f>
        <v>86.697696637183583</v>
      </c>
      <c r="Q306" s="181">
        <f xml:space="preserve"> PR19FDPublishedTables!Q$604</f>
        <v>80.986033756044577</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9.5032779595122996</v>
      </c>
      <c r="O309" s="181">
        <f xml:space="preserve"> PR19FDPublishedTables!O$635</f>
        <v>18.013315659161513</v>
      </c>
      <c r="P309" s="181">
        <f xml:space="preserve"> PR19FDPublishedTables!P$635</f>
        <v>26.135290013763765</v>
      </c>
      <c r="Q309" s="181">
        <f xml:space="preserve"> PR19FDPublishedTables!Q$635</f>
        <v>33.215508713011801</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9.826979727377374</v>
      </c>
      <c r="N310" s="181">
        <f xml:space="preserve"> PR19FDPublishedTables!N$636</f>
        <v>9.4473111370816412</v>
      </c>
      <c r="O310" s="181">
        <f xml:space="preserve"> PR19FDPublishedTables!O$636</f>
        <v>9.6257693362904853</v>
      </c>
      <c r="P310" s="181">
        <f xml:space="preserve"> PR19FDPublishedTables!P$636</f>
        <v>9.1018325627917243</v>
      </c>
      <c r="Q310" s="181">
        <f xml:space="preserve"> PR19FDPublishedTables!Q$636</f>
        <v>8.2174534736925775</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0.32370176786504062</v>
      </c>
      <c r="N311" s="181">
        <f xml:space="preserve"> PR19FDPublishedTables!N$637</f>
        <v>0.93727343743249403</v>
      </c>
      <c r="O311" s="181">
        <f xml:space="preserve"> PR19FDPublishedTables!O$637</f>
        <v>1.5037949816881708</v>
      </c>
      <c r="P311" s="181">
        <f xml:space="preserve"> PR19FDPublishedTables!P$637</f>
        <v>2.0216138635437071</v>
      </c>
      <c r="Q311" s="181">
        <f xml:space="preserve"> PR19FDPublishedTables!Q$637</f>
        <v>2.4589286504113921</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9.5032779595123333</v>
      </c>
      <c r="N312" s="181">
        <f xml:space="preserve"> PR19FDPublishedTables!N$638</f>
        <v>18.013315659161446</v>
      </c>
      <c r="O312" s="181">
        <f xml:space="preserve"> PR19FDPublishedTables!O$638</f>
        <v>26.135290013763829</v>
      </c>
      <c r="P312" s="181">
        <f xml:space="preserve"> PR19FDPublishedTables!P$638</f>
        <v>33.215508713011786</v>
      </c>
      <c r="Q312" s="181">
        <f xml:space="preserve"> PR19FDPublishedTables!Q$638</f>
        <v>38.974033536292986</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4.7516389797561667</v>
      </c>
      <c r="N313" s="181">
        <f xml:space="preserve"> PR19FDPublishedTables!N$642</f>
        <v>13.758296809336873</v>
      </c>
      <c r="O313" s="181">
        <f xml:space="preserve"> PR19FDPublishedTables!O$642</f>
        <v>22.074302836462671</v>
      </c>
      <c r="P313" s="181">
        <f xml:space="preserve"> PR19FDPublishedTables!P$642</f>
        <v>29.675399363387776</v>
      </c>
      <c r="Q313" s="181">
        <f xml:space="preserve"> PR19FDPublishedTables!Q$642</f>
        <v>36.094771124652397</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106.82672563805153</v>
      </c>
      <c r="N315" s="196">
        <f t="shared" si="159"/>
        <v>100.72279409586946</v>
      </c>
      <c r="O315" s="196">
        <f t="shared" si="159"/>
        <v>95.078253936272588</v>
      </c>
      <c r="P315" s="196">
        <f t="shared" si="159"/>
        <v>89.771343232330537</v>
      </c>
      <c r="Q315" s="196">
        <f t="shared" si="159"/>
        <v>84.760644333439586</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106.36527006176476</v>
      </c>
      <c r="N316" s="196">
        <f t="shared" si="160"/>
        <v>99.357903217908046</v>
      </c>
      <c r="O316" s="196">
        <f t="shared" si="160"/>
        <v>92.81218320723184</v>
      </c>
      <c r="P316" s="196">
        <f t="shared" si="160"/>
        <v>86.697696637183583</v>
      </c>
      <c r="Q316" s="196">
        <f t="shared" si="160"/>
        <v>80.986033756044577</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4.7516389797561667</v>
      </c>
      <c r="N317" s="196">
        <f t="shared" si="161"/>
        <v>13.758296809336873</v>
      </c>
      <c r="O317" s="196">
        <f t="shared" si="161"/>
        <v>22.074302836462671</v>
      </c>
      <c r="P317" s="196">
        <f t="shared" si="161"/>
        <v>29.675399363387776</v>
      </c>
      <c r="Q317" s="196">
        <f t="shared" si="161"/>
        <v>36.094771124652397</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217.94363467957245</v>
      </c>
      <c r="N318" s="320">
        <f t="shared" si="162"/>
        <v>213.83899412311439</v>
      </c>
      <c r="O318" s="320">
        <f xml:space="preserve"> SUM(O315:O317)</f>
        <v>209.96473997996708</v>
      </c>
      <c r="P318" s="320">
        <f t="shared" ref="P318:Q318" si="163" xml:space="preserve"> SUM(P315:P317)</f>
        <v>206.1444392329019</v>
      </c>
      <c r="Q318" s="320">
        <f t="shared" si="163"/>
        <v>201.84144921413656</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116.27758262083258</v>
      </c>
      <c r="N327" s="196">
        <f t="shared" si="166"/>
        <v>116.42952882632051</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7.6603921248715023</v>
      </c>
      <c r="N328" s="196">
        <f t="shared" si="167"/>
        <v>7.6704023735341247</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114.61438334816206</v>
      </c>
      <c r="M329" s="196">
        <f t="shared" si="168"/>
        <v>108.61719049596107</v>
      </c>
      <c r="N329" s="196">
        <f t="shared" si="168"/>
        <v>108.75912645278638</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115.77530251651366</v>
      </c>
      <c r="N331" s="196">
        <f t="shared" si="169"/>
        <v>114.85179656375904</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7.6273018036859384</v>
      </c>
      <c r="N332" s="196">
        <f t="shared" si="170"/>
        <v>7.5664610331066386</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114.61438334816206</v>
      </c>
      <c r="M334" s="196">
        <f t="shared" si="172"/>
        <v>108.14800071282772</v>
      </c>
      <c r="N334" s="196">
        <f t="shared" si="172"/>
        <v>107.2853355306524</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10.623366853828719</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10.344023759091298</v>
      </c>
      <c r="N337" s="196">
        <f t="shared" si="174"/>
        <v>10.560803589988915</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0.34073325381220182</v>
      </c>
      <c r="N338" s="196">
        <f t="shared" si="175"/>
        <v>1.0477436954506851</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10.003290505279097</v>
      </c>
      <c r="N339" s="196">
        <f t="shared" si="176"/>
        <v>20.136426748366947</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111.8409018694234</v>
      </c>
      <c r="N341" s="196">
        <f t="shared" si="177"/>
        <v>109.32442084258214</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111.35778673586171</v>
      </c>
      <c r="N342" s="196">
        <f t="shared" si="178"/>
        <v>107.84296963696498</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4.9746688918876947</v>
      </c>
      <c r="N343" s="196">
        <f t="shared" si="179"/>
        <v>14.933241715171818</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228.17335749717279</v>
      </c>
      <c r="N344" s="243">
        <f t="shared" si="180"/>
        <v>232.10063219471894</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114.61438334816206</v>
      </c>
      <c r="M348" s="318">
        <f t="shared" si="181"/>
        <v>108.61719049596107</v>
      </c>
      <c r="N348" s="318">
        <f t="shared" si="181"/>
        <v>108.75912645278638</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114.61438334816206</v>
      </c>
      <c r="M349" s="318">
        <f t="shared" si="182"/>
        <v>108.14800071282772</v>
      </c>
      <c r="N349" s="318">
        <f t="shared" si="182"/>
        <v>107.2853355306524</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10.003290505279097</v>
      </c>
      <c r="N350" s="318">
        <f t="shared" si="183"/>
        <v>20.136426748366947</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229.22876669632413</v>
      </c>
      <c r="M351" s="319">
        <f t="shared" si="184"/>
        <v>226.76848171406789</v>
      </c>
      <c r="N351" s="319">
        <f t="shared" si="184"/>
        <v>236.18088873180574</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115.77530251651363</v>
      </c>
      <c r="N353" s="318">
        <f xml:space="preserve"> M348 * N$21</f>
        <v>115.35007012561044</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115.77530251651363</v>
      </c>
      <c r="N354" s="318">
        <f t="shared" ref="N354:N355" si="192" xml:space="preserve"> M349 * N$21</f>
        <v>114.85179656375962</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10.623366853828758</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231.55060503302727</v>
      </c>
      <c r="N356" s="319">
        <f t="shared" si="193"/>
        <v>240.82523354319883</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231.55060503302727</v>
      </c>
      <c r="N358" s="196">
        <f t="shared" si="194"/>
        <v>240.82523354319883</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229.22876669632413</v>
      </c>
      <c r="N359" s="196">
        <f t="shared" ref="N359" si="199" xml:space="preserve"> M351</f>
        <v>226.76848171406789</v>
      </c>
      <c r="O359" s="196">
        <f t="shared" ref="O359" si="200" xml:space="preserve"> N351</f>
        <v>236.18088873180574</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2.3218383367031379</v>
      </c>
      <c r="N361" s="320">
        <f t="shared" si="204"/>
        <v>14.056751829130945</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228.17335749717279</v>
      </c>
      <c r="N366" s="195">
        <f t="shared" si="205"/>
        <v>232.10063219471894</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91.269342998869121</v>
      </c>
      <c r="N367" s="195">
        <f t="shared" si="206"/>
        <v>92.840252877887579</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217.94363467957245</v>
      </c>
      <c r="N368" s="196">
        <f t="shared" si="207"/>
        <v>213.83899412311439</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87.177453871828988</v>
      </c>
      <c r="N369" s="196">
        <f xml:space="preserve"> N365 * N368</f>
        <v>85.535597649245759</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0.40090000000000003</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228.17335749717279</v>
      </c>
      <c r="N374" s="195">
        <f t="shared" si="215"/>
        <v>232.10063219471894</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91.474699020616583</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217.94363467957245</v>
      </c>
      <c r="N376" s="196">
        <f t="shared" ref="N376:Q376" si="218" xml:space="preserve"> N318 * N$13</f>
        <v>213.83899412311439</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87.373603143040611</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0.40090000000000003</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2995.4666724888048</v>
      </c>
      <c r="N473" s="196">
        <f t="shared" si="293"/>
        <v>3078.8382973016328</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123.2162286763692</v>
      </c>
      <c r="N474" s="196">
        <f t="shared" si="294"/>
        <v>126.49412535795625</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2952.6204257858776</v>
      </c>
      <c r="M475" s="196">
        <f t="shared" si="295"/>
        <v>2872.2504438124352</v>
      </c>
      <c r="N475" s="196">
        <f t="shared" si="295"/>
        <v>2952.3441719436764</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2982.5272625111502</v>
      </c>
      <c r="N477" s="196">
        <f t="shared" si="296"/>
        <v>3037.1170727821532</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122.68397595148109</v>
      </c>
      <c r="N478" s="196">
        <f t="shared" si="297"/>
        <v>124.78000811799583</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2952.6204257858776</v>
      </c>
      <c r="M480" s="196">
        <f t="shared" si="299"/>
        <v>2859.8432865596683</v>
      </c>
      <c r="N480" s="196">
        <f t="shared" si="299"/>
        <v>2912.3370646641574</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306.22150106630966</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294.57721762673344</v>
      </c>
      <c r="N483" s="196">
        <f t="shared" si="301"/>
        <v>287.45113325403469</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6.2295895840375142</v>
      </c>
      <c r="N484" s="196">
        <f t="shared" si="302"/>
        <v>19.09752467391364</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288.34762804269599</v>
      </c>
      <c r="N485" s="196">
        <f t="shared" si="303"/>
        <v>574.57510964643063</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2918.0347995948091</v>
      </c>
      <c r="N487" s="196">
        <f t="shared" si="304"/>
        <v>2928.0139784526409</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2905.4298693020446</v>
      </c>
      <c r="N488" s="196">
        <f t="shared" si="305"/>
        <v>2888.3365687301939</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143.39621292779623</v>
      </c>
      <c r="N489" s="196">
        <f t="shared" si="306"/>
        <v>427.6084833267073</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5966.8608818246494</v>
      </c>
      <c r="N490" s="320">
        <f t="shared" si="307"/>
        <v>6243.9590305095426</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2.0605923771065875</v>
      </c>
      <c r="N495" s="84">
        <f t="shared" si="309"/>
        <v>14.064842208333403</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17.436613825929498</v>
      </c>
      <c r="N496" s="195">
        <f t="shared" si="310"/>
        <v>109.7954798288938</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37.994628910804295</v>
      </c>
      <c r="N497" s="195">
        <f t="shared" si="311"/>
        <v>235.27345701076774</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2.3218383367031379</v>
      </c>
      <c r="N498" s="195">
        <f t="shared" si="312"/>
        <v>14.056751829130945</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59.813673450543519</v>
      </c>
      <c r="N500" s="312">
        <f t="shared" si="314"/>
        <v>373.19053087712587</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86.101497867274659</v>
      </c>
      <c r="N507" s="84">
        <f t="shared" si="315"/>
        <v>99.297424504600158</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698.99700016133988</v>
      </c>
      <c r="N508" s="195">
        <f t="shared" si="316"/>
        <v>739.24358301214534</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1510.3765117023768</v>
      </c>
      <c r="N509" s="195">
        <f t="shared" si="317"/>
        <v>1566.2023518091839</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91.269342998869121</v>
      </c>
      <c r="N510" s="195">
        <f t="shared" si="318"/>
        <v>92.840252877887579</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2386.7443527298606</v>
      </c>
      <c r="N512" s="211">
        <f t="shared" si="321"/>
        <v>2497.5836122038168</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82.241299345309457</v>
      </c>
      <c r="N516" s="195">
        <f t="shared" si="322"/>
        <v>91.484720115995984</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667.65878591749129</v>
      </c>
      <c r="N517" s="195">
        <f t="shared" si="323"/>
        <v>681.08002424855522</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1442.6616249408016</v>
      </c>
      <c r="N518" s="195">
        <f t="shared" si="324"/>
        <v>1442.9738184562877</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87.177453871828988</v>
      </c>
      <c r="N519" s="195">
        <f t="shared" si="325"/>
        <v>85.535597649245759</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2279.7391640754313</v>
      </c>
      <c r="N521" s="320">
        <f t="shared" si="327"/>
        <v>2301.0741604700843</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0.40090000000000003</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86.295226237476029</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700.56974341170292</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1513.774858853707</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91.474699020616583</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2392.1145275235026</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0.40090000000000003</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82.426342268836407</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669.16101818580569</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1445.9076135969185</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87.373603143040611</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2284.8685771946011</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101.67373439267099</v>
      </c>
      <c r="J28" s="499">
        <v>99.903701667433396</v>
      </c>
      <c r="K28" s="499">
        <v>98.675265964198502</v>
      </c>
      <c r="L28" s="499">
        <v>97.643309358107103</v>
      </c>
      <c r="M28" s="499">
        <v>96.668635628876999</v>
      </c>
    </row>
    <row r="29" spans="1:13">
      <c r="A29" t="s">
        <v>202</v>
      </c>
      <c r="B29" t="s">
        <v>256</v>
      </c>
      <c r="C29" t="s">
        <v>257</v>
      </c>
      <c r="D29" t="s">
        <v>255</v>
      </c>
      <c r="E29" t="s">
        <v>206</v>
      </c>
      <c r="F29" s="499"/>
      <c r="G29" s="499"/>
      <c r="H29" s="499"/>
      <c r="I29" s="499">
        <v>2.4664107534332498</v>
      </c>
      <c r="J29" s="499">
        <v>2.9559156273264899</v>
      </c>
      <c r="K29" s="499">
        <v>3.10863432559412</v>
      </c>
      <c r="L29" s="499">
        <v>3.1245858994594902</v>
      </c>
      <c r="M29" s="499">
        <v>3.09339634012413</v>
      </c>
    </row>
    <row r="30" spans="1:13">
      <c r="A30" t="s">
        <v>202</v>
      </c>
      <c r="B30" t="s">
        <v>258</v>
      </c>
      <c r="C30" t="s">
        <v>259</v>
      </c>
      <c r="D30" t="s">
        <v>255</v>
      </c>
      <c r="E30" t="s">
        <v>206</v>
      </c>
      <c r="F30" s="499"/>
      <c r="G30" s="499"/>
      <c r="H30" s="499"/>
      <c r="I30" s="499">
        <v>4.2364434786707701</v>
      </c>
      <c r="J30" s="499">
        <v>4.1843513305613902</v>
      </c>
      <c r="K30" s="499">
        <v>4.1405909316854803</v>
      </c>
      <c r="L30" s="499">
        <v>4.0992596286895804</v>
      </c>
      <c r="M30" s="499">
        <v>4.0583408940047097</v>
      </c>
    </row>
    <row r="31" spans="1:13">
      <c r="A31" t="s">
        <v>202</v>
      </c>
      <c r="B31" t="s">
        <v>260</v>
      </c>
      <c r="C31" t="s">
        <v>261</v>
      </c>
      <c r="D31" t="s">
        <v>255</v>
      </c>
      <c r="E31" t="s">
        <v>206</v>
      </c>
      <c r="F31" s="499"/>
      <c r="G31" s="499"/>
      <c r="H31" s="499"/>
      <c r="I31" s="499">
        <v>94.048106834874503</v>
      </c>
      <c r="J31" s="499">
        <v>91.0665190489987</v>
      </c>
      <c r="K31" s="499">
        <v>88.282170019769296</v>
      </c>
      <c r="L31" s="499">
        <v>85.603270335265407</v>
      </c>
      <c r="M31" s="499">
        <v>83.005661170897397</v>
      </c>
    </row>
    <row r="32" spans="1:13">
      <c r="A32" t="s">
        <v>202</v>
      </c>
      <c r="B32" t="s">
        <v>262</v>
      </c>
      <c r="C32" t="s">
        <v>263</v>
      </c>
      <c r="D32" t="s">
        <v>255</v>
      </c>
      <c r="E32" t="s">
        <v>206</v>
      </c>
      <c r="F32" s="499"/>
      <c r="G32" s="499"/>
      <c r="H32" s="499"/>
      <c r="I32" s="499">
        <v>101.67373439267099</v>
      </c>
      <c r="J32" s="499">
        <v>99.472151229555806</v>
      </c>
      <c r="K32" s="499">
        <v>97.338121064636695</v>
      </c>
      <c r="L32" s="499">
        <v>95.316103755747903</v>
      </c>
      <c r="M32" s="499">
        <v>93.358835284359301</v>
      </c>
    </row>
    <row r="33" spans="1:13">
      <c r="A33" t="s">
        <v>202</v>
      </c>
      <c r="B33" t="s">
        <v>264</v>
      </c>
      <c r="C33" t="s">
        <v>265</v>
      </c>
      <c r="D33" t="s">
        <v>255</v>
      </c>
      <c r="E33" t="s">
        <v>206</v>
      </c>
      <c r="F33" s="499"/>
      <c r="G33" s="499"/>
      <c r="H33" s="499"/>
      <c r="I33" s="499">
        <v>2.01656030256567</v>
      </c>
      <c r="J33" s="499">
        <v>1.99361917467257</v>
      </c>
      <c r="K33" s="499">
        <v>2.0198878400570299</v>
      </c>
      <c r="L33" s="499">
        <v>2.0016381788707598</v>
      </c>
      <c r="M33" s="499">
        <v>1.96053554097168</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4.2181434656807699</v>
      </c>
      <c r="J36" s="499">
        <v>4.1276493395916898</v>
      </c>
      <c r="K36" s="499">
        <v>4.0419051489458102</v>
      </c>
      <c r="L36" s="499">
        <v>3.9589066502593</v>
      </c>
      <c r="M36" s="499">
        <v>3.8776124841908</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93.641850600032996</v>
      </c>
      <c r="J38" s="499">
        <v>89.8324799990164</v>
      </c>
      <c r="K38" s="499">
        <v>86.178075412478407</v>
      </c>
      <c r="L38" s="499">
        <v>82.672332789656096</v>
      </c>
      <c r="M38" s="499">
        <v>79.309204529926205</v>
      </c>
    </row>
    <row r="39" spans="1:13">
      <c r="A39" t="s">
        <v>202</v>
      </c>
      <c r="B39" t="s">
        <v>276</v>
      </c>
      <c r="C39" t="s">
        <v>277</v>
      </c>
      <c r="D39" t="s">
        <v>255</v>
      </c>
      <c r="E39" t="s">
        <v>206</v>
      </c>
      <c r="F39" s="499"/>
      <c r="G39" s="499"/>
      <c r="H39" s="499"/>
      <c r="I39" s="499">
        <v>0</v>
      </c>
      <c r="J39" s="499">
        <v>29.602618735110202</v>
      </c>
      <c r="K39" s="499">
        <v>65.107353201467106</v>
      </c>
      <c r="L39" s="499">
        <v>96.724869016391807</v>
      </c>
      <c r="M39" s="499">
        <v>124.01244744694399</v>
      </c>
    </row>
    <row r="40" spans="1:13">
      <c r="A40" t="s">
        <v>202</v>
      </c>
      <c r="B40" t="s">
        <v>278</v>
      </c>
      <c r="C40" t="s">
        <v>279</v>
      </c>
      <c r="D40" t="s">
        <v>255</v>
      </c>
      <c r="E40" t="s">
        <v>206</v>
      </c>
      <c r="F40" s="499"/>
      <c r="G40" s="499"/>
      <c r="H40" s="499"/>
      <c r="I40" s="499">
        <v>0</v>
      </c>
      <c r="J40" s="499">
        <v>0.59329518464562903</v>
      </c>
      <c r="K40" s="499">
        <v>1.3510590670084299</v>
      </c>
      <c r="L40" s="499">
        <v>2.03122224934428</v>
      </c>
      <c r="M40" s="499">
        <v>2.6042613963860002</v>
      </c>
    </row>
    <row r="41" spans="1:13">
      <c r="A41" t="s">
        <v>202</v>
      </c>
      <c r="B41" t="s">
        <v>280</v>
      </c>
      <c r="C41" t="s">
        <v>281</v>
      </c>
      <c r="D41" t="s">
        <v>255</v>
      </c>
      <c r="E41" t="s">
        <v>206</v>
      </c>
      <c r="F41" s="499"/>
      <c r="G41" s="499"/>
      <c r="H41" s="499"/>
      <c r="I41" s="499">
        <v>30.217240656086499</v>
      </c>
      <c r="J41" s="499">
        <v>36.890165476089898</v>
      </c>
      <c r="K41" s="499">
        <v>33.654536117244703</v>
      </c>
      <c r="L41" s="499">
        <v>29.881569525400099</v>
      </c>
      <c r="M41" s="499">
        <v>19.755152252460199</v>
      </c>
    </row>
    <row r="42" spans="1:13">
      <c r="A42" t="s">
        <v>202</v>
      </c>
      <c r="B42" t="s">
        <v>282</v>
      </c>
      <c r="C42" t="s">
        <v>283</v>
      </c>
      <c r="D42" t="s">
        <v>255</v>
      </c>
      <c r="E42" t="s">
        <v>206</v>
      </c>
      <c r="F42" s="499"/>
      <c r="G42" s="499"/>
      <c r="H42" s="499"/>
      <c r="I42" s="499">
        <v>0.61462192097632196</v>
      </c>
      <c r="J42" s="499">
        <v>1.9787261943786101</v>
      </c>
      <c r="K42" s="499">
        <v>3.3880793693285201</v>
      </c>
      <c r="L42" s="499">
        <v>4.6252133441925301</v>
      </c>
      <c r="M42" s="499">
        <v>5.5526168378569203</v>
      </c>
    </row>
    <row r="43" spans="1:13">
      <c r="A43" t="s">
        <v>202</v>
      </c>
      <c r="B43" t="s">
        <v>284</v>
      </c>
      <c r="C43" t="s">
        <v>285</v>
      </c>
      <c r="D43" t="s">
        <v>255</v>
      </c>
      <c r="E43" t="s">
        <v>206</v>
      </c>
      <c r="F43" s="499"/>
      <c r="G43" s="499"/>
      <c r="H43" s="499"/>
      <c r="I43" s="499">
        <v>27.8675384687898</v>
      </c>
      <c r="J43" s="499">
        <v>60.086993053583498</v>
      </c>
      <c r="K43" s="499">
        <v>87.451781261611202</v>
      </c>
      <c r="L43" s="499">
        <v>109.817119013599</v>
      </c>
      <c r="M43" s="499">
        <v>122.13525250615599</v>
      </c>
    </row>
    <row r="44" spans="1:13">
      <c r="A44" t="s">
        <v>202</v>
      </c>
      <c r="B44" t="s">
        <v>286</v>
      </c>
      <c r="C44" t="s">
        <v>287</v>
      </c>
      <c r="D44" t="s">
        <v>255</v>
      </c>
      <c r="E44" t="s">
        <v>206</v>
      </c>
      <c r="F44" s="499"/>
      <c r="G44" s="499"/>
      <c r="H44" s="499"/>
      <c r="I44" s="499">
        <v>203.34746878534199</v>
      </c>
      <c r="J44" s="499">
        <v>228.978471632099</v>
      </c>
      <c r="K44" s="499">
        <v>261.12074023030198</v>
      </c>
      <c r="L44" s="499">
        <v>289.68428213024703</v>
      </c>
      <c r="M44" s="499">
        <v>314.03991836018002</v>
      </c>
    </row>
    <row r="45" spans="1:13">
      <c r="A45" t="s">
        <v>202</v>
      </c>
      <c r="B45" t="s">
        <v>288</v>
      </c>
      <c r="C45" t="s">
        <v>289</v>
      </c>
      <c r="D45" t="s">
        <v>255</v>
      </c>
      <c r="E45" t="s">
        <v>206</v>
      </c>
      <c r="F45" s="499"/>
      <c r="G45" s="499"/>
      <c r="H45" s="499"/>
      <c r="I45" s="499">
        <v>4.48297105599893</v>
      </c>
      <c r="J45" s="499">
        <v>5.5428299866446897</v>
      </c>
      <c r="K45" s="499">
        <v>6.4795812326595703</v>
      </c>
      <c r="L45" s="499">
        <v>7.1574463276745401</v>
      </c>
      <c r="M45" s="499">
        <v>7.6581932774818098</v>
      </c>
    </row>
    <row r="46" spans="1:13">
      <c r="A46" t="s">
        <v>202</v>
      </c>
      <c r="B46" t="s">
        <v>290</v>
      </c>
      <c r="C46" t="s">
        <v>291</v>
      </c>
      <c r="D46" t="s">
        <v>255</v>
      </c>
      <c r="E46" t="s">
        <v>206</v>
      </c>
      <c r="F46" s="499"/>
      <c r="G46" s="499"/>
      <c r="H46" s="499"/>
      <c r="I46" s="499">
        <v>215.557495903697</v>
      </c>
      <c r="J46" s="499">
        <v>240.98599210159901</v>
      </c>
      <c r="K46" s="499">
        <v>261.91202669385899</v>
      </c>
      <c r="L46" s="499">
        <v>278.09272213852</v>
      </c>
      <c r="M46" s="499">
        <v>284.45011820697903</v>
      </c>
    </row>
    <row r="47" spans="1:13">
      <c r="A47" t="s">
        <v>202</v>
      </c>
      <c r="B47" t="s">
        <v>292</v>
      </c>
      <c r="C47" t="s">
        <v>293</v>
      </c>
      <c r="D47" t="s">
        <v>255</v>
      </c>
      <c r="E47" t="s">
        <v>206</v>
      </c>
      <c r="F47" s="499"/>
      <c r="G47" s="499"/>
      <c r="H47" s="499"/>
      <c r="I47" s="499">
        <v>860.35727519019497</v>
      </c>
      <c r="J47" s="499">
        <v>839.47513344216998</v>
      </c>
      <c r="K47" s="499">
        <v>823.36188229707204</v>
      </c>
      <c r="L47" s="499">
        <v>809.06075920565604</v>
      </c>
      <c r="M47" s="499">
        <v>795.39055978230795</v>
      </c>
    </row>
    <row r="48" spans="1:13">
      <c r="A48" t="s">
        <v>202</v>
      </c>
      <c r="B48" t="s">
        <v>294</v>
      </c>
      <c r="C48" t="s">
        <v>295</v>
      </c>
      <c r="D48" t="s">
        <v>255</v>
      </c>
      <c r="E48" t="s">
        <v>206</v>
      </c>
      <c r="F48" s="499"/>
      <c r="G48" s="499"/>
      <c r="H48" s="499"/>
      <c r="I48" s="499">
        <v>20.870625516009301</v>
      </c>
      <c r="J48" s="499">
        <v>24.838095328579801</v>
      </c>
      <c r="K48" s="499">
        <v>25.938931957103801</v>
      </c>
      <c r="L48" s="499">
        <v>25.8899442945816</v>
      </c>
      <c r="M48" s="499">
        <v>25.452497913034399</v>
      </c>
    </row>
    <row r="49" spans="1:13">
      <c r="A49" t="s">
        <v>202</v>
      </c>
      <c r="B49" t="s">
        <v>296</v>
      </c>
      <c r="C49" t="s">
        <v>297</v>
      </c>
      <c r="D49" t="s">
        <v>255</v>
      </c>
      <c r="E49" t="s">
        <v>206</v>
      </c>
      <c r="F49" s="499"/>
      <c r="G49" s="499"/>
      <c r="H49" s="499"/>
      <c r="I49" s="499">
        <v>41.752767264034098</v>
      </c>
      <c r="J49" s="499">
        <v>40.951346473677198</v>
      </c>
      <c r="K49" s="499">
        <v>40.240055048519899</v>
      </c>
      <c r="L49" s="499">
        <v>39.560143717929797</v>
      </c>
      <c r="M49" s="499">
        <v>38.891720428718003</v>
      </c>
    </row>
    <row r="50" spans="1:13">
      <c r="A50" t="s">
        <v>202</v>
      </c>
      <c r="B50" t="s">
        <v>298</v>
      </c>
      <c r="C50" t="s">
        <v>299</v>
      </c>
      <c r="D50" t="s">
        <v>255</v>
      </c>
      <c r="E50" t="s">
        <v>206</v>
      </c>
      <c r="F50" s="499"/>
      <c r="G50" s="499"/>
      <c r="H50" s="499"/>
      <c r="I50" s="499">
        <v>790.27148861818603</v>
      </c>
      <c r="J50" s="499">
        <v>759.87330569375297</v>
      </c>
      <c r="K50" s="499">
        <v>731.49548054095203</v>
      </c>
      <c r="L50" s="499">
        <v>704.34461672306497</v>
      </c>
      <c r="M50" s="499">
        <v>678.20150951566598</v>
      </c>
    </row>
    <row r="51" spans="1:13">
      <c r="A51" t="s">
        <v>202</v>
      </c>
      <c r="B51" t="s">
        <v>300</v>
      </c>
      <c r="C51" t="s">
        <v>301</v>
      </c>
      <c r="D51" t="s">
        <v>255</v>
      </c>
      <c r="E51" t="s">
        <v>206</v>
      </c>
      <c r="F51" s="499"/>
      <c r="G51" s="499"/>
      <c r="H51" s="499"/>
      <c r="I51" s="499">
        <v>860.35727519019497</v>
      </c>
      <c r="J51" s="499">
        <v>835.84888280903203</v>
      </c>
      <c r="K51" s="499">
        <v>812.20453571533994</v>
      </c>
      <c r="L51" s="499">
        <v>789.77781249020802</v>
      </c>
      <c r="M51" s="499">
        <v>768.15748742468804</v>
      </c>
    </row>
    <row r="52" spans="1:13">
      <c r="A52" t="s">
        <v>202</v>
      </c>
      <c r="B52" t="s">
        <v>302</v>
      </c>
      <c r="C52" t="s">
        <v>303</v>
      </c>
      <c r="D52" t="s">
        <v>255</v>
      </c>
      <c r="E52" t="s">
        <v>206</v>
      </c>
      <c r="F52" s="499"/>
      <c r="G52" s="499"/>
      <c r="H52" s="499"/>
      <c r="I52" s="499">
        <v>17.0640169512371</v>
      </c>
      <c r="J52" s="499">
        <v>16.752069190211799</v>
      </c>
      <c r="K52" s="499">
        <v>16.854260667731399</v>
      </c>
      <c r="L52" s="499">
        <v>16.585334062294798</v>
      </c>
      <c r="M52" s="499">
        <v>16.1313072359196</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41.572409332399403</v>
      </c>
      <c r="J55" s="499">
        <v>40.396416283903697</v>
      </c>
      <c r="K55" s="499">
        <v>39.280983892863901</v>
      </c>
      <c r="L55" s="499">
        <v>38.205659127814599</v>
      </c>
      <c r="M55" s="499">
        <v>37.159771592583297</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786.85778120531597</v>
      </c>
      <c r="J57" s="499">
        <v>749.57629047830699</v>
      </c>
      <c r="K57" s="499">
        <v>714.06120479173501</v>
      </c>
      <c r="L57" s="499">
        <v>680.22883149527797</v>
      </c>
      <c r="M57" s="499">
        <v>647.99944331436905</v>
      </c>
    </row>
    <row r="58" spans="1:13">
      <c r="A58" t="s">
        <v>202</v>
      </c>
      <c r="B58" t="s">
        <v>314</v>
      </c>
      <c r="C58" t="s">
        <v>315</v>
      </c>
      <c r="D58" t="s">
        <v>255</v>
      </c>
      <c r="E58" t="s">
        <v>206</v>
      </c>
      <c r="F58" s="499"/>
      <c r="G58" s="499"/>
      <c r="H58" s="499"/>
      <c r="I58" s="499">
        <v>0</v>
      </c>
      <c r="J58" s="499">
        <v>112.168569228154</v>
      </c>
      <c r="K58" s="499">
        <v>223.02925994632301</v>
      </c>
      <c r="L58" s="499">
        <v>324.55929438224098</v>
      </c>
      <c r="M58" s="499">
        <v>419.75015870760001</v>
      </c>
    </row>
    <row r="59" spans="1:13">
      <c r="A59" t="s">
        <v>202</v>
      </c>
      <c r="B59" t="s">
        <v>316</v>
      </c>
      <c r="C59" t="s">
        <v>317</v>
      </c>
      <c r="D59" t="s">
        <v>255</v>
      </c>
      <c r="E59" t="s">
        <v>206</v>
      </c>
      <c r="F59" s="499"/>
      <c r="G59" s="499"/>
      <c r="H59" s="499"/>
      <c r="I59" s="499">
        <v>0</v>
      </c>
      <c r="J59" s="499">
        <v>2.2480805697342898</v>
      </c>
      <c r="K59" s="499">
        <v>4.6281362863307098</v>
      </c>
      <c r="L59" s="499">
        <v>6.8157451820272401</v>
      </c>
      <c r="M59" s="499">
        <v>8.8147533328601995</v>
      </c>
    </row>
    <row r="60" spans="1:13">
      <c r="A60" t="s">
        <v>202</v>
      </c>
      <c r="B60" t="s">
        <v>318</v>
      </c>
      <c r="C60" t="s">
        <v>319</v>
      </c>
      <c r="D60" t="s">
        <v>255</v>
      </c>
      <c r="E60" t="s">
        <v>206</v>
      </c>
      <c r="F60" s="499"/>
      <c r="G60" s="499"/>
      <c r="H60" s="499"/>
      <c r="I60" s="499">
        <v>114.890333572366</v>
      </c>
      <c r="J60" s="499">
        <v>116.800717133859</v>
      </c>
      <c r="K60" s="499">
        <v>110.301406667319</v>
      </c>
      <c r="L60" s="499">
        <v>106.60113198064801</v>
      </c>
      <c r="M60" s="499">
        <v>105.520351771337</v>
      </c>
    </row>
    <row r="61" spans="1:13">
      <c r="A61" t="s">
        <v>202</v>
      </c>
      <c r="B61" t="s">
        <v>320</v>
      </c>
      <c r="C61" t="s">
        <v>321</v>
      </c>
      <c r="D61" t="s">
        <v>255</v>
      </c>
      <c r="E61" t="s">
        <v>206</v>
      </c>
      <c r="F61" s="499"/>
      <c r="G61" s="499"/>
      <c r="H61" s="499"/>
      <c r="I61" s="499">
        <v>2.7217643442122101</v>
      </c>
      <c r="J61" s="499">
        <v>8.1881069854238593</v>
      </c>
      <c r="K61" s="499">
        <v>13.399508517732199</v>
      </c>
      <c r="L61" s="499">
        <v>18.226012837315999</v>
      </c>
      <c r="M61" s="499">
        <v>22.805286076865301</v>
      </c>
    </row>
    <row r="62" spans="1:13">
      <c r="A62" t="s">
        <v>202</v>
      </c>
      <c r="B62" t="s">
        <v>322</v>
      </c>
      <c r="C62" t="s">
        <v>323</v>
      </c>
      <c r="D62" t="s">
        <v>255</v>
      </c>
      <c r="E62" t="s">
        <v>206</v>
      </c>
      <c r="F62" s="499"/>
      <c r="G62" s="499"/>
      <c r="H62" s="499"/>
      <c r="I62" s="499">
        <v>105.59410118157101</v>
      </c>
      <c r="J62" s="499">
        <v>205.831706161857</v>
      </c>
      <c r="K62" s="499">
        <v>293.44354463719702</v>
      </c>
      <c r="L62" s="499">
        <v>371.70263214497601</v>
      </c>
      <c r="M62" s="499">
        <v>443.44300746010998</v>
      </c>
    </row>
    <row r="63" spans="1:13">
      <c r="A63" t="s">
        <v>202</v>
      </c>
      <c r="B63" t="s">
        <v>324</v>
      </c>
      <c r="C63" t="s">
        <v>325</v>
      </c>
      <c r="D63" t="s">
        <v>255</v>
      </c>
      <c r="E63" t="s">
        <v>206</v>
      </c>
      <c r="F63" s="499"/>
      <c r="G63" s="499"/>
      <c r="H63" s="499"/>
      <c r="I63" s="499">
        <v>1720.7145503803899</v>
      </c>
      <c r="J63" s="499">
        <v>1787.4925854793601</v>
      </c>
      <c r="K63" s="499">
        <v>1858.59567795874</v>
      </c>
      <c r="L63" s="499">
        <v>1923.3978660780999</v>
      </c>
      <c r="M63" s="499">
        <v>1983.2982059146</v>
      </c>
    </row>
    <row r="64" spans="1:13">
      <c r="A64" t="s">
        <v>202</v>
      </c>
      <c r="B64" t="s">
        <v>326</v>
      </c>
      <c r="C64" t="s">
        <v>327</v>
      </c>
      <c r="D64" t="s">
        <v>255</v>
      </c>
      <c r="E64" t="s">
        <v>206</v>
      </c>
      <c r="F64" s="499"/>
      <c r="G64" s="499"/>
      <c r="H64" s="499"/>
      <c r="I64" s="499">
        <v>37.934642467246398</v>
      </c>
      <c r="J64" s="499">
        <v>43.838245088525902</v>
      </c>
      <c r="K64" s="499">
        <v>47.421328911165901</v>
      </c>
      <c r="L64" s="499">
        <v>49.291023538903602</v>
      </c>
      <c r="M64" s="499">
        <v>50.398558481814199</v>
      </c>
    </row>
    <row r="65" spans="1:13">
      <c r="A65" t="s">
        <v>202</v>
      </c>
      <c r="B65" t="s">
        <v>328</v>
      </c>
      <c r="C65" t="s">
        <v>329</v>
      </c>
      <c r="D65" t="s">
        <v>255</v>
      </c>
      <c r="E65" t="s">
        <v>206</v>
      </c>
      <c r="F65" s="499"/>
      <c r="G65" s="499"/>
      <c r="H65" s="499"/>
      <c r="I65" s="499">
        <v>1682.72337100507</v>
      </c>
      <c r="J65" s="499">
        <v>1715.2813023339199</v>
      </c>
      <c r="K65" s="499">
        <v>1739.0002299698799</v>
      </c>
      <c r="L65" s="499">
        <v>1756.27608036332</v>
      </c>
      <c r="M65" s="499">
        <v>1769.6439602901401</v>
      </c>
    </row>
    <row r="66" spans="1:13">
      <c r="A66" t="s">
        <v>202</v>
      </c>
      <c r="B66" t="s">
        <v>330</v>
      </c>
      <c r="C66" t="s">
        <v>331</v>
      </c>
      <c r="D66" t="s">
        <v>255</v>
      </c>
      <c r="E66" t="s">
        <v>206</v>
      </c>
      <c r="F66" s="499"/>
      <c r="G66" s="499"/>
      <c r="H66" s="499"/>
      <c r="I66" s="499">
        <v>1874.73070906414</v>
      </c>
      <c r="J66" s="499">
        <v>1849.58243176782</v>
      </c>
      <c r="K66" s="499">
        <v>1834.2663980325101</v>
      </c>
      <c r="L66" s="499">
        <v>1822.46244654004</v>
      </c>
      <c r="M66" s="499">
        <v>1811.60570656556</v>
      </c>
    </row>
    <row r="67" spans="1:13">
      <c r="A67" t="s">
        <v>202</v>
      </c>
      <c r="B67" t="s">
        <v>332</v>
      </c>
      <c r="C67" t="s">
        <v>333</v>
      </c>
      <c r="D67" t="s">
        <v>255</v>
      </c>
      <c r="E67" t="s">
        <v>206</v>
      </c>
      <c r="F67" s="499"/>
      <c r="G67" s="499"/>
      <c r="H67" s="499"/>
      <c r="I67" s="499">
        <v>45.4773891039519</v>
      </c>
      <c r="J67" s="499">
        <v>54.724795206194599</v>
      </c>
      <c r="K67" s="499">
        <v>57.786147637813997</v>
      </c>
      <c r="L67" s="499">
        <v>58.318798289282398</v>
      </c>
      <c r="M67" s="499">
        <v>57.971382610099198</v>
      </c>
    </row>
    <row r="68" spans="1:13">
      <c r="A68" t="s">
        <v>202</v>
      </c>
      <c r="B68" t="s">
        <v>334</v>
      </c>
      <c r="C68" t="s">
        <v>335</v>
      </c>
      <c r="D68" t="s">
        <v>255</v>
      </c>
      <c r="E68" t="s">
        <v>206</v>
      </c>
      <c r="F68" s="499"/>
      <c r="G68" s="499"/>
      <c r="H68" s="499"/>
      <c r="I68" s="499">
        <v>70.625666400271797</v>
      </c>
      <c r="J68" s="499">
        <v>70.040828941509901</v>
      </c>
      <c r="K68" s="499">
        <v>69.590099130286802</v>
      </c>
      <c r="L68" s="499">
        <v>69.175538263757105</v>
      </c>
      <c r="M68" s="499">
        <v>68.763447011643905</v>
      </c>
    </row>
    <row r="69" spans="1:13">
      <c r="A69" t="s">
        <v>202</v>
      </c>
      <c r="B69" t="s">
        <v>336</v>
      </c>
      <c r="C69" t="s">
        <v>337</v>
      </c>
      <c r="D69" t="s">
        <v>255</v>
      </c>
      <c r="E69" t="s">
        <v>206</v>
      </c>
      <c r="F69" s="499"/>
      <c r="G69" s="499"/>
      <c r="H69" s="499"/>
      <c r="I69" s="499">
        <v>1741.17398294073</v>
      </c>
      <c r="J69" s="499">
        <v>1692.8280278258501</v>
      </c>
      <c r="K69" s="499">
        <v>1647.74156691089</v>
      </c>
      <c r="L69" s="499">
        <v>1604.2367002614001</v>
      </c>
      <c r="M69" s="499">
        <v>1561.88048062076</v>
      </c>
    </row>
    <row r="70" spans="1:13">
      <c r="A70" t="s">
        <v>202</v>
      </c>
      <c r="B70" t="s">
        <v>338</v>
      </c>
      <c r="C70" t="s">
        <v>339</v>
      </c>
      <c r="D70" t="s">
        <v>255</v>
      </c>
      <c r="E70" t="s">
        <v>206</v>
      </c>
      <c r="F70" s="499"/>
      <c r="G70" s="499"/>
      <c r="H70" s="499"/>
      <c r="I70" s="499">
        <v>1874.73070906414</v>
      </c>
      <c r="J70" s="499">
        <v>1841.5928568572101</v>
      </c>
      <c r="K70" s="499">
        <v>1809.4103215416001</v>
      </c>
      <c r="L70" s="499">
        <v>1779.0263438151401</v>
      </c>
      <c r="M70" s="499">
        <v>1749.57883349847</v>
      </c>
    </row>
    <row r="71" spans="1:13">
      <c r="A71" t="s">
        <v>202</v>
      </c>
      <c r="B71" t="s">
        <v>340</v>
      </c>
      <c r="C71" t="s">
        <v>341</v>
      </c>
      <c r="D71" t="s">
        <v>255</v>
      </c>
      <c r="E71" t="s">
        <v>206</v>
      </c>
      <c r="F71" s="499"/>
      <c r="G71" s="499"/>
      <c r="H71" s="499"/>
      <c r="I71" s="499">
        <v>37.182735034586003</v>
      </c>
      <c r="J71" s="499">
        <v>36.909172929193602</v>
      </c>
      <c r="K71" s="499">
        <v>37.5475288220184</v>
      </c>
      <c r="L71" s="499">
        <v>37.359553220118997</v>
      </c>
      <c r="M71" s="499">
        <v>36.741155503470502</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70.320587241524606</v>
      </c>
      <c r="J74" s="499">
        <v>69.091708244797601</v>
      </c>
      <c r="K74" s="499">
        <v>67.931506548476804</v>
      </c>
      <c r="L74" s="499">
        <v>66.807063536787993</v>
      </c>
      <c r="M74" s="499">
        <v>65.701232979772797</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1733.6526961193399</v>
      </c>
      <c r="J76" s="499">
        <v>1669.8885774871701</v>
      </c>
      <c r="K76" s="499">
        <v>1608.46971683777</v>
      </c>
      <c r="L76" s="499">
        <v>1549.3098550786699</v>
      </c>
      <c r="M76" s="499">
        <v>1492.3259057453499</v>
      </c>
    </row>
    <row r="77" spans="1:13">
      <c r="A77" t="s">
        <v>202</v>
      </c>
      <c r="B77" t="s">
        <v>352</v>
      </c>
      <c r="C77" t="s">
        <v>353</v>
      </c>
      <c r="D77" t="s">
        <v>255</v>
      </c>
      <c r="E77" t="s">
        <v>206</v>
      </c>
      <c r="F77" s="499"/>
      <c r="G77" s="499"/>
      <c r="H77" s="499"/>
      <c r="I77" s="499">
        <v>0</v>
      </c>
      <c r="J77" s="499">
        <v>139.124106415949</v>
      </c>
      <c r="K77" s="499">
        <v>249.28403136490701</v>
      </c>
      <c r="L77" s="499">
        <v>368.33553433086001</v>
      </c>
      <c r="M77" s="499">
        <v>479.51759805156303</v>
      </c>
    </row>
    <row r="78" spans="1:13">
      <c r="A78" t="s">
        <v>202</v>
      </c>
      <c r="B78" t="s">
        <v>354</v>
      </c>
      <c r="C78" t="s">
        <v>355</v>
      </c>
      <c r="D78" t="s">
        <v>255</v>
      </c>
      <c r="E78" t="s">
        <v>206</v>
      </c>
      <c r="F78" s="499"/>
      <c r="G78" s="499"/>
      <c r="H78" s="499"/>
      <c r="I78" s="499">
        <v>0</v>
      </c>
      <c r="J78" s="499">
        <v>2.78832299072277</v>
      </c>
      <c r="K78" s="499">
        <v>5.1729556536231902</v>
      </c>
      <c r="L78" s="499">
        <v>7.7350462209482798</v>
      </c>
      <c r="M78" s="499">
        <v>10.0698695590835</v>
      </c>
    </row>
    <row r="79" spans="1:13">
      <c r="A79" t="s">
        <v>202</v>
      </c>
      <c r="B79" t="s">
        <v>356</v>
      </c>
      <c r="C79" t="s">
        <v>357</v>
      </c>
      <c r="D79" t="s">
        <v>255</v>
      </c>
      <c r="E79" t="s">
        <v>206</v>
      </c>
      <c r="F79" s="499"/>
      <c r="G79" s="499"/>
      <c r="H79" s="499"/>
      <c r="I79" s="499">
        <v>141.73054638918899</v>
      </c>
      <c r="J79" s="499">
        <v>114.70052660697201</v>
      </c>
      <c r="K79" s="499">
        <v>125.54634065525499</v>
      </c>
      <c r="L79" s="499">
        <v>119.476153548087</v>
      </c>
      <c r="M79" s="499">
        <v>120.283462615621</v>
      </c>
    </row>
    <row r="80" spans="1:13">
      <c r="A80" t="s">
        <v>202</v>
      </c>
      <c r="B80" t="s">
        <v>358</v>
      </c>
      <c r="C80" t="s">
        <v>359</v>
      </c>
      <c r="D80" t="s">
        <v>255</v>
      </c>
      <c r="E80" t="s">
        <v>206</v>
      </c>
      <c r="F80" s="499"/>
      <c r="G80" s="499"/>
      <c r="H80" s="499"/>
      <c r="I80" s="499">
        <v>2.6064399732405699</v>
      </c>
      <c r="J80" s="499">
        <v>7.3289246487364297</v>
      </c>
      <c r="K80" s="499">
        <v>11.667793342924501</v>
      </c>
      <c r="L80" s="499">
        <v>16.029136048332401</v>
      </c>
      <c r="M80" s="499">
        <v>20.219158043517901</v>
      </c>
    </row>
    <row r="81" spans="1:13">
      <c r="A81" t="s">
        <v>202</v>
      </c>
      <c r="B81" t="s">
        <v>360</v>
      </c>
      <c r="C81" t="s">
        <v>361</v>
      </c>
      <c r="D81" t="s">
        <v>255</v>
      </c>
      <c r="E81" t="s">
        <v>206</v>
      </c>
      <c r="F81" s="499"/>
      <c r="G81" s="499"/>
      <c r="H81" s="499"/>
      <c r="I81" s="499">
        <v>130.96970988192001</v>
      </c>
      <c r="J81" s="499">
        <v>230.061999520124</v>
      </c>
      <c r="K81" s="499">
        <v>333.02292271620701</v>
      </c>
      <c r="L81" s="499">
        <v>424.62867412460997</v>
      </c>
      <c r="M81" s="499">
        <v>511.41637966989299</v>
      </c>
    </row>
    <row r="82" spans="1:13">
      <c r="A82" t="s">
        <v>202</v>
      </c>
      <c r="B82" t="s">
        <v>362</v>
      </c>
      <c r="C82" t="s">
        <v>363</v>
      </c>
      <c r="D82" t="s">
        <v>255</v>
      </c>
      <c r="E82" t="s">
        <v>206</v>
      </c>
      <c r="F82" s="499"/>
      <c r="G82" s="499"/>
      <c r="H82" s="499"/>
      <c r="I82" s="499">
        <v>3749.46141812829</v>
      </c>
      <c r="J82" s="499">
        <v>3830.29939504098</v>
      </c>
      <c r="K82" s="499">
        <v>3892.9607509390198</v>
      </c>
      <c r="L82" s="499">
        <v>3969.8243246860402</v>
      </c>
      <c r="M82" s="499">
        <v>4040.7021381156001</v>
      </c>
    </row>
    <row r="83" spans="1:13">
      <c r="A83" t="s">
        <v>202</v>
      </c>
      <c r="B83" t="s">
        <v>364</v>
      </c>
      <c r="C83" t="s">
        <v>365</v>
      </c>
      <c r="D83" t="s">
        <v>255</v>
      </c>
      <c r="E83" t="s">
        <v>206</v>
      </c>
      <c r="F83" s="499"/>
      <c r="G83" s="499"/>
      <c r="H83" s="499"/>
      <c r="I83" s="499">
        <v>82.660124138537896</v>
      </c>
      <c r="J83" s="499">
        <v>94.422291126110906</v>
      </c>
      <c r="K83" s="499">
        <v>100.50663211345601</v>
      </c>
      <c r="L83" s="499">
        <v>103.41339773035</v>
      </c>
      <c r="M83" s="499">
        <v>104.78240767265299</v>
      </c>
    </row>
    <row r="84" spans="1:13">
      <c r="A84" t="s">
        <v>202</v>
      </c>
      <c r="B84" t="s">
        <v>366</v>
      </c>
      <c r="C84" t="s">
        <v>367</v>
      </c>
      <c r="D84" t="s">
        <v>255</v>
      </c>
      <c r="E84" t="s">
        <v>206</v>
      </c>
      <c r="F84" s="499"/>
      <c r="G84" s="499"/>
      <c r="H84" s="499"/>
      <c r="I84" s="499">
        <v>3605.7963889419898</v>
      </c>
      <c r="J84" s="499">
        <v>3592.77860483314</v>
      </c>
      <c r="K84" s="499">
        <v>3589.2342064648701</v>
      </c>
      <c r="L84" s="499">
        <v>3578.1752294646799</v>
      </c>
      <c r="M84" s="499">
        <v>3565.622766036</v>
      </c>
    </row>
    <row r="85" spans="1:13">
      <c r="A85" t="s">
        <v>202</v>
      </c>
      <c r="B85" t="s">
        <v>368</v>
      </c>
      <c r="C85" t="s">
        <v>369</v>
      </c>
      <c r="D85" t="s">
        <v>255</v>
      </c>
      <c r="E85" t="s">
        <v>206</v>
      </c>
      <c r="F85" s="499"/>
      <c r="G85" s="499"/>
      <c r="H85" s="499"/>
      <c r="I85" s="499">
        <v>114.564130670111</v>
      </c>
      <c r="J85" s="499">
        <v>109.612640116685</v>
      </c>
      <c r="K85" s="499">
        <v>105.420854709087</v>
      </c>
      <c r="L85" s="499">
        <v>101.578053608033</v>
      </c>
      <c r="M85" s="499">
        <v>97.922423840269502</v>
      </c>
    </row>
    <row r="86" spans="1:13">
      <c r="A86" t="s">
        <v>202</v>
      </c>
      <c r="B86" t="s">
        <v>370</v>
      </c>
      <c r="C86" t="s">
        <v>371</v>
      </c>
      <c r="D86" t="s">
        <v>255</v>
      </c>
      <c r="E86" t="s">
        <v>206</v>
      </c>
      <c r="F86" s="499"/>
      <c r="G86" s="499"/>
      <c r="H86" s="499"/>
      <c r="I86" s="499">
        <v>2.7791071659787598</v>
      </c>
      <c r="J86" s="499">
        <v>3.2431802872729998</v>
      </c>
      <c r="K86" s="499">
        <v>3.3211452168878899</v>
      </c>
      <c r="L86" s="499">
        <v>3.25049771545712</v>
      </c>
      <c r="M86" s="499">
        <v>3.1335175628886902</v>
      </c>
    </row>
    <row r="87" spans="1:13">
      <c r="A87" t="s">
        <v>202</v>
      </c>
      <c r="B87" t="s">
        <v>372</v>
      </c>
      <c r="C87" t="s">
        <v>373</v>
      </c>
      <c r="D87" t="s">
        <v>255</v>
      </c>
      <c r="E87" t="s">
        <v>206</v>
      </c>
      <c r="F87" s="499"/>
      <c r="G87" s="499"/>
      <c r="H87" s="499"/>
      <c r="I87" s="499">
        <v>7.7305977194047504</v>
      </c>
      <c r="J87" s="499">
        <v>7.4349656948707699</v>
      </c>
      <c r="K87" s="499">
        <v>7.1639463179420604</v>
      </c>
      <c r="L87" s="499">
        <v>6.9061274832203097</v>
      </c>
      <c r="M87" s="499">
        <v>6.6575871311374897</v>
      </c>
    </row>
    <row r="88" spans="1:13">
      <c r="A88" t="s">
        <v>202</v>
      </c>
      <c r="B88" t="s">
        <v>374</v>
      </c>
      <c r="C88" t="s">
        <v>375</v>
      </c>
      <c r="D88" t="s">
        <v>255</v>
      </c>
      <c r="E88" t="s">
        <v>206</v>
      </c>
      <c r="F88" s="499"/>
      <c r="G88" s="499"/>
      <c r="H88" s="499"/>
      <c r="I88" s="499">
        <v>103.18798118675799</v>
      </c>
      <c r="J88" s="499">
        <v>97.291962476290607</v>
      </c>
      <c r="K88" s="499">
        <v>91.839687305283206</v>
      </c>
      <c r="L88" s="499">
        <v>86.7135412158337</v>
      </c>
      <c r="M88" s="499">
        <v>81.873517330208998</v>
      </c>
    </row>
    <row r="89" spans="1:13">
      <c r="A89" t="s">
        <v>202</v>
      </c>
      <c r="B89" t="s">
        <v>376</v>
      </c>
      <c r="C89" t="s">
        <v>377</v>
      </c>
      <c r="D89" t="s">
        <v>255</v>
      </c>
      <c r="E89" t="s">
        <v>206</v>
      </c>
      <c r="F89" s="499"/>
      <c r="G89" s="499"/>
      <c r="H89" s="499"/>
      <c r="I89" s="499">
        <v>114.564130670111</v>
      </c>
      <c r="J89" s="499">
        <v>109.139150325518</v>
      </c>
      <c r="K89" s="499">
        <v>103.992300584562</v>
      </c>
      <c r="L89" s="499">
        <v>99.157068319973902</v>
      </c>
      <c r="M89" s="499">
        <v>94.569695521988507</v>
      </c>
    </row>
    <row r="90" spans="1:13">
      <c r="A90" t="s">
        <v>202</v>
      </c>
      <c r="B90" t="s">
        <v>378</v>
      </c>
      <c r="C90" t="s">
        <v>379</v>
      </c>
      <c r="D90" t="s">
        <v>255</v>
      </c>
      <c r="E90" t="s">
        <v>206</v>
      </c>
      <c r="F90" s="499"/>
      <c r="G90" s="499"/>
      <c r="H90" s="499"/>
      <c r="I90" s="499">
        <v>2.27222378903735</v>
      </c>
      <c r="J90" s="499">
        <v>2.1873650072601998</v>
      </c>
      <c r="K90" s="499">
        <v>2.1579703934374201</v>
      </c>
      <c r="L90" s="499">
        <v>2.0822984347195099</v>
      </c>
      <c r="M90" s="499">
        <v>1.9859636059618999</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7.6972041336298203</v>
      </c>
      <c r="J93" s="499">
        <v>7.3342147482159099</v>
      </c>
      <c r="K93" s="499">
        <v>6.99320265802604</v>
      </c>
      <c r="L93" s="499">
        <v>6.6696712327048902</v>
      </c>
      <c r="M93" s="499">
        <v>6.3611075679777001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102.74224376440399</v>
      </c>
      <c r="J95" s="499">
        <v>95.973562671412097</v>
      </c>
      <c r="K95" s="499">
        <v>89.650803743052506</v>
      </c>
      <c r="L95" s="499">
        <v>83.744589531314602</v>
      </c>
      <c r="M95" s="499">
        <v>78.227477980774495</v>
      </c>
    </row>
    <row r="96" spans="1:13">
      <c r="A96" t="s">
        <v>202</v>
      </c>
      <c r="B96" t="s">
        <v>390</v>
      </c>
      <c r="C96" t="s">
        <v>391</v>
      </c>
      <c r="D96" t="s">
        <v>255</v>
      </c>
      <c r="E96" t="s">
        <v>206</v>
      </c>
      <c r="F96" s="499"/>
      <c r="G96" s="499"/>
      <c r="H96" s="499"/>
      <c r="I96" s="499">
        <v>0</v>
      </c>
      <c r="J96" s="499">
        <v>10.094968182578601</v>
      </c>
      <c r="K96" s="499">
        <v>19.518355726416299</v>
      </c>
      <c r="L96" s="499">
        <v>28.906586770650499</v>
      </c>
      <c r="M96" s="499">
        <v>37.509056563264899</v>
      </c>
    </row>
    <row r="97" spans="1:13">
      <c r="A97" t="s">
        <v>202</v>
      </c>
      <c r="B97" t="s">
        <v>392</v>
      </c>
      <c r="C97" t="s">
        <v>393</v>
      </c>
      <c r="D97" t="s">
        <v>255</v>
      </c>
      <c r="E97" t="s">
        <v>206</v>
      </c>
      <c r="F97" s="499"/>
      <c r="G97" s="499"/>
      <c r="H97" s="499"/>
      <c r="I97" s="499">
        <v>0</v>
      </c>
      <c r="J97" s="499">
        <v>0.202323181792398</v>
      </c>
      <c r="K97" s="499">
        <v>0.405030310411641</v>
      </c>
      <c r="L97" s="499">
        <v>0.60703832218367804</v>
      </c>
      <c r="M97" s="499">
        <v>0.78769018782861699</v>
      </c>
    </row>
    <row r="98" spans="1:13">
      <c r="A98" t="s">
        <v>202</v>
      </c>
      <c r="B98" t="s">
        <v>394</v>
      </c>
      <c r="C98" t="s">
        <v>395</v>
      </c>
      <c r="D98" t="s">
        <v>255</v>
      </c>
      <c r="E98" t="s">
        <v>206</v>
      </c>
      <c r="F98" s="499"/>
      <c r="G98" s="499"/>
      <c r="H98" s="499"/>
      <c r="I98" s="499">
        <v>10.4388241721818</v>
      </c>
      <c r="J98" s="499">
        <v>10.236648428348101</v>
      </c>
      <c r="K98" s="499">
        <v>10.646452991614501</v>
      </c>
      <c r="L98" s="499">
        <v>10.2783659096385</v>
      </c>
      <c r="M98" s="499">
        <v>9.4745420682844301</v>
      </c>
    </row>
    <row r="99" spans="1:13">
      <c r="A99" t="s">
        <v>202</v>
      </c>
      <c r="B99" t="s">
        <v>396</v>
      </c>
      <c r="C99" t="s">
        <v>397</v>
      </c>
      <c r="D99" t="s">
        <v>255</v>
      </c>
      <c r="E99" t="s">
        <v>206</v>
      </c>
      <c r="F99" s="499"/>
      <c r="G99" s="499"/>
      <c r="H99" s="499"/>
      <c r="I99" s="499">
        <v>0.34385598960316299</v>
      </c>
      <c r="J99" s="499">
        <v>1.0155840663028699</v>
      </c>
      <c r="K99" s="499">
        <v>1.66325225779187</v>
      </c>
      <c r="L99" s="499">
        <v>2.2829344392077999</v>
      </c>
      <c r="M99" s="499">
        <v>2.8350903373918102</v>
      </c>
    </row>
    <row r="100" spans="1:13">
      <c r="A100" t="s">
        <v>202</v>
      </c>
      <c r="B100" t="s">
        <v>398</v>
      </c>
      <c r="C100" t="s">
        <v>399</v>
      </c>
      <c r="D100" t="s">
        <v>255</v>
      </c>
      <c r="E100" t="s">
        <v>206</v>
      </c>
      <c r="F100" s="499"/>
      <c r="G100" s="499"/>
      <c r="H100" s="499"/>
      <c r="I100" s="499">
        <v>9.5032779595123404</v>
      </c>
      <c r="J100" s="499">
        <v>18.013315659161499</v>
      </c>
      <c r="K100" s="499">
        <v>26.1352900137638</v>
      </c>
      <c r="L100" s="499">
        <v>33.215508713011801</v>
      </c>
      <c r="M100" s="499">
        <v>38.974033536293</v>
      </c>
    </row>
    <row r="101" spans="1:13">
      <c r="A101" t="s">
        <v>202</v>
      </c>
      <c r="B101" t="s">
        <v>400</v>
      </c>
      <c r="C101" t="s">
        <v>401</v>
      </c>
      <c r="D101" t="s">
        <v>255</v>
      </c>
      <c r="E101" t="s">
        <v>206</v>
      </c>
      <c r="F101" s="499"/>
      <c r="G101" s="499"/>
      <c r="H101" s="499"/>
      <c r="I101" s="499">
        <v>229.128261340221</v>
      </c>
      <c r="J101" s="499">
        <v>228.84675862478201</v>
      </c>
      <c r="K101" s="499">
        <v>228.93151102006601</v>
      </c>
      <c r="L101" s="499">
        <v>229.641708698657</v>
      </c>
      <c r="M101" s="499">
        <v>230.001175925523</v>
      </c>
    </row>
    <row r="102" spans="1:13">
      <c r="A102" t="s">
        <v>202</v>
      </c>
      <c r="B102" t="s">
        <v>402</v>
      </c>
      <c r="C102" t="s">
        <v>403</v>
      </c>
      <c r="D102" t="s">
        <v>255</v>
      </c>
      <c r="E102" t="s">
        <v>206</v>
      </c>
      <c r="F102" s="499"/>
      <c r="G102" s="499"/>
      <c r="H102" s="499"/>
      <c r="I102" s="499">
        <v>5.0513309550161098</v>
      </c>
      <c r="J102" s="499">
        <v>5.6328684763256103</v>
      </c>
      <c r="K102" s="499">
        <v>5.88414592073695</v>
      </c>
      <c r="L102" s="499">
        <v>5.9398344723602996</v>
      </c>
      <c r="M102" s="499">
        <v>5.9071713566792097</v>
      </c>
    </row>
    <row r="103" spans="1:13">
      <c r="A103" t="s">
        <v>202</v>
      </c>
      <c r="B103" t="s">
        <v>404</v>
      </c>
      <c r="C103" t="s">
        <v>405</v>
      </c>
      <c r="D103" t="s">
        <v>255</v>
      </c>
      <c r="E103" t="s">
        <v>206</v>
      </c>
      <c r="F103" s="499"/>
      <c r="G103" s="499"/>
      <c r="H103" s="499"/>
      <c r="I103" s="499">
        <v>215.433502910675</v>
      </c>
      <c r="J103" s="499">
        <v>211.278840806864</v>
      </c>
      <c r="K103" s="499">
        <v>207.62578106209901</v>
      </c>
      <c r="L103" s="499">
        <v>203.67363946015999</v>
      </c>
      <c r="M103" s="499">
        <v>199.075028847276</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4.0680214846322997E-2</v>
      </c>
      <c r="J123" s="500">
        <v>4.0680214846322997E-2</v>
      </c>
      <c r="K123" s="500">
        <v>4.0680214846322997E-2</v>
      </c>
      <c r="L123" s="500">
        <v>4.0680214846322997E-2</v>
      </c>
      <c r="M123" s="500">
        <v>4.0680214846322997E-2</v>
      </c>
    </row>
    <row r="124" spans="1:13">
      <c r="A124" t="s">
        <v>202</v>
      </c>
      <c r="B124" t="s">
        <v>447</v>
      </c>
      <c r="C124" t="s">
        <v>448</v>
      </c>
      <c r="D124" t="s">
        <v>446</v>
      </c>
      <c r="E124" t="s">
        <v>206</v>
      </c>
      <c r="F124" s="500"/>
      <c r="G124" s="500"/>
      <c r="H124" s="500"/>
      <c r="I124" s="500">
        <v>4.0680214846322997E-2</v>
      </c>
      <c r="J124" s="500">
        <v>4.0680214846322997E-2</v>
      </c>
      <c r="K124" s="500">
        <v>4.0680214846322997E-2</v>
      </c>
      <c r="L124" s="500">
        <v>4.0680214846322997E-2</v>
      </c>
      <c r="M124" s="500">
        <v>4.0680214846322997E-2</v>
      </c>
    </row>
    <row r="125" spans="1:13">
      <c r="A125" t="s">
        <v>202</v>
      </c>
      <c r="B125" t="s">
        <v>449</v>
      </c>
      <c r="C125" t="s">
        <v>450</v>
      </c>
      <c r="D125" t="s">
        <v>446</v>
      </c>
      <c r="E125" t="s">
        <v>206</v>
      </c>
      <c r="F125" s="500"/>
      <c r="G125" s="500"/>
      <c r="H125" s="500"/>
      <c r="I125" s="500">
        <v>4.0680214846322997E-2</v>
      </c>
      <c r="J125" s="500">
        <v>4.0680214846322997E-2</v>
      </c>
      <c r="K125" s="500">
        <v>4.0680214846322997E-2</v>
      </c>
      <c r="L125" s="500">
        <v>4.0680214846322997E-2</v>
      </c>
      <c r="M125" s="500">
        <v>4.0680214846322997E-2</v>
      </c>
    </row>
    <row r="126" spans="1:13">
      <c r="A126" t="s">
        <v>202</v>
      </c>
      <c r="B126" t="s">
        <v>451</v>
      </c>
      <c r="C126" t="s">
        <v>452</v>
      </c>
      <c r="D126" t="s">
        <v>446</v>
      </c>
      <c r="E126" t="s">
        <v>206</v>
      </c>
      <c r="F126" s="500"/>
      <c r="G126" s="500"/>
      <c r="H126" s="500"/>
      <c r="I126" s="500">
        <v>4.7380214846323002E-2</v>
      </c>
      <c r="J126" s="500">
        <v>4.7380214846323002E-2</v>
      </c>
      <c r="K126" s="500">
        <v>4.7380214846323002E-2</v>
      </c>
      <c r="L126" s="500">
        <v>4.7380214846323002E-2</v>
      </c>
      <c r="M126" s="500">
        <v>4.7380214846323002E-2</v>
      </c>
    </row>
    <row r="127" spans="1:13">
      <c r="A127" t="s">
        <v>202</v>
      </c>
      <c r="B127" t="s">
        <v>453</v>
      </c>
      <c r="C127" t="s">
        <v>454</v>
      </c>
      <c r="D127" t="s">
        <v>446</v>
      </c>
      <c r="E127" t="s">
        <v>206</v>
      </c>
      <c r="F127" s="500"/>
      <c r="G127" s="500"/>
      <c r="H127" s="500"/>
      <c r="I127" s="500">
        <v>4.7380214846323002E-2</v>
      </c>
      <c r="J127" s="500">
        <v>4.7380214846323002E-2</v>
      </c>
      <c r="K127" s="500">
        <v>4.7380214846323002E-2</v>
      </c>
      <c r="L127" s="500">
        <v>4.7380214846323002E-2</v>
      </c>
      <c r="M127" s="500">
        <v>4.7380214846323002E-2</v>
      </c>
    </row>
    <row r="128" spans="1:13">
      <c r="A128" t="s">
        <v>202</v>
      </c>
      <c r="B128" t="s">
        <v>455</v>
      </c>
      <c r="C128" t="s">
        <v>456</v>
      </c>
      <c r="D128" t="s">
        <v>446</v>
      </c>
      <c r="E128" t="s">
        <v>206</v>
      </c>
      <c r="F128" s="500"/>
      <c r="G128" s="500"/>
      <c r="H128" s="500"/>
      <c r="I128" s="500">
        <v>4.7380214846323002E-2</v>
      </c>
      <c r="J128" s="500">
        <v>4.7380214846323002E-2</v>
      </c>
      <c r="K128" s="500">
        <v>4.7380214846323002E-2</v>
      </c>
      <c r="L128" s="500">
        <v>4.7380214846323002E-2</v>
      </c>
      <c r="M128" s="500">
        <v>4.7380214846323002E-2</v>
      </c>
    </row>
    <row r="129" spans="1:13">
      <c r="A129" t="s">
        <v>202</v>
      </c>
      <c r="B129" t="s">
        <v>457</v>
      </c>
      <c r="C129" t="s">
        <v>458</v>
      </c>
      <c r="D129" t="s">
        <v>446</v>
      </c>
      <c r="E129" t="s">
        <v>206</v>
      </c>
      <c r="F129" s="500"/>
      <c r="G129" s="500"/>
      <c r="H129" s="500"/>
      <c r="I129" s="500">
        <v>3.6780214846323003E-2</v>
      </c>
      <c r="J129" s="500">
        <v>3.6780214846323003E-2</v>
      </c>
      <c r="K129" s="500">
        <v>3.6780214846323003E-2</v>
      </c>
      <c r="L129" s="500">
        <v>3.6780214846323003E-2</v>
      </c>
      <c r="M129" s="500">
        <v>3.6780214846323003E-2</v>
      </c>
    </row>
    <row r="130" spans="1:13">
      <c r="A130" t="s">
        <v>202</v>
      </c>
      <c r="B130" t="s">
        <v>459</v>
      </c>
      <c r="C130" t="s">
        <v>460</v>
      </c>
      <c r="D130" t="s">
        <v>446</v>
      </c>
      <c r="E130" t="s">
        <v>206</v>
      </c>
      <c r="F130" s="500"/>
      <c r="G130" s="500"/>
      <c r="H130" s="500"/>
      <c r="I130" s="500">
        <v>3.6780214846323003E-2</v>
      </c>
      <c r="J130" s="500">
        <v>3.6780214846323003E-2</v>
      </c>
      <c r="K130" s="500">
        <v>3.6780214846323003E-2</v>
      </c>
      <c r="L130" s="500">
        <v>3.6780214846323003E-2</v>
      </c>
      <c r="M130" s="500">
        <v>3.6780214846323003E-2</v>
      </c>
    </row>
    <row r="131" spans="1:13">
      <c r="A131" t="s">
        <v>202</v>
      </c>
      <c r="B131" t="s">
        <v>461</v>
      </c>
      <c r="C131" t="s">
        <v>462</v>
      </c>
      <c r="D131" t="s">
        <v>446</v>
      </c>
      <c r="E131" t="s">
        <v>206</v>
      </c>
      <c r="F131" s="500"/>
      <c r="G131" s="500"/>
      <c r="H131" s="500"/>
      <c r="I131" s="500">
        <v>3.6780214846323003E-2</v>
      </c>
      <c r="J131" s="500">
        <v>3.6780214846323003E-2</v>
      </c>
      <c r="K131" s="500">
        <v>3.6780214846323003E-2</v>
      </c>
      <c r="L131" s="500">
        <v>3.6780214846323003E-2</v>
      </c>
      <c r="M131" s="500">
        <v>3.6780214846323003E-2</v>
      </c>
    </row>
    <row r="132" spans="1:13">
      <c r="A132" t="s">
        <v>202</v>
      </c>
      <c r="B132" t="s">
        <v>463</v>
      </c>
      <c r="C132" t="s">
        <v>464</v>
      </c>
      <c r="D132" t="s">
        <v>446</v>
      </c>
      <c r="E132" t="s">
        <v>206</v>
      </c>
      <c r="F132" s="500"/>
      <c r="G132" s="500"/>
      <c r="H132" s="500"/>
      <c r="I132" s="500">
        <v>6.5880214846323004E-2</v>
      </c>
      <c r="J132" s="500">
        <v>6.5880214846323004E-2</v>
      </c>
      <c r="K132" s="500">
        <v>6.5880214846323004E-2</v>
      </c>
      <c r="L132" s="500">
        <v>6.5880214846323004E-2</v>
      </c>
      <c r="M132" s="500">
        <v>6.5880214846323004E-2</v>
      </c>
    </row>
    <row r="133" spans="1:13">
      <c r="A133" t="s">
        <v>202</v>
      </c>
      <c r="B133" t="s">
        <v>465</v>
      </c>
      <c r="C133" t="s">
        <v>466</v>
      </c>
      <c r="D133" t="s">
        <v>446</v>
      </c>
      <c r="E133" t="s">
        <v>206</v>
      </c>
      <c r="F133" s="500"/>
      <c r="G133" s="500"/>
      <c r="H133" s="500"/>
      <c r="I133" s="500">
        <v>6.5880214846323004E-2</v>
      </c>
      <c r="J133" s="500">
        <v>6.5880214846323004E-2</v>
      </c>
      <c r="K133" s="500">
        <v>6.5880214846323004E-2</v>
      </c>
      <c r="L133" s="500">
        <v>6.5880214846323004E-2</v>
      </c>
      <c r="M133" s="500">
        <v>6.5880214846323004E-2</v>
      </c>
    </row>
    <row r="134" spans="1:13">
      <c r="A134" t="s">
        <v>202</v>
      </c>
      <c r="B134" t="s">
        <v>467</v>
      </c>
      <c r="C134" t="s">
        <v>468</v>
      </c>
      <c r="D134" t="s">
        <v>446</v>
      </c>
      <c r="E134" t="s">
        <v>206</v>
      </c>
      <c r="F134" s="500"/>
      <c r="G134" s="500"/>
      <c r="H134" s="500"/>
      <c r="I134" s="500">
        <v>6.5880214846323004E-2</v>
      </c>
      <c r="J134" s="500">
        <v>6.5880214846323004E-2</v>
      </c>
      <c r="K134" s="500">
        <v>6.5880214846323004E-2</v>
      </c>
      <c r="L134" s="500">
        <v>6.5880214846323004E-2</v>
      </c>
      <c r="M134" s="500">
        <v>6.5880214846323004E-2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195.22551718253601</v>
      </c>
      <c r="I138" s="499"/>
      <c r="J138" s="499"/>
      <c r="K138" s="499"/>
      <c r="L138" s="499"/>
      <c r="M138" s="499"/>
    </row>
    <row r="139" spans="1:13">
      <c r="A139" t="s">
        <v>202</v>
      </c>
      <c r="B139" t="s">
        <v>477</v>
      </c>
      <c r="C139" t="s">
        <v>478</v>
      </c>
      <c r="D139" t="s">
        <v>255</v>
      </c>
      <c r="E139" t="s">
        <v>206</v>
      </c>
      <c r="F139" s="499"/>
      <c r="G139" s="499"/>
      <c r="H139" s="499">
        <v>1651.9870644475</v>
      </c>
      <c r="I139" s="499"/>
      <c r="J139" s="499"/>
      <c r="K139" s="499"/>
      <c r="L139" s="499"/>
      <c r="M139" s="499"/>
    </row>
    <row r="140" spans="1:13">
      <c r="A140" t="s">
        <v>202</v>
      </c>
      <c r="B140" t="s">
        <v>479</v>
      </c>
      <c r="C140" t="s">
        <v>480</v>
      </c>
      <c r="D140" t="s">
        <v>255</v>
      </c>
      <c r="E140" t="s">
        <v>206</v>
      </c>
      <c r="F140" s="499"/>
      <c r="G140" s="499"/>
      <c r="H140" s="499">
        <v>3599.70325120086</v>
      </c>
      <c r="I140" s="499"/>
      <c r="J140" s="499"/>
      <c r="K140" s="499"/>
      <c r="L140" s="499"/>
      <c r="M140" s="499"/>
    </row>
    <row r="141" spans="1:13">
      <c r="A141" t="s">
        <v>202</v>
      </c>
      <c r="B141" t="s">
        <v>481</v>
      </c>
      <c r="C141" t="s">
        <v>482</v>
      </c>
      <c r="D141" t="s">
        <v>255</v>
      </c>
      <c r="E141" t="s">
        <v>206</v>
      </c>
      <c r="F141" s="499"/>
      <c r="G141" s="499"/>
      <c r="H141" s="499">
        <v>219.97659271824901</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89"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Dŵr Cymru</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WSH</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Dŵr Cymru</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195.22551718253601</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101.67373439267099</v>
      </c>
      <c r="N91" s="210">
        <f xml:space="preserve"> INDEX(F_Inputs!$A:$W,MATCH($C91,F_Inputs!$B:$B,0),MATCH(N$87,F_Inputs!$2:$2,0))</f>
        <v>99.903701667433396</v>
      </c>
      <c r="O91" s="210">
        <f xml:space="preserve"> INDEX(F_Inputs!$A:$W,MATCH($C91,F_Inputs!$B:$B,0),MATCH(O$87,F_Inputs!$2:$2,0))</f>
        <v>98.675265964198502</v>
      </c>
      <c r="P91" s="210">
        <f xml:space="preserve"> INDEX(F_Inputs!$A:$W,MATCH($C91,F_Inputs!$B:$B,0),MATCH(P$87,F_Inputs!$2:$2,0))</f>
        <v>97.643309358107103</v>
      </c>
      <c r="Q91" s="210">
        <f xml:space="preserve"> INDEX(F_Inputs!$A:$W,MATCH($C91,F_Inputs!$B:$B,0),MATCH(Q$87,F_Inputs!$2:$2,0))</f>
        <v>96.668635628876999</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2.4664107534332498</v>
      </c>
      <c r="N92" s="210">
        <f xml:space="preserve"> INDEX(F_Inputs!$A:$W,MATCH($C92,F_Inputs!$B:$B,0),MATCH(N$87,F_Inputs!$2:$2,0))</f>
        <v>2.9559156273264899</v>
      </c>
      <c r="O92" s="210">
        <f xml:space="preserve"> INDEX(F_Inputs!$A:$W,MATCH($C92,F_Inputs!$B:$B,0),MATCH(O$87,F_Inputs!$2:$2,0))</f>
        <v>3.10863432559412</v>
      </c>
      <c r="P92" s="210">
        <f xml:space="preserve"> INDEX(F_Inputs!$A:$W,MATCH($C92,F_Inputs!$B:$B,0),MATCH(P$87,F_Inputs!$2:$2,0))</f>
        <v>3.1245858994594902</v>
      </c>
      <c r="Q92" s="210">
        <f xml:space="preserve"> INDEX(F_Inputs!$A:$W,MATCH($C92,F_Inputs!$B:$B,0),MATCH(Q$87,F_Inputs!$2:$2,0))</f>
        <v>3.09339634012413</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4.2364434786707701</v>
      </c>
      <c r="N93" s="210">
        <f xml:space="preserve"> INDEX(F_Inputs!$A:$W,MATCH($C93,F_Inputs!$B:$B,0),MATCH(N$87,F_Inputs!$2:$2,0))</f>
        <v>4.1843513305613902</v>
      </c>
      <c r="O93" s="210">
        <f xml:space="preserve"> INDEX(F_Inputs!$A:$W,MATCH($C93,F_Inputs!$B:$B,0),MATCH(O$87,F_Inputs!$2:$2,0))</f>
        <v>4.1405909316854803</v>
      </c>
      <c r="P93" s="210">
        <f xml:space="preserve"> INDEX(F_Inputs!$A:$W,MATCH($C93,F_Inputs!$B:$B,0),MATCH(P$87,F_Inputs!$2:$2,0))</f>
        <v>4.0992596286895804</v>
      </c>
      <c r="Q93" s="210">
        <f xml:space="preserve"> INDEX(F_Inputs!$A:$W,MATCH($C93,F_Inputs!$B:$B,0),MATCH(Q$87,F_Inputs!$2:$2,0))</f>
        <v>4.0583408940047097</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94.048106834874503</v>
      </c>
      <c r="N94" s="210">
        <f xml:space="preserve"> INDEX(F_Inputs!$A:$W,MATCH($C94,F_Inputs!$B:$B,0),MATCH(N$87,F_Inputs!$2:$2,0))</f>
        <v>91.0665190489987</v>
      </c>
      <c r="O94" s="210">
        <f xml:space="preserve"> INDEX(F_Inputs!$A:$W,MATCH($C94,F_Inputs!$B:$B,0),MATCH(O$87,F_Inputs!$2:$2,0))</f>
        <v>88.282170019769296</v>
      </c>
      <c r="P94" s="210">
        <f xml:space="preserve"> INDEX(F_Inputs!$A:$W,MATCH($C94,F_Inputs!$B:$B,0),MATCH(P$87,F_Inputs!$2:$2,0))</f>
        <v>85.603270335265407</v>
      </c>
      <c r="Q94" s="210">
        <f xml:space="preserve"> INDEX(F_Inputs!$A:$W,MATCH($C94,F_Inputs!$B:$B,0),MATCH(Q$87,F_Inputs!$2:$2,0))</f>
        <v>83.005661170897397</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101.67373439267099</v>
      </c>
      <c r="N95" s="210">
        <f xml:space="preserve"> INDEX(F_Inputs!$A:$W,MATCH($C95,F_Inputs!$B:$B,0),MATCH(N$87,F_Inputs!$2:$2,0))</f>
        <v>99.472151229555806</v>
      </c>
      <c r="O95" s="210">
        <f xml:space="preserve"> INDEX(F_Inputs!$A:$W,MATCH($C95,F_Inputs!$B:$B,0),MATCH(O$87,F_Inputs!$2:$2,0))</f>
        <v>97.338121064636695</v>
      </c>
      <c r="P95" s="210">
        <f xml:space="preserve"> INDEX(F_Inputs!$A:$W,MATCH($C95,F_Inputs!$B:$B,0),MATCH(P$87,F_Inputs!$2:$2,0))</f>
        <v>95.316103755747903</v>
      </c>
      <c r="Q95" s="210">
        <f xml:space="preserve"> INDEX(F_Inputs!$A:$W,MATCH($C95,F_Inputs!$B:$B,0),MATCH(Q$87,F_Inputs!$2:$2,0))</f>
        <v>93.358835284359301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2.01656030256567</v>
      </c>
      <c r="N96" s="210">
        <f xml:space="preserve"> INDEX(F_Inputs!$A:$W,MATCH($C96,F_Inputs!$B:$B,0),MATCH(N$87,F_Inputs!$2:$2,0))</f>
        <v>1.99361917467257</v>
      </c>
      <c r="O96" s="210">
        <f xml:space="preserve"> INDEX(F_Inputs!$A:$W,MATCH($C96,F_Inputs!$B:$B,0),MATCH(O$87,F_Inputs!$2:$2,0))</f>
        <v>2.0198878400570299</v>
      </c>
      <c r="P96" s="210">
        <f xml:space="preserve"> INDEX(F_Inputs!$A:$W,MATCH($C96,F_Inputs!$B:$B,0),MATCH(P$87,F_Inputs!$2:$2,0))</f>
        <v>2.0016381788707598</v>
      </c>
      <c r="Q96" s="210">
        <f xml:space="preserve"> INDEX(F_Inputs!$A:$W,MATCH($C96,F_Inputs!$B:$B,0),MATCH(Q$87,F_Inputs!$2:$2,0))</f>
        <v>1.96053554097168</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4.2181434656807699</v>
      </c>
      <c r="N99" s="210">
        <f xml:space="preserve"> INDEX(F_Inputs!$A:$W,MATCH($C99,F_Inputs!$B:$B,0),MATCH(N$87,F_Inputs!$2:$2,0))</f>
        <v>4.1276493395916898</v>
      </c>
      <c r="O99" s="210">
        <f xml:space="preserve"> INDEX(F_Inputs!$A:$W,MATCH($C99,F_Inputs!$B:$B,0),MATCH(O$87,F_Inputs!$2:$2,0))</f>
        <v>4.0419051489458102</v>
      </c>
      <c r="P99" s="210">
        <f xml:space="preserve"> INDEX(F_Inputs!$A:$W,MATCH($C99,F_Inputs!$B:$B,0),MATCH(P$87,F_Inputs!$2:$2,0))</f>
        <v>3.9589066502593</v>
      </c>
      <c r="Q99" s="210">
        <f xml:space="preserve"> INDEX(F_Inputs!$A:$W,MATCH($C99,F_Inputs!$B:$B,0),MATCH(Q$87,F_Inputs!$2:$2,0))</f>
        <v>3.8776124841908</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93.641850600032996</v>
      </c>
      <c r="N101" s="210">
        <f xml:space="preserve"> INDEX(F_Inputs!$A:$W,MATCH($C101,F_Inputs!$B:$B,0),MATCH(N$87,F_Inputs!$2:$2,0))</f>
        <v>89.8324799990164</v>
      </c>
      <c r="O101" s="210">
        <f xml:space="preserve"> INDEX(F_Inputs!$A:$W,MATCH($C101,F_Inputs!$B:$B,0),MATCH(O$87,F_Inputs!$2:$2,0))</f>
        <v>86.178075412478407</v>
      </c>
      <c r="P101" s="210">
        <f xml:space="preserve"> INDEX(F_Inputs!$A:$W,MATCH($C101,F_Inputs!$B:$B,0),MATCH(P$87,F_Inputs!$2:$2,0))</f>
        <v>82.672332789656096</v>
      </c>
      <c r="Q101" s="210">
        <f xml:space="preserve"> INDEX(F_Inputs!$A:$W,MATCH($C101,F_Inputs!$B:$B,0),MATCH(Q$87,F_Inputs!$2:$2,0))</f>
        <v>79.309204529926205</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29.602618735110202</v>
      </c>
      <c r="O102" s="210">
        <f xml:space="preserve"> INDEX(F_Inputs!$A:$W,MATCH($C102,F_Inputs!$B:$B,0),MATCH(O$87,F_Inputs!$2:$2,0))</f>
        <v>65.107353201467106</v>
      </c>
      <c r="P102" s="210">
        <f xml:space="preserve"> INDEX(F_Inputs!$A:$W,MATCH($C102,F_Inputs!$B:$B,0),MATCH(P$87,F_Inputs!$2:$2,0))</f>
        <v>96.724869016391807</v>
      </c>
      <c r="Q102" s="210">
        <f xml:space="preserve"> INDEX(F_Inputs!$A:$W,MATCH($C102,F_Inputs!$B:$B,0),MATCH(Q$87,F_Inputs!$2:$2,0))</f>
        <v>124.01244744694399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0.59329518464562903</v>
      </c>
      <c r="O103" s="210">
        <f xml:space="preserve"> INDEX(F_Inputs!$A:$W,MATCH($C103,F_Inputs!$B:$B,0),MATCH(O$87,F_Inputs!$2:$2,0))</f>
        <v>1.3510590670084299</v>
      </c>
      <c r="P103" s="210">
        <f xml:space="preserve"> INDEX(F_Inputs!$A:$W,MATCH($C103,F_Inputs!$B:$B,0),MATCH(P$87,F_Inputs!$2:$2,0))</f>
        <v>2.03122224934428</v>
      </c>
      <c r="Q103" s="210">
        <f xml:space="preserve"> INDEX(F_Inputs!$A:$W,MATCH($C103,F_Inputs!$B:$B,0),MATCH(Q$87,F_Inputs!$2:$2,0))</f>
        <v>2.6042613963860002</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30.217240656086499</v>
      </c>
      <c r="N104" s="210">
        <f xml:space="preserve"> INDEX(F_Inputs!$A:$W,MATCH($C104,F_Inputs!$B:$B,0),MATCH(N$87,F_Inputs!$2:$2,0))</f>
        <v>36.890165476089898</v>
      </c>
      <c r="O104" s="210">
        <f xml:space="preserve"> INDEX(F_Inputs!$A:$W,MATCH($C104,F_Inputs!$B:$B,0),MATCH(O$87,F_Inputs!$2:$2,0))</f>
        <v>33.654536117244703</v>
      </c>
      <c r="P104" s="210">
        <f xml:space="preserve"> INDEX(F_Inputs!$A:$W,MATCH($C104,F_Inputs!$B:$B,0),MATCH(P$87,F_Inputs!$2:$2,0))</f>
        <v>29.881569525400099</v>
      </c>
      <c r="Q104" s="210">
        <f xml:space="preserve"> INDEX(F_Inputs!$A:$W,MATCH($C104,F_Inputs!$B:$B,0),MATCH(Q$87,F_Inputs!$2:$2,0))</f>
        <v>19.755152252460199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0.61462192097632196</v>
      </c>
      <c r="N105" s="210">
        <f xml:space="preserve"> INDEX(F_Inputs!$A:$W,MATCH($C105,F_Inputs!$B:$B,0),MATCH(N$87,F_Inputs!$2:$2,0))</f>
        <v>1.9787261943786101</v>
      </c>
      <c r="O105" s="210">
        <f xml:space="preserve"> INDEX(F_Inputs!$A:$W,MATCH($C105,F_Inputs!$B:$B,0),MATCH(O$87,F_Inputs!$2:$2,0))</f>
        <v>3.3880793693285201</v>
      </c>
      <c r="P105" s="210">
        <f xml:space="preserve"> INDEX(F_Inputs!$A:$W,MATCH($C105,F_Inputs!$B:$B,0),MATCH(P$87,F_Inputs!$2:$2,0))</f>
        <v>4.6252133441925301</v>
      </c>
      <c r="Q105" s="210">
        <f xml:space="preserve"> INDEX(F_Inputs!$A:$W,MATCH($C105,F_Inputs!$B:$B,0),MATCH(Q$87,F_Inputs!$2:$2,0))</f>
        <v>5.5526168378569203</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27.8675384687898</v>
      </c>
      <c r="N106" s="210">
        <f xml:space="preserve"> INDEX(F_Inputs!$A:$W,MATCH($C106,F_Inputs!$B:$B,0),MATCH(N$87,F_Inputs!$2:$2,0))</f>
        <v>60.086993053583498</v>
      </c>
      <c r="O106" s="210">
        <f xml:space="preserve"> INDEX(F_Inputs!$A:$W,MATCH($C106,F_Inputs!$B:$B,0),MATCH(O$87,F_Inputs!$2:$2,0))</f>
        <v>87.451781261611202</v>
      </c>
      <c r="P106" s="210">
        <f xml:space="preserve"> INDEX(F_Inputs!$A:$W,MATCH($C106,F_Inputs!$B:$B,0),MATCH(P$87,F_Inputs!$2:$2,0))</f>
        <v>109.817119013599</v>
      </c>
      <c r="Q106" s="210">
        <f xml:space="preserve"> INDEX(F_Inputs!$A:$W,MATCH($C106,F_Inputs!$B:$B,0),MATCH(Q$87,F_Inputs!$2:$2,0))</f>
        <v>122.13525250615599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203.34746878534199</v>
      </c>
      <c r="N107" s="210">
        <f xml:space="preserve"> INDEX(F_Inputs!$A:$W,MATCH($C107,F_Inputs!$B:$B,0),MATCH(N$87,F_Inputs!$2:$2,0))</f>
        <v>228.978471632099</v>
      </c>
      <c r="O107" s="210">
        <f xml:space="preserve"> INDEX(F_Inputs!$A:$W,MATCH($C107,F_Inputs!$B:$B,0),MATCH(O$87,F_Inputs!$2:$2,0))</f>
        <v>261.12074023030198</v>
      </c>
      <c r="P107" s="210">
        <f xml:space="preserve"> INDEX(F_Inputs!$A:$W,MATCH($C107,F_Inputs!$B:$B,0),MATCH(P$87,F_Inputs!$2:$2,0))</f>
        <v>289.68428213024703</v>
      </c>
      <c r="Q107" s="210">
        <f xml:space="preserve"> INDEX(F_Inputs!$A:$W,MATCH($C107,F_Inputs!$B:$B,0),MATCH(Q$87,F_Inputs!$2:$2,0))</f>
        <v>314.03991836018002</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4.48297105599893</v>
      </c>
      <c r="N108" s="210">
        <f xml:space="preserve"> INDEX(F_Inputs!$A:$W,MATCH($C108,F_Inputs!$B:$B,0),MATCH(N$87,F_Inputs!$2:$2,0))</f>
        <v>5.5428299866446897</v>
      </c>
      <c r="O108" s="210">
        <f xml:space="preserve"> INDEX(F_Inputs!$A:$W,MATCH($C108,F_Inputs!$B:$B,0),MATCH(O$87,F_Inputs!$2:$2,0))</f>
        <v>6.4795812326595703</v>
      </c>
      <c r="P108" s="210">
        <f xml:space="preserve"> INDEX(F_Inputs!$A:$W,MATCH($C108,F_Inputs!$B:$B,0),MATCH(P$87,F_Inputs!$2:$2,0))</f>
        <v>7.1574463276745401</v>
      </c>
      <c r="Q108" s="210">
        <f xml:space="preserve"> INDEX(F_Inputs!$A:$W,MATCH($C108,F_Inputs!$B:$B,0),MATCH(Q$87,F_Inputs!$2:$2,0))</f>
        <v>7.6581932774818098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215.557495903697</v>
      </c>
      <c r="N109" s="210">
        <f xml:space="preserve"> INDEX(F_Inputs!$A:$W,MATCH($C109,F_Inputs!$B:$B,0),MATCH(N$87,F_Inputs!$2:$2,0))</f>
        <v>240.98599210159901</v>
      </c>
      <c r="O109" s="210">
        <f xml:space="preserve"> INDEX(F_Inputs!$A:$W,MATCH($C109,F_Inputs!$B:$B,0),MATCH(O$87,F_Inputs!$2:$2,0))</f>
        <v>261.91202669385899</v>
      </c>
      <c r="P109" s="210">
        <f xml:space="preserve"> INDEX(F_Inputs!$A:$W,MATCH($C109,F_Inputs!$B:$B,0),MATCH(P$87,F_Inputs!$2:$2,0))</f>
        <v>278.09272213852</v>
      </c>
      <c r="Q109" s="210">
        <f xml:space="preserve"> INDEX(F_Inputs!$A:$W,MATCH($C109,F_Inputs!$B:$B,0),MATCH(Q$87,F_Inputs!$2:$2,0))</f>
        <v>284.45011820697903</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4.0680214846322997E-2</v>
      </c>
      <c r="N110" s="286">
        <f xml:space="preserve"> INDEX(F_Inputs!$A:$W,MATCH($C110,F_Inputs!$B:$B,0),MATCH(N$87,F_Inputs!$2:$2,0))</f>
        <v>4.0680214846322997E-2</v>
      </c>
      <c r="O110" s="286">
        <f xml:space="preserve"> INDEX(F_Inputs!$A:$W,MATCH($C110,F_Inputs!$B:$B,0),MATCH(O$87,F_Inputs!$2:$2,0))</f>
        <v>4.0680214846322997E-2</v>
      </c>
      <c r="P110" s="286">
        <f xml:space="preserve"> INDEX(F_Inputs!$A:$W,MATCH($C110,F_Inputs!$B:$B,0),MATCH(P$87,F_Inputs!$2:$2,0))</f>
        <v>4.0680214846322997E-2</v>
      </c>
      <c r="Q110" s="286">
        <f xml:space="preserve"> INDEX(F_Inputs!$A:$W,MATCH($C110,F_Inputs!$B:$B,0),MATCH(Q$87,F_Inputs!$2:$2,0))</f>
        <v>4.0680214846322997E-2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1651.9870644475</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860.35727519019497</v>
      </c>
      <c r="N114" s="210">
        <f xml:space="preserve"> INDEX(F_Inputs!$A:$W,MATCH($C114,F_Inputs!$B:$B,0),MATCH(N$87,F_Inputs!$2:$2,0))</f>
        <v>839.47513344216998</v>
      </c>
      <c r="O114" s="210">
        <f xml:space="preserve"> INDEX(F_Inputs!$A:$W,MATCH($C114,F_Inputs!$B:$B,0),MATCH(O$87,F_Inputs!$2:$2,0))</f>
        <v>823.36188229707204</v>
      </c>
      <c r="P114" s="210">
        <f xml:space="preserve"> INDEX(F_Inputs!$A:$W,MATCH($C114,F_Inputs!$B:$B,0),MATCH(P$87,F_Inputs!$2:$2,0))</f>
        <v>809.06075920565604</v>
      </c>
      <c r="Q114" s="210">
        <f xml:space="preserve"> INDEX(F_Inputs!$A:$W,MATCH($C114,F_Inputs!$B:$B,0),MATCH(Q$87,F_Inputs!$2:$2,0))</f>
        <v>795.39055978230795</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20.870625516009301</v>
      </c>
      <c r="N115" s="210">
        <f xml:space="preserve"> INDEX(F_Inputs!$A:$W,MATCH($C115,F_Inputs!$B:$B,0),MATCH(N$87,F_Inputs!$2:$2,0))</f>
        <v>24.838095328579801</v>
      </c>
      <c r="O115" s="210">
        <f xml:space="preserve"> INDEX(F_Inputs!$A:$W,MATCH($C115,F_Inputs!$B:$B,0),MATCH(O$87,F_Inputs!$2:$2,0))</f>
        <v>25.938931957103801</v>
      </c>
      <c r="P115" s="210">
        <f xml:space="preserve"> INDEX(F_Inputs!$A:$W,MATCH($C115,F_Inputs!$B:$B,0),MATCH(P$87,F_Inputs!$2:$2,0))</f>
        <v>25.8899442945816</v>
      </c>
      <c r="Q115" s="210">
        <f xml:space="preserve"> INDEX(F_Inputs!$A:$W,MATCH($C115,F_Inputs!$B:$B,0),MATCH(Q$87,F_Inputs!$2:$2,0))</f>
        <v>25.452497913034399</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41.752767264034098</v>
      </c>
      <c r="N116" s="210">
        <f xml:space="preserve"> INDEX(F_Inputs!$A:$W,MATCH($C116,F_Inputs!$B:$B,0),MATCH(N$87,F_Inputs!$2:$2,0))</f>
        <v>40.951346473677198</v>
      </c>
      <c r="O116" s="210">
        <f xml:space="preserve"> INDEX(F_Inputs!$A:$W,MATCH($C116,F_Inputs!$B:$B,0),MATCH(O$87,F_Inputs!$2:$2,0))</f>
        <v>40.240055048519899</v>
      </c>
      <c r="P116" s="210">
        <f xml:space="preserve"> INDEX(F_Inputs!$A:$W,MATCH($C116,F_Inputs!$B:$B,0),MATCH(P$87,F_Inputs!$2:$2,0))</f>
        <v>39.560143717929797</v>
      </c>
      <c r="Q116" s="210">
        <f xml:space="preserve"> INDEX(F_Inputs!$A:$W,MATCH($C116,F_Inputs!$B:$B,0),MATCH(Q$87,F_Inputs!$2:$2,0))</f>
        <v>38.891720428718003</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790.27148861818603</v>
      </c>
      <c r="N117" s="210">
        <f xml:space="preserve"> INDEX(F_Inputs!$A:$W,MATCH($C117,F_Inputs!$B:$B,0),MATCH(N$87,F_Inputs!$2:$2,0))</f>
        <v>759.87330569375297</v>
      </c>
      <c r="O117" s="210">
        <f xml:space="preserve"> INDEX(F_Inputs!$A:$W,MATCH($C117,F_Inputs!$B:$B,0),MATCH(O$87,F_Inputs!$2:$2,0))</f>
        <v>731.49548054095203</v>
      </c>
      <c r="P117" s="210">
        <f xml:space="preserve"> INDEX(F_Inputs!$A:$W,MATCH($C117,F_Inputs!$B:$B,0),MATCH(P$87,F_Inputs!$2:$2,0))</f>
        <v>704.34461672306497</v>
      </c>
      <c r="Q117" s="210">
        <f xml:space="preserve"> INDEX(F_Inputs!$A:$W,MATCH($C117,F_Inputs!$B:$B,0),MATCH(Q$87,F_Inputs!$2:$2,0))</f>
        <v>678.20150951566598</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860.35727519019497</v>
      </c>
      <c r="N118" s="210">
        <f xml:space="preserve"> INDEX(F_Inputs!$A:$W,MATCH($C118,F_Inputs!$B:$B,0),MATCH(N$87,F_Inputs!$2:$2,0))</f>
        <v>835.84888280903203</v>
      </c>
      <c r="O118" s="210">
        <f xml:space="preserve"> INDEX(F_Inputs!$A:$W,MATCH($C118,F_Inputs!$B:$B,0),MATCH(O$87,F_Inputs!$2:$2,0))</f>
        <v>812.20453571533994</v>
      </c>
      <c r="P118" s="210">
        <f xml:space="preserve"> INDEX(F_Inputs!$A:$W,MATCH($C118,F_Inputs!$B:$B,0),MATCH(P$87,F_Inputs!$2:$2,0))</f>
        <v>789.77781249020802</v>
      </c>
      <c r="Q118" s="210">
        <f xml:space="preserve"> INDEX(F_Inputs!$A:$W,MATCH($C118,F_Inputs!$B:$B,0),MATCH(Q$87,F_Inputs!$2:$2,0))</f>
        <v>768.15748742468804</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17.0640169512371</v>
      </c>
      <c r="N119" s="210">
        <f xml:space="preserve"> INDEX(F_Inputs!$A:$W,MATCH($C119,F_Inputs!$B:$B,0),MATCH(N$87,F_Inputs!$2:$2,0))</f>
        <v>16.752069190211799</v>
      </c>
      <c r="O119" s="210">
        <f xml:space="preserve"> INDEX(F_Inputs!$A:$W,MATCH($C119,F_Inputs!$B:$B,0),MATCH(O$87,F_Inputs!$2:$2,0))</f>
        <v>16.854260667731399</v>
      </c>
      <c r="P119" s="210">
        <f xml:space="preserve"> INDEX(F_Inputs!$A:$W,MATCH($C119,F_Inputs!$B:$B,0),MATCH(P$87,F_Inputs!$2:$2,0))</f>
        <v>16.585334062294798</v>
      </c>
      <c r="Q119" s="210">
        <f xml:space="preserve"> INDEX(F_Inputs!$A:$W,MATCH($C119,F_Inputs!$B:$B,0),MATCH(Q$87,F_Inputs!$2:$2,0))</f>
        <v>16.1313072359196</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41.572409332399403</v>
      </c>
      <c r="N122" s="210">
        <f xml:space="preserve"> INDEX(F_Inputs!$A:$W,MATCH($C122,F_Inputs!$B:$B,0),MATCH(N$87,F_Inputs!$2:$2,0))</f>
        <v>40.396416283903697</v>
      </c>
      <c r="O122" s="210">
        <f xml:space="preserve"> INDEX(F_Inputs!$A:$W,MATCH($C122,F_Inputs!$B:$B,0),MATCH(O$87,F_Inputs!$2:$2,0))</f>
        <v>39.280983892863901</v>
      </c>
      <c r="P122" s="210">
        <f xml:space="preserve"> INDEX(F_Inputs!$A:$W,MATCH($C122,F_Inputs!$B:$B,0),MATCH(P$87,F_Inputs!$2:$2,0))</f>
        <v>38.205659127814599</v>
      </c>
      <c r="Q122" s="210">
        <f xml:space="preserve"> INDEX(F_Inputs!$A:$W,MATCH($C122,F_Inputs!$B:$B,0),MATCH(Q$87,F_Inputs!$2:$2,0))</f>
        <v>37.159771592583297</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786.85778120531597</v>
      </c>
      <c r="N124" s="210">
        <f xml:space="preserve"> INDEX(F_Inputs!$A:$W,MATCH($C124,F_Inputs!$B:$B,0),MATCH(N$87,F_Inputs!$2:$2,0))</f>
        <v>749.57629047830699</v>
      </c>
      <c r="O124" s="210">
        <f xml:space="preserve"> INDEX(F_Inputs!$A:$W,MATCH($C124,F_Inputs!$B:$B,0),MATCH(O$87,F_Inputs!$2:$2,0))</f>
        <v>714.06120479173501</v>
      </c>
      <c r="P124" s="210">
        <f xml:space="preserve"> INDEX(F_Inputs!$A:$W,MATCH($C124,F_Inputs!$B:$B,0),MATCH(P$87,F_Inputs!$2:$2,0))</f>
        <v>680.22883149527797</v>
      </c>
      <c r="Q124" s="210">
        <f xml:space="preserve"> INDEX(F_Inputs!$A:$W,MATCH($C124,F_Inputs!$B:$B,0),MATCH(Q$87,F_Inputs!$2:$2,0))</f>
        <v>647.99944331436905</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112.168569228154</v>
      </c>
      <c r="O125" s="210">
        <f xml:space="preserve"> INDEX(F_Inputs!$A:$W,MATCH($C125,F_Inputs!$B:$B,0),MATCH(O$87,F_Inputs!$2:$2,0))</f>
        <v>223.02925994632301</v>
      </c>
      <c r="P125" s="210">
        <f xml:space="preserve"> INDEX(F_Inputs!$A:$W,MATCH($C125,F_Inputs!$B:$B,0),MATCH(P$87,F_Inputs!$2:$2,0))</f>
        <v>324.55929438224098</v>
      </c>
      <c r="Q125" s="210">
        <f xml:space="preserve"> INDEX(F_Inputs!$A:$W,MATCH($C125,F_Inputs!$B:$B,0),MATCH(Q$87,F_Inputs!$2:$2,0))</f>
        <v>419.75015870760001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2.2480805697342898</v>
      </c>
      <c r="O126" s="210">
        <f xml:space="preserve"> INDEX(F_Inputs!$A:$W,MATCH($C126,F_Inputs!$B:$B,0),MATCH(O$87,F_Inputs!$2:$2,0))</f>
        <v>4.6281362863307098</v>
      </c>
      <c r="P126" s="210">
        <f xml:space="preserve"> INDEX(F_Inputs!$A:$W,MATCH($C126,F_Inputs!$B:$B,0),MATCH(P$87,F_Inputs!$2:$2,0))</f>
        <v>6.8157451820272401</v>
      </c>
      <c r="Q126" s="210">
        <f xml:space="preserve"> INDEX(F_Inputs!$A:$W,MATCH($C126,F_Inputs!$B:$B,0),MATCH(Q$87,F_Inputs!$2:$2,0))</f>
        <v>8.8147533328601995</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114.890333572366</v>
      </c>
      <c r="N127" s="210">
        <f xml:space="preserve"> INDEX(F_Inputs!$A:$W,MATCH($C127,F_Inputs!$B:$B,0),MATCH(N$87,F_Inputs!$2:$2,0))</f>
        <v>116.800717133859</v>
      </c>
      <c r="O127" s="210">
        <f xml:space="preserve"> INDEX(F_Inputs!$A:$W,MATCH($C127,F_Inputs!$B:$B,0),MATCH(O$87,F_Inputs!$2:$2,0))</f>
        <v>110.301406667319</v>
      </c>
      <c r="P127" s="210">
        <f xml:space="preserve"> INDEX(F_Inputs!$A:$W,MATCH($C127,F_Inputs!$B:$B,0),MATCH(P$87,F_Inputs!$2:$2,0))</f>
        <v>106.60113198064801</v>
      </c>
      <c r="Q127" s="210">
        <f xml:space="preserve"> INDEX(F_Inputs!$A:$W,MATCH($C127,F_Inputs!$B:$B,0),MATCH(Q$87,F_Inputs!$2:$2,0))</f>
        <v>105.520351771337</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2.7217643442122101</v>
      </c>
      <c r="N128" s="210">
        <f xml:space="preserve"> INDEX(F_Inputs!$A:$W,MATCH($C128,F_Inputs!$B:$B,0),MATCH(N$87,F_Inputs!$2:$2,0))</f>
        <v>8.1881069854238593</v>
      </c>
      <c r="O128" s="210">
        <f xml:space="preserve"> INDEX(F_Inputs!$A:$W,MATCH($C128,F_Inputs!$B:$B,0),MATCH(O$87,F_Inputs!$2:$2,0))</f>
        <v>13.399508517732199</v>
      </c>
      <c r="P128" s="210">
        <f xml:space="preserve"> INDEX(F_Inputs!$A:$W,MATCH($C128,F_Inputs!$B:$B,0),MATCH(P$87,F_Inputs!$2:$2,0))</f>
        <v>18.226012837315999</v>
      </c>
      <c r="Q128" s="210">
        <f xml:space="preserve"> INDEX(F_Inputs!$A:$W,MATCH($C128,F_Inputs!$B:$B,0),MATCH(Q$87,F_Inputs!$2:$2,0))</f>
        <v>22.805286076865301</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105.59410118157101</v>
      </c>
      <c r="N129" s="210">
        <f xml:space="preserve"> INDEX(F_Inputs!$A:$W,MATCH($C129,F_Inputs!$B:$B,0),MATCH(N$87,F_Inputs!$2:$2,0))</f>
        <v>205.831706161857</v>
      </c>
      <c r="O129" s="210">
        <f xml:space="preserve"> INDEX(F_Inputs!$A:$W,MATCH($C129,F_Inputs!$B:$B,0),MATCH(O$87,F_Inputs!$2:$2,0))</f>
        <v>293.44354463719702</v>
      </c>
      <c r="P129" s="210">
        <f xml:space="preserve"> INDEX(F_Inputs!$A:$W,MATCH($C129,F_Inputs!$B:$B,0),MATCH(P$87,F_Inputs!$2:$2,0))</f>
        <v>371.70263214497601</v>
      </c>
      <c r="Q129" s="210">
        <f xml:space="preserve"> INDEX(F_Inputs!$A:$W,MATCH($C129,F_Inputs!$B:$B,0),MATCH(Q$87,F_Inputs!$2:$2,0))</f>
        <v>443.44300746010998</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1720.7145503803899</v>
      </c>
      <c r="N130" s="210">
        <f xml:space="preserve"> INDEX(F_Inputs!$A:$W,MATCH($C130,F_Inputs!$B:$B,0),MATCH(N$87,F_Inputs!$2:$2,0))</f>
        <v>1787.4925854793601</v>
      </c>
      <c r="O130" s="210">
        <f xml:space="preserve"> INDEX(F_Inputs!$A:$W,MATCH($C130,F_Inputs!$B:$B,0),MATCH(O$87,F_Inputs!$2:$2,0))</f>
        <v>1858.59567795874</v>
      </c>
      <c r="P130" s="210">
        <f xml:space="preserve"> INDEX(F_Inputs!$A:$W,MATCH($C130,F_Inputs!$B:$B,0),MATCH(P$87,F_Inputs!$2:$2,0))</f>
        <v>1923.3978660780999</v>
      </c>
      <c r="Q130" s="210">
        <f xml:space="preserve"> INDEX(F_Inputs!$A:$W,MATCH($C130,F_Inputs!$B:$B,0),MATCH(Q$87,F_Inputs!$2:$2,0))</f>
        <v>1983.2982059146</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37.934642467246398</v>
      </c>
      <c r="N131" s="210">
        <f xml:space="preserve"> INDEX(F_Inputs!$A:$W,MATCH($C131,F_Inputs!$B:$B,0),MATCH(N$87,F_Inputs!$2:$2,0))</f>
        <v>43.838245088525902</v>
      </c>
      <c r="O131" s="210">
        <f xml:space="preserve"> INDEX(F_Inputs!$A:$W,MATCH($C131,F_Inputs!$B:$B,0),MATCH(O$87,F_Inputs!$2:$2,0))</f>
        <v>47.421328911165901</v>
      </c>
      <c r="P131" s="210">
        <f xml:space="preserve"> INDEX(F_Inputs!$A:$W,MATCH($C131,F_Inputs!$B:$B,0),MATCH(P$87,F_Inputs!$2:$2,0))</f>
        <v>49.291023538903602</v>
      </c>
      <c r="Q131" s="210">
        <f xml:space="preserve"> INDEX(F_Inputs!$A:$W,MATCH($C131,F_Inputs!$B:$B,0),MATCH(Q$87,F_Inputs!$2:$2,0))</f>
        <v>50.398558481814199</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1682.72337100507</v>
      </c>
      <c r="N132" s="210">
        <f xml:space="preserve"> INDEX(F_Inputs!$A:$W,MATCH($C132,F_Inputs!$B:$B,0),MATCH(N$87,F_Inputs!$2:$2,0))</f>
        <v>1715.2813023339199</v>
      </c>
      <c r="O132" s="210">
        <f xml:space="preserve"> INDEX(F_Inputs!$A:$W,MATCH($C132,F_Inputs!$B:$B,0),MATCH(O$87,F_Inputs!$2:$2,0))</f>
        <v>1739.0002299698799</v>
      </c>
      <c r="P132" s="210">
        <f xml:space="preserve"> INDEX(F_Inputs!$A:$W,MATCH($C132,F_Inputs!$B:$B,0),MATCH(P$87,F_Inputs!$2:$2,0))</f>
        <v>1756.27608036332</v>
      </c>
      <c r="Q132" s="210">
        <f xml:space="preserve"> INDEX(F_Inputs!$A:$W,MATCH($C132,F_Inputs!$B:$B,0),MATCH(Q$87,F_Inputs!$2:$2,0))</f>
        <v>1769.6439602901401</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4.7380214846323002E-2</v>
      </c>
      <c r="N133" s="286">
        <f xml:space="preserve"> INDEX(F_Inputs!$A:$W,MATCH($C133,F_Inputs!$B:$B,0),MATCH(N$87,F_Inputs!$2:$2,0))</f>
        <v>4.7380214846323002E-2</v>
      </c>
      <c r="O133" s="286">
        <f xml:space="preserve"> INDEX(F_Inputs!$A:$W,MATCH($C133,F_Inputs!$B:$B,0),MATCH(O$87,F_Inputs!$2:$2,0))</f>
        <v>4.7380214846323002E-2</v>
      </c>
      <c r="P133" s="286">
        <f xml:space="preserve"> INDEX(F_Inputs!$A:$W,MATCH($C133,F_Inputs!$B:$B,0),MATCH(P$87,F_Inputs!$2:$2,0))</f>
        <v>4.7380214846323002E-2</v>
      </c>
      <c r="Q133" s="286">
        <f xml:space="preserve"> INDEX(F_Inputs!$A:$W,MATCH($C133,F_Inputs!$B:$B,0),MATCH(Q$87,F_Inputs!$2:$2,0))</f>
        <v>4.7380214846323002E-2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3599.70325120086</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1874.73070906414</v>
      </c>
      <c r="N137" s="210">
        <f xml:space="preserve"> INDEX(F_Inputs!$A:$W,MATCH($C137,F_Inputs!$B:$B,0),MATCH(N$87,F_Inputs!$2:$2,0))</f>
        <v>1849.58243176782</v>
      </c>
      <c r="O137" s="210">
        <f xml:space="preserve"> INDEX(F_Inputs!$A:$W,MATCH($C137,F_Inputs!$B:$B,0),MATCH(O$87,F_Inputs!$2:$2,0))</f>
        <v>1834.2663980325101</v>
      </c>
      <c r="P137" s="210">
        <f xml:space="preserve"> INDEX(F_Inputs!$A:$W,MATCH($C137,F_Inputs!$B:$B,0),MATCH(P$87,F_Inputs!$2:$2,0))</f>
        <v>1822.46244654004</v>
      </c>
      <c r="Q137" s="210">
        <f xml:space="preserve"> INDEX(F_Inputs!$A:$W,MATCH($C137,F_Inputs!$B:$B,0),MATCH(Q$87,F_Inputs!$2:$2,0))</f>
        <v>1811.60570656556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45.4773891039519</v>
      </c>
      <c r="N138" s="210">
        <f xml:space="preserve"> INDEX(F_Inputs!$A:$W,MATCH($C138,F_Inputs!$B:$B,0),MATCH(N$87,F_Inputs!$2:$2,0))</f>
        <v>54.724795206194599</v>
      </c>
      <c r="O138" s="210">
        <f xml:space="preserve"> INDEX(F_Inputs!$A:$W,MATCH($C138,F_Inputs!$B:$B,0),MATCH(O$87,F_Inputs!$2:$2,0))</f>
        <v>57.786147637813997</v>
      </c>
      <c r="P138" s="210">
        <f xml:space="preserve"> INDEX(F_Inputs!$A:$W,MATCH($C138,F_Inputs!$B:$B,0),MATCH(P$87,F_Inputs!$2:$2,0))</f>
        <v>58.318798289282398</v>
      </c>
      <c r="Q138" s="210">
        <f xml:space="preserve"> INDEX(F_Inputs!$A:$W,MATCH($C138,F_Inputs!$B:$B,0),MATCH(Q$87,F_Inputs!$2:$2,0))</f>
        <v>57.971382610099198</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70.625666400271797</v>
      </c>
      <c r="N139" s="210">
        <f xml:space="preserve"> INDEX(F_Inputs!$A:$W,MATCH($C139,F_Inputs!$B:$B,0),MATCH(N$87,F_Inputs!$2:$2,0))</f>
        <v>70.040828941509901</v>
      </c>
      <c r="O139" s="210">
        <f xml:space="preserve"> INDEX(F_Inputs!$A:$W,MATCH($C139,F_Inputs!$B:$B,0),MATCH(O$87,F_Inputs!$2:$2,0))</f>
        <v>69.590099130286802</v>
      </c>
      <c r="P139" s="210">
        <f xml:space="preserve"> INDEX(F_Inputs!$A:$W,MATCH($C139,F_Inputs!$B:$B,0),MATCH(P$87,F_Inputs!$2:$2,0))</f>
        <v>69.175538263757105</v>
      </c>
      <c r="Q139" s="210">
        <f xml:space="preserve"> INDEX(F_Inputs!$A:$W,MATCH($C139,F_Inputs!$B:$B,0),MATCH(Q$87,F_Inputs!$2:$2,0))</f>
        <v>68.763447011643905</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1741.17398294073</v>
      </c>
      <c r="N140" s="210">
        <f xml:space="preserve"> INDEX(F_Inputs!$A:$W,MATCH($C140,F_Inputs!$B:$B,0),MATCH(N$87,F_Inputs!$2:$2,0))</f>
        <v>1692.8280278258501</v>
      </c>
      <c r="O140" s="210">
        <f xml:space="preserve"> INDEX(F_Inputs!$A:$W,MATCH($C140,F_Inputs!$B:$B,0),MATCH(O$87,F_Inputs!$2:$2,0))</f>
        <v>1647.74156691089</v>
      </c>
      <c r="P140" s="210">
        <f xml:space="preserve"> INDEX(F_Inputs!$A:$W,MATCH($C140,F_Inputs!$B:$B,0),MATCH(P$87,F_Inputs!$2:$2,0))</f>
        <v>1604.2367002614001</v>
      </c>
      <c r="Q140" s="210">
        <f xml:space="preserve"> INDEX(F_Inputs!$A:$W,MATCH($C140,F_Inputs!$B:$B,0),MATCH(Q$87,F_Inputs!$2:$2,0))</f>
        <v>1561.88048062076</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1874.73070906414</v>
      </c>
      <c r="N141" s="210">
        <f xml:space="preserve"> INDEX(F_Inputs!$A:$W,MATCH($C141,F_Inputs!$B:$B,0),MATCH(N$87,F_Inputs!$2:$2,0))</f>
        <v>1841.5928568572101</v>
      </c>
      <c r="O141" s="210">
        <f xml:space="preserve"> INDEX(F_Inputs!$A:$W,MATCH($C141,F_Inputs!$B:$B,0),MATCH(O$87,F_Inputs!$2:$2,0))</f>
        <v>1809.4103215416001</v>
      </c>
      <c r="P141" s="210">
        <f xml:space="preserve"> INDEX(F_Inputs!$A:$W,MATCH($C141,F_Inputs!$B:$B,0),MATCH(P$87,F_Inputs!$2:$2,0))</f>
        <v>1779.0263438151401</v>
      </c>
      <c r="Q141" s="210">
        <f xml:space="preserve"> INDEX(F_Inputs!$A:$W,MATCH($C141,F_Inputs!$B:$B,0),MATCH(Q$87,F_Inputs!$2:$2,0))</f>
        <v>1749.57883349847</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37.182735034586003</v>
      </c>
      <c r="N142" s="210">
        <f xml:space="preserve"> INDEX(F_Inputs!$A:$W,MATCH($C142,F_Inputs!$B:$B,0),MATCH(N$87,F_Inputs!$2:$2,0))</f>
        <v>36.909172929193602</v>
      </c>
      <c r="O142" s="210">
        <f xml:space="preserve"> INDEX(F_Inputs!$A:$W,MATCH($C142,F_Inputs!$B:$B,0),MATCH(O$87,F_Inputs!$2:$2,0))</f>
        <v>37.5475288220184</v>
      </c>
      <c r="P142" s="210">
        <f xml:space="preserve"> INDEX(F_Inputs!$A:$W,MATCH($C142,F_Inputs!$B:$B,0),MATCH(P$87,F_Inputs!$2:$2,0))</f>
        <v>37.359553220118997</v>
      </c>
      <c r="Q142" s="210">
        <f xml:space="preserve"> INDEX(F_Inputs!$A:$W,MATCH($C142,F_Inputs!$B:$B,0),MATCH(Q$87,F_Inputs!$2:$2,0))</f>
        <v>36.741155503470502</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70.320587241524606</v>
      </c>
      <c r="N145" s="210">
        <f xml:space="preserve"> INDEX(F_Inputs!$A:$W,MATCH($C145,F_Inputs!$B:$B,0),MATCH(N$87,F_Inputs!$2:$2,0))</f>
        <v>69.091708244797601</v>
      </c>
      <c r="O145" s="210">
        <f xml:space="preserve"> INDEX(F_Inputs!$A:$W,MATCH($C145,F_Inputs!$B:$B,0),MATCH(O$87,F_Inputs!$2:$2,0))</f>
        <v>67.931506548476804</v>
      </c>
      <c r="P145" s="210">
        <f xml:space="preserve"> INDEX(F_Inputs!$A:$W,MATCH($C145,F_Inputs!$B:$B,0),MATCH(P$87,F_Inputs!$2:$2,0))</f>
        <v>66.807063536787993</v>
      </c>
      <c r="Q145" s="210">
        <f xml:space="preserve"> INDEX(F_Inputs!$A:$W,MATCH($C145,F_Inputs!$B:$B,0),MATCH(Q$87,F_Inputs!$2:$2,0))</f>
        <v>65.701232979772797</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1733.6526961193399</v>
      </c>
      <c r="N147" s="210">
        <f xml:space="preserve"> INDEX(F_Inputs!$A:$W,MATCH($C147,F_Inputs!$B:$B,0),MATCH(N$87,F_Inputs!$2:$2,0))</f>
        <v>1669.8885774871701</v>
      </c>
      <c r="O147" s="210">
        <f xml:space="preserve"> INDEX(F_Inputs!$A:$W,MATCH($C147,F_Inputs!$B:$B,0),MATCH(O$87,F_Inputs!$2:$2,0))</f>
        <v>1608.46971683777</v>
      </c>
      <c r="P147" s="210">
        <f xml:space="preserve"> INDEX(F_Inputs!$A:$W,MATCH($C147,F_Inputs!$B:$B,0),MATCH(P$87,F_Inputs!$2:$2,0))</f>
        <v>1549.3098550786699</v>
      </c>
      <c r="Q147" s="210">
        <f xml:space="preserve"> INDEX(F_Inputs!$A:$W,MATCH($C147,F_Inputs!$B:$B,0),MATCH(Q$87,F_Inputs!$2:$2,0))</f>
        <v>1492.3259057453499</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139.124106415949</v>
      </c>
      <c r="O148" s="210">
        <f xml:space="preserve"> INDEX(F_Inputs!$A:$W,MATCH($C148,F_Inputs!$B:$B,0),MATCH(O$87,F_Inputs!$2:$2,0))</f>
        <v>249.28403136490701</v>
      </c>
      <c r="P148" s="210">
        <f xml:space="preserve"> INDEX(F_Inputs!$A:$W,MATCH($C148,F_Inputs!$B:$B,0),MATCH(P$87,F_Inputs!$2:$2,0))</f>
        <v>368.33553433086001</v>
      </c>
      <c r="Q148" s="210">
        <f xml:space="preserve"> INDEX(F_Inputs!$A:$W,MATCH($C148,F_Inputs!$B:$B,0),MATCH(Q$87,F_Inputs!$2:$2,0))</f>
        <v>479.51759805156303</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2.78832299072277</v>
      </c>
      <c r="O149" s="210">
        <f xml:space="preserve"> INDEX(F_Inputs!$A:$W,MATCH($C149,F_Inputs!$B:$B,0),MATCH(O$87,F_Inputs!$2:$2,0))</f>
        <v>5.1729556536231902</v>
      </c>
      <c r="P149" s="210">
        <f xml:space="preserve"> INDEX(F_Inputs!$A:$W,MATCH($C149,F_Inputs!$B:$B,0),MATCH(P$87,F_Inputs!$2:$2,0))</f>
        <v>7.7350462209482798</v>
      </c>
      <c r="Q149" s="210">
        <f xml:space="preserve"> INDEX(F_Inputs!$A:$W,MATCH($C149,F_Inputs!$B:$B,0),MATCH(Q$87,F_Inputs!$2:$2,0))</f>
        <v>10.0698695590835</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141.73054638918899</v>
      </c>
      <c r="N150" s="210">
        <f xml:space="preserve"> INDEX(F_Inputs!$A:$W,MATCH($C150,F_Inputs!$B:$B,0),MATCH(N$87,F_Inputs!$2:$2,0))</f>
        <v>114.70052660697201</v>
      </c>
      <c r="O150" s="210">
        <f xml:space="preserve"> INDEX(F_Inputs!$A:$W,MATCH($C150,F_Inputs!$B:$B,0),MATCH(O$87,F_Inputs!$2:$2,0))</f>
        <v>125.54634065525499</v>
      </c>
      <c r="P150" s="210">
        <f xml:space="preserve"> INDEX(F_Inputs!$A:$W,MATCH($C150,F_Inputs!$B:$B,0),MATCH(P$87,F_Inputs!$2:$2,0))</f>
        <v>119.476153548087</v>
      </c>
      <c r="Q150" s="210">
        <f xml:space="preserve"> INDEX(F_Inputs!$A:$W,MATCH($C150,F_Inputs!$B:$B,0),MATCH(Q$87,F_Inputs!$2:$2,0))</f>
        <v>120.283462615621</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2.6064399732405699</v>
      </c>
      <c r="N151" s="210">
        <f xml:space="preserve"> INDEX(F_Inputs!$A:$W,MATCH($C151,F_Inputs!$B:$B,0),MATCH(N$87,F_Inputs!$2:$2,0))</f>
        <v>7.3289246487364297</v>
      </c>
      <c r="O151" s="210">
        <f xml:space="preserve"> INDEX(F_Inputs!$A:$W,MATCH($C151,F_Inputs!$B:$B,0),MATCH(O$87,F_Inputs!$2:$2,0))</f>
        <v>11.667793342924501</v>
      </c>
      <c r="P151" s="210">
        <f xml:space="preserve"> INDEX(F_Inputs!$A:$W,MATCH($C151,F_Inputs!$B:$B,0),MATCH(P$87,F_Inputs!$2:$2,0))</f>
        <v>16.029136048332401</v>
      </c>
      <c r="Q151" s="210">
        <f xml:space="preserve"> INDEX(F_Inputs!$A:$W,MATCH($C151,F_Inputs!$B:$B,0),MATCH(Q$87,F_Inputs!$2:$2,0))</f>
        <v>20.219158043517901</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130.96970988192001</v>
      </c>
      <c r="N152" s="210">
        <f xml:space="preserve"> INDEX(F_Inputs!$A:$W,MATCH($C152,F_Inputs!$B:$B,0),MATCH(N$87,F_Inputs!$2:$2,0))</f>
        <v>230.061999520124</v>
      </c>
      <c r="O152" s="210">
        <f xml:space="preserve"> INDEX(F_Inputs!$A:$W,MATCH($C152,F_Inputs!$B:$B,0),MATCH(O$87,F_Inputs!$2:$2,0))</f>
        <v>333.02292271620701</v>
      </c>
      <c r="P152" s="210">
        <f xml:space="preserve"> INDEX(F_Inputs!$A:$W,MATCH($C152,F_Inputs!$B:$B,0),MATCH(P$87,F_Inputs!$2:$2,0))</f>
        <v>424.62867412460997</v>
      </c>
      <c r="Q152" s="210">
        <f xml:space="preserve"> INDEX(F_Inputs!$A:$W,MATCH($C152,F_Inputs!$B:$B,0),MATCH(Q$87,F_Inputs!$2:$2,0))</f>
        <v>511.41637966989299</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3749.46141812829</v>
      </c>
      <c r="N153" s="210">
        <f xml:space="preserve"> INDEX(F_Inputs!$A:$W,MATCH($C153,F_Inputs!$B:$B,0),MATCH(N$87,F_Inputs!$2:$2,0))</f>
        <v>3830.29939504098</v>
      </c>
      <c r="O153" s="210">
        <f xml:space="preserve"> INDEX(F_Inputs!$A:$W,MATCH($C153,F_Inputs!$B:$B,0),MATCH(O$87,F_Inputs!$2:$2,0))</f>
        <v>3892.9607509390198</v>
      </c>
      <c r="P153" s="210">
        <f xml:space="preserve"> INDEX(F_Inputs!$A:$W,MATCH($C153,F_Inputs!$B:$B,0),MATCH(P$87,F_Inputs!$2:$2,0))</f>
        <v>3969.8243246860402</v>
      </c>
      <c r="Q153" s="210">
        <f xml:space="preserve"> INDEX(F_Inputs!$A:$W,MATCH($C153,F_Inputs!$B:$B,0),MATCH(Q$87,F_Inputs!$2:$2,0))</f>
        <v>4040.7021381156001</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82.660124138537896</v>
      </c>
      <c r="N154" s="210">
        <f xml:space="preserve"> INDEX(F_Inputs!$A:$W,MATCH($C154,F_Inputs!$B:$B,0),MATCH(N$87,F_Inputs!$2:$2,0))</f>
        <v>94.422291126110906</v>
      </c>
      <c r="O154" s="210">
        <f xml:space="preserve"> INDEX(F_Inputs!$A:$W,MATCH($C154,F_Inputs!$B:$B,0),MATCH(O$87,F_Inputs!$2:$2,0))</f>
        <v>100.50663211345601</v>
      </c>
      <c r="P154" s="210">
        <f xml:space="preserve"> INDEX(F_Inputs!$A:$W,MATCH($C154,F_Inputs!$B:$B,0),MATCH(P$87,F_Inputs!$2:$2,0))</f>
        <v>103.41339773035</v>
      </c>
      <c r="Q154" s="210">
        <f xml:space="preserve"> INDEX(F_Inputs!$A:$W,MATCH($C154,F_Inputs!$B:$B,0),MATCH(Q$87,F_Inputs!$2:$2,0))</f>
        <v>104.78240767265299</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3605.7963889419898</v>
      </c>
      <c r="N155" s="210">
        <f xml:space="preserve"> INDEX(F_Inputs!$A:$W,MATCH($C155,F_Inputs!$B:$B,0),MATCH(N$87,F_Inputs!$2:$2,0))</f>
        <v>3592.77860483314</v>
      </c>
      <c r="O155" s="210">
        <f xml:space="preserve"> INDEX(F_Inputs!$A:$W,MATCH($C155,F_Inputs!$B:$B,0),MATCH(O$87,F_Inputs!$2:$2,0))</f>
        <v>3589.2342064648701</v>
      </c>
      <c r="P155" s="210">
        <f xml:space="preserve"> INDEX(F_Inputs!$A:$W,MATCH($C155,F_Inputs!$B:$B,0),MATCH(P$87,F_Inputs!$2:$2,0))</f>
        <v>3578.1752294646799</v>
      </c>
      <c r="Q155" s="210">
        <f xml:space="preserve"> INDEX(F_Inputs!$A:$W,MATCH($C155,F_Inputs!$B:$B,0),MATCH(Q$87,F_Inputs!$2:$2,0))</f>
        <v>3565.622766036</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3.6780214846323003E-2</v>
      </c>
      <c r="N156" s="286">
        <f xml:space="preserve"> INDEX(F_Inputs!$A:$W,MATCH($C156,F_Inputs!$B:$B,0),MATCH(N$87,F_Inputs!$2:$2,0))</f>
        <v>3.6780214846323003E-2</v>
      </c>
      <c r="O156" s="286">
        <f xml:space="preserve"> INDEX(F_Inputs!$A:$W,MATCH($C156,F_Inputs!$B:$B,0),MATCH(O$87,F_Inputs!$2:$2,0))</f>
        <v>3.6780214846323003E-2</v>
      </c>
      <c r="P156" s="286">
        <f xml:space="preserve"> INDEX(F_Inputs!$A:$W,MATCH($C156,F_Inputs!$B:$B,0),MATCH(P$87,F_Inputs!$2:$2,0))</f>
        <v>3.6780214846323003E-2</v>
      </c>
      <c r="Q156" s="286">
        <f xml:space="preserve"> INDEX(F_Inputs!$A:$W,MATCH($C156,F_Inputs!$B:$B,0),MATCH(Q$87,F_Inputs!$2:$2,0))</f>
        <v>3.6780214846323003E-2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219.97659271824901</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114.564130670111</v>
      </c>
      <c r="N160" s="210">
        <f xml:space="preserve"> INDEX(F_Inputs!$A:$W,MATCH($C160,F_Inputs!$B:$B,0),MATCH(N$87,F_Inputs!$2:$2,0))</f>
        <v>109.612640116685</v>
      </c>
      <c r="O160" s="210">
        <f xml:space="preserve"> INDEX(F_Inputs!$A:$W,MATCH($C160,F_Inputs!$B:$B,0),MATCH(O$87,F_Inputs!$2:$2,0))</f>
        <v>105.420854709087</v>
      </c>
      <c r="P160" s="210">
        <f xml:space="preserve"> INDEX(F_Inputs!$A:$W,MATCH($C160,F_Inputs!$B:$B,0),MATCH(P$87,F_Inputs!$2:$2,0))</f>
        <v>101.578053608033</v>
      </c>
      <c r="Q160" s="210">
        <f xml:space="preserve"> INDEX(F_Inputs!$A:$W,MATCH($C160,F_Inputs!$B:$B,0),MATCH(Q$87,F_Inputs!$2:$2,0))</f>
        <v>97.922423840269502</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2.7791071659787598</v>
      </c>
      <c r="N161" s="210">
        <f xml:space="preserve"> INDEX(F_Inputs!$A:$W,MATCH($C161,F_Inputs!$B:$B,0),MATCH(N$87,F_Inputs!$2:$2,0))</f>
        <v>3.2431802872729998</v>
      </c>
      <c r="O161" s="210">
        <f xml:space="preserve"> INDEX(F_Inputs!$A:$W,MATCH($C161,F_Inputs!$B:$B,0),MATCH(O$87,F_Inputs!$2:$2,0))</f>
        <v>3.3211452168878899</v>
      </c>
      <c r="P161" s="210">
        <f xml:space="preserve"> INDEX(F_Inputs!$A:$W,MATCH($C161,F_Inputs!$B:$B,0),MATCH(P$87,F_Inputs!$2:$2,0))</f>
        <v>3.25049771545712</v>
      </c>
      <c r="Q161" s="210">
        <f xml:space="preserve"> INDEX(F_Inputs!$A:$W,MATCH($C161,F_Inputs!$B:$B,0),MATCH(Q$87,F_Inputs!$2:$2,0))</f>
        <v>3.1335175628886902</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7.7305977194047504</v>
      </c>
      <c r="N162" s="210">
        <f xml:space="preserve"> INDEX(F_Inputs!$A:$W,MATCH($C162,F_Inputs!$B:$B,0),MATCH(N$87,F_Inputs!$2:$2,0))</f>
        <v>7.4349656948707699</v>
      </c>
      <c r="O162" s="210">
        <f xml:space="preserve"> INDEX(F_Inputs!$A:$W,MATCH($C162,F_Inputs!$B:$B,0),MATCH(O$87,F_Inputs!$2:$2,0))</f>
        <v>7.1639463179420604</v>
      </c>
      <c r="P162" s="210">
        <f xml:space="preserve"> INDEX(F_Inputs!$A:$W,MATCH($C162,F_Inputs!$B:$B,0),MATCH(P$87,F_Inputs!$2:$2,0))</f>
        <v>6.9061274832203097</v>
      </c>
      <c r="Q162" s="210">
        <f xml:space="preserve"> INDEX(F_Inputs!$A:$W,MATCH($C162,F_Inputs!$B:$B,0),MATCH(Q$87,F_Inputs!$2:$2,0))</f>
        <v>6.6575871311374897</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103.18798118675799</v>
      </c>
      <c r="N163" s="210">
        <f xml:space="preserve"> INDEX(F_Inputs!$A:$W,MATCH($C163,F_Inputs!$B:$B,0),MATCH(N$87,F_Inputs!$2:$2,0))</f>
        <v>97.291962476290607</v>
      </c>
      <c r="O163" s="210">
        <f xml:space="preserve"> INDEX(F_Inputs!$A:$W,MATCH($C163,F_Inputs!$B:$B,0),MATCH(O$87,F_Inputs!$2:$2,0))</f>
        <v>91.839687305283206</v>
      </c>
      <c r="P163" s="210">
        <f xml:space="preserve"> INDEX(F_Inputs!$A:$W,MATCH($C163,F_Inputs!$B:$B,0),MATCH(P$87,F_Inputs!$2:$2,0))</f>
        <v>86.7135412158337</v>
      </c>
      <c r="Q163" s="210">
        <f xml:space="preserve"> INDEX(F_Inputs!$A:$W,MATCH($C163,F_Inputs!$B:$B,0),MATCH(Q$87,F_Inputs!$2:$2,0))</f>
        <v>81.873517330208998</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114.564130670111</v>
      </c>
      <c r="N164" s="210">
        <f xml:space="preserve"> INDEX(F_Inputs!$A:$W,MATCH($C164,F_Inputs!$B:$B,0),MATCH(N$87,F_Inputs!$2:$2,0))</f>
        <v>109.139150325518</v>
      </c>
      <c r="O164" s="210">
        <f xml:space="preserve"> INDEX(F_Inputs!$A:$W,MATCH($C164,F_Inputs!$B:$B,0),MATCH(O$87,F_Inputs!$2:$2,0))</f>
        <v>103.992300584562</v>
      </c>
      <c r="P164" s="210">
        <f xml:space="preserve"> INDEX(F_Inputs!$A:$W,MATCH($C164,F_Inputs!$B:$B,0),MATCH(P$87,F_Inputs!$2:$2,0))</f>
        <v>99.157068319973902</v>
      </c>
      <c r="Q164" s="210">
        <f xml:space="preserve"> INDEX(F_Inputs!$A:$W,MATCH($C164,F_Inputs!$B:$B,0),MATCH(Q$87,F_Inputs!$2:$2,0))</f>
        <v>94.569695521988507</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2.27222378903735</v>
      </c>
      <c r="N165" s="210">
        <f xml:space="preserve"> INDEX(F_Inputs!$A:$W,MATCH($C165,F_Inputs!$B:$B,0),MATCH(N$87,F_Inputs!$2:$2,0))</f>
        <v>2.1873650072601998</v>
      </c>
      <c r="O165" s="210">
        <f xml:space="preserve"> INDEX(F_Inputs!$A:$W,MATCH($C165,F_Inputs!$B:$B,0),MATCH(O$87,F_Inputs!$2:$2,0))</f>
        <v>2.1579703934374201</v>
      </c>
      <c r="P165" s="210">
        <f xml:space="preserve"> INDEX(F_Inputs!$A:$W,MATCH($C165,F_Inputs!$B:$B,0),MATCH(P$87,F_Inputs!$2:$2,0))</f>
        <v>2.0822984347195099</v>
      </c>
      <c r="Q165" s="210">
        <f xml:space="preserve"> INDEX(F_Inputs!$A:$W,MATCH($C165,F_Inputs!$B:$B,0),MATCH(Q$87,F_Inputs!$2:$2,0))</f>
        <v>1.9859636059618999</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7.6972041336298203</v>
      </c>
      <c r="N168" s="210">
        <f xml:space="preserve"> INDEX(F_Inputs!$A:$W,MATCH($C168,F_Inputs!$B:$B,0),MATCH(N$87,F_Inputs!$2:$2,0))</f>
        <v>7.3342147482159099</v>
      </c>
      <c r="O168" s="210">
        <f xml:space="preserve"> INDEX(F_Inputs!$A:$W,MATCH($C168,F_Inputs!$B:$B,0),MATCH(O$87,F_Inputs!$2:$2,0))</f>
        <v>6.99320265802604</v>
      </c>
      <c r="P168" s="210">
        <f xml:space="preserve"> INDEX(F_Inputs!$A:$W,MATCH($C168,F_Inputs!$B:$B,0),MATCH(P$87,F_Inputs!$2:$2,0))</f>
        <v>6.6696712327048902</v>
      </c>
      <c r="Q168" s="210">
        <f xml:space="preserve"> INDEX(F_Inputs!$A:$W,MATCH($C168,F_Inputs!$B:$B,0),MATCH(Q$87,F_Inputs!$2:$2,0))</f>
        <v>6.3611075679777001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102.74224376440399</v>
      </c>
      <c r="N170" s="210">
        <f xml:space="preserve"> INDEX(F_Inputs!$A:$W,MATCH($C170,F_Inputs!$B:$B,0),MATCH(N$87,F_Inputs!$2:$2,0))</f>
        <v>95.973562671412097</v>
      </c>
      <c r="O170" s="210">
        <f xml:space="preserve"> INDEX(F_Inputs!$A:$W,MATCH($C170,F_Inputs!$B:$B,0),MATCH(O$87,F_Inputs!$2:$2,0))</f>
        <v>89.650803743052506</v>
      </c>
      <c r="P170" s="210">
        <f xml:space="preserve"> INDEX(F_Inputs!$A:$W,MATCH($C170,F_Inputs!$B:$B,0),MATCH(P$87,F_Inputs!$2:$2,0))</f>
        <v>83.744589531314602</v>
      </c>
      <c r="Q170" s="210">
        <f xml:space="preserve"> INDEX(F_Inputs!$A:$W,MATCH($C170,F_Inputs!$B:$B,0),MATCH(Q$87,F_Inputs!$2:$2,0))</f>
        <v>78.227477980774495</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10.094968182578601</v>
      </c>
      <c r="O171" s="210">
        <f xml:space="preserve"> INDEX(F_Inputs!$A:$W,MATCH($C171,F_Inputs!$B:$B,0),MATCH(O$87,F_Inputs!$2:$2,0))</f>
        <v>19.518355726416299</v>
      </c>
      <c r="P171" s="210">
        <f xml:space="preserve"> INDEX(F_Inputs!$A:$W,MATCH($C171,F_Inputs!$B:$B,0),MATCH(P$87,F_Inputs!$2:$2,0))</f>
        <v>28.906586770650499</v>
      </c>
      <c r="Q171" s="210">
        <f xml:space="preserve"> INDEX(F_Inputs!$A:$W,MATCH($C171,F_Inputs!$B:$B,0),MATCH(Q$87,F_Inputs!$2:$2,0))</f>
        <v>37.509056563264899</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0.202323181792398</v>
      </c>
      <c r="O172" s="210">
        <f xml:space="preserve"> INDEX(F_Inputs!$A:$W,MATCH($C172,F_Inputs!$B:$B,0),MATCH(O$87,F_Inputs!$2:$2,0))</f>
        <v>0.405030310411641</v>
      </c>
      <c r="P172" s="210">
        <f xml:space="preserve"> INDEX(F_Inputs!$A:$W,MATCH($C172,F_Inputs!$B:$B,0),MATCH(P$87,F_Inputs!$2:$2,0))</f>
        <v>0.60703832218367804</v>
      </c>
      <c r="Q172" s="210">
        <f xml:space="preserve"> INDEX(F_Inputs!$A:$W,MATCH($C172,F_Inputs!$B:$B,0),MATCH(Q$87,F_Inputs!$2:$2,0))</f>
        <v>0.78769018782861699</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10.4388241721818</v>
      </c>
      <c r="N173" s="210">
        <f xml:space="preserve"> INDEX(F_Inputs!$A:$W,MATCH($C173,F_Inputs!$B:$B,0),MATCH(N$87,F_Inputs!$2:$2,0))</f>
        <v>10.236648428348101</v>
      </c>
      <c r="O173" s="210">
        <f xml:space="preserve"> INDEX(F_Inputs!$A:$W,MATCH($C173,F_Inputs!$B:$B,0),MATCH(O$87,F_Inputs!$2:$2,0))</f>
        <v>10.646452991614501</v>
      </c>
      <c r="P173" s="210">
        <f xml:space="preserve"> INDEX(F_Inputs!$A:$W,MATCH($C173,F_Inputs!$B:$B,0),MATCH(P$87,F_Inputs!$2:$2,0))</f>
        <v>10.2783659096385</v>
      </c>
      <c r="Q173" s="210">
        <f xml:space="preserve"> INDEX(F_Inputs!$A:$W,MATCH($C173,F_Inputs!$B:$B,0),MATCH(Q$87,F_Inputs!$2:$2,0))</f>
        <v>9.4745420682844301</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0.34385598960316299</v>
      </c>
      <c r="N174" s="210">
        <f xml:space="preserve"> INDEX(F_Inputs!$A:$W,MATCH($C174,F_Inputs!$B:$B,0),MATCH(N$87,F_Inputs!$2:$2,0))</f>
        <v>1.0155840663028699</v>
      </c>
      <c r="O174" s="210">
        <f xml:space="preserve"> INDEX(F_Inputs!$A:$W,MATCH($C174,F_Inputs!$B:$B,0),MATCH(O$87,F_Inputs!$2:$2,0))</f>
        <v>1.66325225779187</v>
      </c>
      <c r="P174" s="210">
        <f xml:space="preserve"> INDEX(F_Inputs!$A:$W,MATCH($C174,F_Inputs!$B:$B,0),MATCH(P$87,F_Inputs!$2:$2,0))</f>
        <v>2.2829344392077999</v>
      </c>
      <c r="Q174" s="210">
        <f xml:space="preserve"> INDEX(F_Inputs!$A:$W,MATCH($C174,F_Inputs!$B:$B,0),MATCH(Q$87,F_Inputs!$2:$2,0))</f>
        <v>2.8350903373918102</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9.5032779595123404</v>
      </c>
      <c r="N175" s="210">
        <f xml:space="preserve"> INDEX(F_Inputs!$A:$W,MATCH($C175,F_Inputs!$B:$B,0),MATCH(N$87,F_Inputs!$2:$2,0))</f>
        <v>18.013315659161499</v>
      </c>
      <c r="O175" s="210">
        <f xml:space="preserve"> INDEX(F_Inputs!$A:$W,MATCH($C175,F_Inputs!$B:$B,0),MATCH(O$87,F_Inputs!$2:$2,0))</f>
        <v>26.1352900137638</v>
      </c>
      <c r="P175" s="210">
        <f xml:space="preserve"> INDEX(F_Inputs!$A:$W,MATCH($C175,F_Inputs!$B:$B,0),MATCH(P$87,F_Inputs!$2:$2,0))</f>
        <v>33.215508713011801</v>
      </c>
      <c r="Q175" s="210">
        <f xml:space="preserve"> INDEX(F_Inputs!$A:$W,MATCH($C175,F_Inputs!$B:$B,0),MATCH(Q$87,F_Inputs!$2:$2,0))</f>
        <v>38.974033536293</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229.128261340221</v>
      </c>
      <c r="N176" s="210">
        <f xml:space="preserve"> INDEX(F_Inputs!$A:$W,MATCH($C176,F_Inputs!$B:$B,0),MATCH(N$87,F_Inputs!$2:$2,0))</f>
        <v>228.84675862478201</v>
      </c>
      <c r="O176" s="210">
        <f xml:space="preserve"> INDEX(F_Inputs!$A:$W,MATCH($C176,F_Inputs!$B:$B,0),MATCH(O$87,F_Inputs!$2:$2,0))</f>
        <v>228.93151102006601</v>
      </c>
      <c r="P176" s="210">
        <f xml:space="preserve"> INDEX(F_Inputs!$A:$W,MATCH($C176,F_Inputs!$B:$B,0),MATCH(P$87,F_Inputs!$2:$2,0))</f>
        <v>229.641708698657</v>
      </c>
      <c r="Q176" s="210">
        <f xml:space="preserve"> INDEX(F_Inputs!$A:$W,MATCH($C176,F_Inputs!$B:$B,0),MATCH(Q$87,F_Inputs!$2:$2,0))</f>
        <v>230.001175925523</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5.0513309550161098</v>
      </c>
      <c r="N177" s="210">
        <f xml:space="preserve"> INDEX(F_Inputs!$A:$W,MATCH($C177,F_Inputs!$B:$B,0),MATCH(N$87,F_Inputs!$2:$2,0))</f>
        <v>5.6328684763256103</v>
      </c>
      <c r="O177" s="210">
        <f xml:space="preserve"> INDEX(F_Inputs!$A:$W,MATCH($C177,F_Inputs!$B:$B,0),MATCH(O$87,F_Inputs!$2:$2,0))</f>
        <v>5.88414592073695</v>
      </c>
      <c r="P177" s="210">
        <f xml:space="preserve"> INDEX(F_Inputs!$A:$W,MATCH($C177,F_Inputs!$B:$B,0),MATCH(P$87,F_Inputs!$2:$2,0))</f>
        <v>5.9398344723602996</v>
      </c>
      <c r="Q177" s="210">
        <f xml:space="preserve"> INDEX(F_Inputs!$A:$W,MATCH($C177,F_Inputs!$B:$B,0),MATCH(Q$87,F_Inputs!$2:$2,0))</f>
        <v>5.9071713566792097</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215.433502910675</v>
      </c>
      <c r="N178" s="210">
        <f xml:space="preserve"> INDEX(F_Inputs!$A:$W,MATCH($C178,F_Inputs!$B:$B,0),MATCH(N$87,F_Inputs!$2:$2,0))</f>
        <v>211.278840806864</v>
      </c>
      <c r="O178" s="210">
        <f xml:space="preserve"> INDEX(F_Inputs!$A:$W,MATCH($C178,F_Inputs!$B:$B,0),MATCH(O$87,F_Inputs!$2:$2,0))</f>
        <v>207.62578106209901</v>
      </c>
      <c r="P178" s="210">
        <f xml:space="preserve"> INDEX(F_Inputs!$A:$W,MATCH($C178,F_Inputs!$B:$B,0),MATCH(P$87,F_Inputs!$2:$2,0))</f>
        <v>203.67363946015999</v>
      </c>
      <c r="Q178" s="210">
        <f xml:space="preserve"> INDEX(F_Inputs!$A:$W,MATCH($C178,F_Inputs!$B:$B,0),MATCH(Q$87,F_Inputs!$2:$2,0))</f>
        <v>199.075028847276</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6.5880214846323004E-2</v>
      </c>
      <c r="N179" s="286">
        <f xml:space="preserve"> INDEX(F_Inputs!$A:$W,MATCH($C179,F_Inputs!$B:$B,0),MATCH(N$87,F_Inputs!$2:$2,0))</f>
        <v>6.5880214846323004E-2</v>
      </c>
      <c r="O179" s="286">
        <f xml:space="preserve"> INDEX(F_Inputs!$A:$W,MATCH($C179,F_Inputs!$B:$B,0),MATCH(O$87,F_Inputs!$2:$2,0))</f>
        <v>6.5880214846323004E-2</v>
      </c>
      <c r="P179" s="286">
        <f xml:space="preserve"> INDEX(F_Inputs!$A:$W,MATCH($C179,F_Inputs!$B:$B,0),MATCH(P$87,F_Inputs!$2:$2,0))</f>
        <v>6.5880214846323004E-2</v>
      </c>
      <c r="Q179" s="286">
        <f xml:space="preserve"> INDEX(F_Inputs!$A:$W,MATCH($C179,F_Inputs!$B:$B,0),MATCH(Q$87,F_Inputs!$2:$2,0))</f>
        <v>6.5880214846323004E-2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0.59640000000000004</v>
      </c>
      <c r="N210" s="384">
        <f xml:space="preserve"> M211</f>
        <v>0.6018</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0.6018</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0.59909999999999997</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0.40090000000000003</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Dŵr Cymru</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Dŵr Cymru</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7CA67D-4FB0-497E-B3FE-089F602C32A0}"/>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9DBA9BE3-9CE7-445F-BEC8-71A89C218E88}"/>
</file>

<file path=customXml/itemProps4.xml><?xml version="1.0" encoding="utf-8"?>
<ds:datastoreItem xmlns:ds="http://schemas.openxmlformats.org/officeDocument/2006/customXml" ds:itemID="{CFA32EB2-BC72-4B1F-9422-8F8C92B6BF93}"/>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