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threadedComments/threadedComment2.xml" ContentType="application/vnd.ms-excel.threadedcomments+xml"/>
  <Override PartName="/xl/comments3.xml" ContentType="application/vnd.openxmlformats-officedocument.spreadsheetml.comments+xml"/>
  <Override PartName="/xl/threadedComments/threadedComment3.xml" ContentType="application/vnd.ms-excel.threadedcomments+xml"/>
  <Override PartName="/xl/comments4.xml" ContentType="application/vnd.openxmlformats-officedocument.spreadsheetml.comments+xml"/>
  <Override PartName="/xl/threadedComments/threadedComment4.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showInkAnnotation="0"/>
  <mc:AlternateContent xmlns:mc="http://schemas.openxmlformats.org/markup-compatibility/2006">
    <mc:Choice Requires="x15">
      <x15ac:absPath xmlns:x15ac="http://schemas.microsoft.com/office/spreadsheetml/2010/11/ac" url="O:\OFWSHARE\Cost assessment\PR24\Bioresources\Feb_Data\Data to be published\"/>
    </mc:Choice>
  </mc:AlternateContent>
  <xr:revisionPtr revIDLastSave="0" documentId="13_ncr:1_{A9B1CD0D-A141-412F-AAE2-0E7EC711258E}" xr6:coauthVersionLast="47" xr6:coauthVersionMax="47" xr10:uidLastSave="{00000000-0000-0000-0000-000000000000}"/>
  <bookViews>
    <workbookView xWindow="-98" yWindow="-98" windowWidth="20715" windowHeight="13276" firstSheet="6" activeTab="11" xr2:uid="{00000000-000D-0000-FFFF-FFFF00000000}"/>
  </bookViews>
  <sheets>
    <sheet name="CLEAR_SHEET" sheetId="23" state="hidden" r:id="rId1"/>
    <sheet name="Cover" sheetId="33" r:id="rId2"/>
    <sheet name="1.MEAV" sheetId="9" r:id="rId3"/>
    <sheet name=" 2. Sludge Treat by site" sheetId="13" r:id="rId4"/>
    <sheet name=" 3. Sludge Thick by site" sheetId="25" r:id="rId5"/>
    <sheet name="4.Additions" sheetId="26" r:id="rId6"/>
    <sheet name="5.Depreciation &amp; NMEAV" sheetId="29" r:id="rId7"/>
    <sheet name="6.Proj - ST" sheetId="27" r:id="rId8"/>
    <sheet name="7.Proj - STreat" sheetId="34" r:id="rId9"/>
    <sheet name="8.Proj - SD" sheetId="36" r:id="rId10"/>
    <sheet name="9.Proj - M&amp;G" sheetId="37" r:id="rId11"/>
    <sheet name="10.Proj - total" sheetId="38" r:id="rId12"/>
  </sheets>
  <externalReferences>
    <externalReference r:id="rId13"/>
    <externalReference r:id="rId14"/>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MacroRecalculationBehavior" hidden="1">0</definedName>
    <definedName name="_AtRisk_SimSetting_RandomNumberGenerator" hidden="1">0</definedName>
    <definedName name="_AtRisk_SimSetting_ReportOptionCustomItemsCount" hidden="1">0</definedName>
    <definedName name="_AtRisk_SimSetting_ReportOptionDataMode" hidden="1">1</definedName>
    <definedName name="_AtRisk_SimSetting_ReportOptionReportMultiSimType" hidden="1">1</definedName>
    <definedName name="_AtRisk_SimSetting_ReportOptionReportPlacement" hidden="1">1</definedName>
    <definedName name="_AtRisk_SimSetting_ReportOptionReportSelection" hidden="1">257</definedName>
    <definedName name="_AtRisk_SimSetting_ReportOptionReportsFileType" hidden="1">1</definedName>
    <definedName name="_AtRisk_SimSetting_ReportOptionSelectiveQR" hidden="1">FALSE</definedName>
    <definedName name="_AtRisk_SimSetting_ReportsList" hidden="1">257</definedName>
    <definedName name="_AtRisk_SimSetting_ShowSimulationProgressWindow" hidden="1">TRUE</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ActiveSimulationNumber" hidden="1">1</definedName>
    <definedName name="_AtRisk_SimSetting_StdRecalcBehavior" hidden="1">1</definedName>
    <definedName name="_AtRisk_SimSetting_StdRecalcWithoutRiskStatic" hidden="1">0</definedName>
    <definedName name="_AtRisk_SimSetting_StdRecalcWithoutRiskStaticPercentile" hidden="1">0.5</definedName>
    <definedName name="_Order1" hidden="1">255</definedName>
    <definedName name="_Order2" hidden="1">255</definedName>
    <definedName name="C_ISF">'[1]PC lists'!$N$8:$O$18</definedName>
    <definedName name="C_PI">'[1]PC lists'!$P$8:$Q$19</definedName>
    <definedName name="C_SC">'[1]PC lists'!$R$8:$S$18</definedName>
    <definedName name="Confidence_Grade">'[2]Drop down menu'!$C$3:$C$31</definedName>
    <definedName name="F" hidden="1">{"bal",#N/A,FALSE,"working papers";"income",#N/A,FALSE,"working papers"}</definedName>
    <definedName name="fdraf" hidden="1">{"bal",#N/A,FALSE,"working papers";"income",#N/A,FALSE,"working papers"}</definedName>
    <definedName name="Fdraft" hidden="1">{"bal",#N/A,FALSE,"working papers";"income",#N/A,FALSE,"working papers"}</definedName>
    <definedName name="IQ_CH" hidden="1">110000</definedName>
    <definedName name="IQ_CQ" hidden="1">5000</definedName>
    <definedName name="IQ_CY" hidden="1">10000</definedName>
    <definedName name="IQ_DAILY" hidden="1">500000</definedName>
    <definedName name="IQ_DNTM" hidden="1">700000</definedName>
    <definedName name="IQ_EXPENSE_CODE_" hidden="1">80019595006</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41366.3748958333</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new" hidden="1">{"bal",#N/A,FALSE,"working papers";"income",#N/A,FALSE,"working papers"}</definedName>
    <definedName name="_xlnm.Print_Area" localSheetId="3">' 2. Sludge Treat by site'!$A$1:$L$58</definedName>
    <definedName name="_xlnm.Print_Area" localSheetId="4">' 3. Sludge Thick by site'!$A$1:$L$57</definedName>
    <definedName name="_xlnm.Print_Area" localSheetId="2">'1.MEAV'!$A$1:$K$34</definedName>
    <definedName name="_xlnm.Print_Area" localSheetId="11">'10.Proj - total'!$A$1:$Q$64</definedName>
    <definedName name="_xlnm.Print_Area" localSheetId="5">'4.Additions'!$A$1:$Y$39</definedName>
    <definedName name="_xlnm.Print_Area" localSheetId="6">'5.Depreciation &amp; NMEAV'!$A$1:$Y$45</definedName>
    <definedName name="_xlnm.Print_Area" localSheetId="7">'6.Proj - ST'!$A$1:$Q$64</definedName>
    <definedName name="_xlnm.Print_Area" localSheetId="8">'7.Proj - STreat'!$A$1:$Q$64</definedName>
    <definedName name="_xlnm.Print_Area" localSheetId="9">'8.Proj - SD'!$A$1:$Q$64</definedName>
    <definedName name="_xlnm.Print_Area" localSheetId="10">'9.Proj - M&amp;G'!$A$1:$Q$64</definedName>
    <definedName name="_xlnm.Print_Titles" localSheetId="3">' 2. Sludge Treat by site'!$C:$D</definedName>
    <definedName name="_xlnm.Print_Titles" localSheetId="4">' 3. Sludge Thick by site'!$C:$D</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7</definedName>
    <definedName name="RiskMinimizeOnStart" hidden="1">FALSE</definedName>
    <definedName name="RiskMonitorConvergence" hidden="1">FALSE</definedName>
    <definedName name="RiskMultipleCPUSupportEnabled" hidden="1">TRUE</definedName>
    <definedName name="RiskNumIterations" hidden="1">1000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2</definedName>
    <definedName name="RiskUpdateDisplay" hidden="1">FALSE</definedName>
    <definedName name="RiskUseDifferentSeedForEachSim" hidden="1">FALSE</definedName>
    <definedName name="RiskUseFixedSeed" hidden="1">FALSE</definedName>
    <definedName name="RiskUseMultipleCPUs" hidden="1">TRUE</definedName>
    <definedName name="SAPBEXrevision" hidden="1">1</definedName>
    <definedName name="SAPBEXsysID" hidden="1">"BWB"</definedName>
    <definedName name="SAPBEXwbID" hidden="1">"49ZLUKBQR0WG29D9LLI3IBIIT"</definedName>
    <definedName name="wrn.papersdraft" hidden="1">{"bal",#N/A,FALSE,"working papers";"income",#N/A,FALSE,"working papers"}</definedName>
    <definedName name="wrn.wpapers." hidden="1">{"bal",#N/A,FALSE,"working papers";"income",#N/A,FALSE,"working papers"}</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14" i="9" l="1"/>
  <c r="G16" i="37"/>
  <c r="H10" i="37"/>
  <c r="I10" i="37"/>
  <c r="J10" i="37"/>
  <c r="K10" i="37"/>
  <c r="L10" i="37"/>
  <c r="M10" i="37"/>
  <c r="N10" i="37"/>
  <c r="O10" i="37"/>
  <c r="P10" i="37"/>
  <c r="G10" i="37"/>
  <c r="H10" i="36"/>
  <c r="I10" i="36"/>
  <c r="J10" i="36"/>
  <c r="K10" i="36"/>
  <c r="L10" i="36"/>
  <c r="M10" i="36"/>
  <c r="N10" i="36"/>
  <c r="O10" i="36"/>
  <c r="P10" i="36"/>
  <c r="G10" i="36"/>
  <c r="P10" i="34"/>
  <c r="O10" i="34"/>
  <c r="N10" i="34"/>
  <c r="M10" i="34"/>
  <c r="L10" i="34"/>
  <c r="K10" i="34"/>
  <c r="J10" i="34"/>
  <c r="I10" i="34"/>
  <c r="H10" i="34"/>
  <c r="G10" i="34"/>
  <c r="L26" i="38" l="1"/>
  <c r="G21" i="38"/>
  <c r="L12" i="38"/>
  <c r="P9" i="38"/>
  <c r="O9" i="38"/>
  <c r="N9" i="38"/>
  <c r="M9" i="38"/>
  <c r="L9" i="38"/>
  <c r="G9" i="38"/>
  <c r="G8" i="37" l="1"/>
  <c r="G11" i="37"/>
  <c r="L13" i="37"/>
  <c r="L27" i="37" s="1"/>
  <c r="L13" i="36"/>
  <c r="L27" i="36" s="1"/>
  <c r="G11" i="36"/>
  <c r="G22" i="36" s="1"/>
  <c r="G8" i="36"/>
  <c r="L13" i="34"/>
  <c r="P10" i="38"/>
  <c r="G11" i="34"/>
  <c r="G11" i="29"/>
  <c r="G19" i="26"/>
  <c r="G12" i="26"/>
  <c r="G16" i="27"/>
  <c r="H9" i="37" l="1"/>
  <c r="H11" i="37" s="1"/>
  <c r="I9" i="37" s="1"/>
  <c r="I11" i="37" s="1"/>
  <c r="G22" i="37"/>
  <c r="G23" i="37" s="1"/>
  <c r="H21" i="37" s="1"/>
  <c r="H22" i="37" s="1"/>
  <c r="L28" i="37"/>
  <c r="M26" i="37" s="1"/>
  <c r="M12" i="37"/>
  <c r="M13" i="37" s="1"/>
  <c r="M27" i="37" s="1"/>
  <c r="G23" i="36"/>
  <c r="H21" i="36" s="1"/>
  <c r="H9" i="36"/>
  <c r="H11" i="36" s="1"/>
  <c r="H22" i="36" s="1"/>
  <c r="L28" i="36"/>
  <c r="M26" i="36" s="1"/>
  <c r="M12" i="36"/>
  <c r="M13" i="36" s="1"/>
  <c r="M27" i="36" s="1"/>
  <c r="M12" i="34"/>
  <c r="M13" i="34" s="1"/>
  <c r="H9" i="34"/>
  <c r="H11" i="34" s="1"/>
  <c r="G20" i="29"/>
  <c r="H23" i="37" l="1"/>
  <c r="L33" i="37"/>
  <c r="N12" i="37"/>
  <c r="N13" i="37" s="1"/>
  <c r="N27" i="37" s="1"/>
  <c r="G32" i="37"/>
  <c r="M28" i="37"/>
  <c r="N26" i="37" s="1"/>
  <c r="J9" i="37"/>
  <c r="J11" i="37" s="1"/>
  <c r="G32" i="36"/>
  <c r="L33" i="36"/>
  <c r="M28" i="36"/>
  <c r="N12" i="36"/>
  <c r="N13" i="36" s="1"/>
  <c r="N27" i="36" s="1"/>
  <c r="H23" i="36"/>
  <c r="I9" i="36"/>
  <c r="I11" i="36" s="1"/>
  <c r="I22" i="36" s="1"/>
  <c r="N12" i="34"/>
  <c r="N13" i="34" s="1"/>
  <c r="I9" i="34"/>
  <c r="I11" i="34" s="1"/>
  <c r="H10" i="27"/>
  <c r="H10" i="38" s="1"/>
  <c r="I10" i="27"/>
  <c r="I10" i="38" s="1"/>
  <c r="J10" i="27"/>
  <c r="J10" i="38" s="1"/>
  <c r="K10" i="27"/>
  <c r="K10" i="38" s="1"/>
  <c r="L10" i="27"/>
  <c r="M10" i="27"/>
  <c r="N10" i="27"/>
  <c r="N10" i="38" s="1"/>
  <c r="O10" i="27"/>
  <c r="O10" i="38" s="1"/>
  <c r="P10" i="27"/>
  <c r="G10" i="27"/>
  <c r="O19" i="26"/>
  <c r="N19" i="26"/>
  <c r="M19" i="26"/>
  <c r="L19" i="26"/>
  <c r="K19" i="26"/>
  <c r="J19" i="26"/>
  <c r="I19" i="26"/>
  <c r="H19" i="26"/>
  <c r="H12" i="26"/>
  <c r="I12" i="26"/>
  <c r="J12" i="26"/>
  <c r="J20" i="29" s="1"/>
  <c r="K12" i="26"/>
  <c r="K20" i="29" s="1"/>
  <c r="L12" i="26"/>
  <c r="M12" i="26"/>
  <c r="N12" i="26"/>
  <c r="N20" i="29" s="1"/>
  <c r="O12" i="26"/>
  <c r="H11" i="29"/>
  <c r="I11" i="29"/>
  <c r="J11" i="29"/>
  <c r="K11" i="29"/>
  <c r="L11" i="29"/>
  <c r="M11" i="29"/>
  <c r="N11" i="29"/>
  <c r="O11" i="29"/>
  <c r="Y11" i="29"/>
  <c r="X11" i="29"/>
  <c r="W11" i="29"/>
  <c r="V11" i="29"/>
  <c r="U11" i="29"/>
  <c r="T11" i="29"/>
  <c r="S11" i="29"/>
  <c r="R11" i="29"/>
  <c r="Q11" i="29"/>
  <c r="P11" i="29"/>
  <c r="P12" i="26"/>
  <c r="Y19" i="26"/>
  <c r="Y20" i="29" s="1"/>
  <c r="X19" i="26"/>
  <c r="W19" i="26"/>
  <c r="V19" i="26"/>
  <c r="U19" i="26"/>
  <c r="T19" i="26"/>
  <c r="S19" i="26"/>
  <c r="R19" i="26"/>
  <c r="Q19" i="26"/>
  <c r="P19" i="26"/>
  <c r="Q12" i="26"/>
  <c r="R12" i="26"/>
  <c r="S12" i="26"/>
  <c r="T12" i="26"/>
  <c r="T20" i="29" s="1"/>
  <c r="U12" i="26"/>
  <c r="V12" i="26"/>
  <c r="V20" i="29" s="1"/>
  <c r="W12" i="26"/>
  <c r="X12" i="26"/>
  <c r="Y12" i="26"/>
  <c r="G8" i="27"/>
  <c r="P20" i="29" l="1"/>
  <c r="R20" i="29"/>
  <c r="L20" i="29"/>
  <c r="G11" i="27"/>
  <c r="G11" i="38" s="1"/>
  <c r="G10" i="38"/>
  <c r="L10" i="38"/>
  <c r="L13" i="27"/>
  <c r="M10" i="38"/>
  <c r="G17" i="27"/>
  <c r="I21" i="37"/>
  <c r="I22" i="37" s="1"/>
  <c r="H32" i="37"/>
  <c r="N28" i="37"/>
  <c r="O12" i="37"/>
  <c r="O13" i="37" s="1"/>
  <c r="O27" i="37" s="1"/>
  <c r="M33" i="37"/>
  <c r="K9" i="37"/>
  <c r="K11" i="37" s="1"/>
  <c r="I21" i="36"/>
  <c r="H32" i="36"/>
  <c r="N26" i="36"/>
  <c r="M33" i="36"/>
  <c r="J9" i="36"/>
  <c r="J11" i="36" s="1"/>
  <c r="J22" i="36" s="1"/>
  <c r="O12" i="36"/>
  <c r="O13" i="36" s="1"/>
  <c r="O27" i="36" s="1"/>
  <c r="J9" i="34"/>
  <c r="J11" i="34" s="1"/>
  <c r="O12" i="34"/>
  <c r="O13" i="34" s="1"/>
  <c r="X20" i="29"/>
  <c r="W20" i="29"/>
  <c r="S20" i="29"/>
  <c r="O20" i="29"/>
  <c r="U20" i="29"/>
  <c r="Q20" i="29"/>
  <c r="I20" i="29"/>
  <c r="H20" i="29"/>
  <c r="M20" i="29"/>
  <c r="G22" i="27" l="1"/>
  <c r="G23" i="27" s="1"/>
  <c r="H9" i="27"/>
  <c r="H9" i="38" s="1"/>
  <c r="M12" i="27"/>
  <c r="L13" i="38"/>
  <c r="I23" i="37"/>
  <c r="O26" i="37"/>
  <c r="N33" i="37"/>
  <c r="P12" i="37"/>
  <c r="P13" i="37" s="1"/>
  <c r="P27" i="37" s="1"/>
  <c r="P12" i="36"/>
  <c r="P13" i="36" s="1"/>
  <c r="P27" i="36" s="1"/>
  <c r="N28" i="36"/>
  <c r="K9" i="36"/>
  <c r="K11" i="36" s="1"/>
  <c r="I23" i="36"/>
  <c r="P12" i="34"/>
  <c r="P13" i="34" s="1"/>
  <c r="K9" i="34"/>
  <c r="K11" i="34" s="1"/>
  <c r="H11" i="27"/>
  <c r="I9" i="27" l="1"/>
  <c r="I9" i="38" s="1"/>
  <c r="H11" i="38"/>
  <c r="M22" i="36"/>
  <c r="L22" i="36"/>
  <c r="N22" i="36"/>
  <c r="O22" i="36"/>
  <c r="P22" i="36"/>
  <c r="K22" i="36"/>
  <c r="M12" i="38"/>
  <c r="M13" i="27"/>
  <c r="M13" i="38" s="1"/>
  <c r="I32" i="37"/>
  <c r="J21" i="37"/>
  <c r="J22" i="37" s="1"/>
  <c r="O28" i="37"/>
  <c r="O26" i="36"/>
  <c r="O28" i="36" s="1"/>
  <c r="N33" i="36"/>
  <c r="J21" i="36"/>
  <c r="J23" i="36" s="1"/>
  <c r="I32" i="36"/>
  <c r="I11" i="27"/>
  <c r="I11" i="38" s="1"/>
  <c r="H22" i="27"/>
  <c r="H21" i="27"/>
  <c r="G32" i="27"/>
  <c r="J23" i="37" l="1"/>
  <c r="P26" i="37"/>
  <c r="P28" i="37" s="1"/>
  <c r="P33" i="37" s="1"/>
  <c r="O33" i="37"/>
  <c r="K21" i="36"/>
  <c r="K23" i="36" s="1"/>
  <c r="J32" i="36"/>
  <c r="P26" i="36"/>
  <c r="P28" i="36" s="1"/>
  <c r="P33" i="36" s="1"/>
  <c r="O33" i="36"/>
  <c r="I22" i="27"/>
  <c r="J9" i="27"/>
  <c r="H23" i="27"/>
  <c r="J11" i="27" l="1"/>
  <c r="J11" i="38" s="1"/>
  <c r="J9" i="38"/>
  <c r="H32" i="27"/>
  <c r="K21" i="37"/>
  <c r="J32" i="37"/>
  <c r="L21" i="36"/>
  <c r="L23" i="36" s="1"/>
  <c r="K32" i="36"/>
  <c r="I21" i="27"/>
  <c r="K9" i="27" l="1"/>
  <c r="K11" i="27" s="1"/>
  <c r="J22" i="27"/>
  <c r="I23" i="27"/>
  <c r="I32" i="27" s="1"/>
  <c r="K22" i="37"/>
  <c r="K23" i="37" s="1"/>
  <c r="M21" i="36"/>
  <c r="M23" i="36" s="1"/>
  <c r="L32" i="36"/>
  <c r="K11" i="38" l="1"/>
  <c r="O22" i="27"/>
  <c r="P22" i="27"/>
  <c r="M22" i="27"/>
  <c r="L22" i="27"/>
  <c r="K22" i="27"/>
  <c r="N22" i="27"/>
  <c r="K9" i="38"/>
  <c r="J21" i="27"/>
  <c r="J23" i="27" s="1"/>
  <c r="J32" i="27" s="1"/>
  <c r="L21" i="37"/>
  <c r="L22" i="37" s="1"/>
  <c r="K32" i="37"/>
  <c r="N21" i="36"/>
  <c r="N23" i="36" s="1"/>
  <c r="M32" i="36"/>
  <c r="L27" i="27"/>
  <c r="K21" i="27" l="1"/>
  <c r="L23" i="37"/>
  <c r="O21" i="36"/>
  <c r="O23" i="36" s="1"/>
  <c r="N32" i="36"/>
  <c r="N12" i="27"/>
  <c r="N12" i="38" s="1"/>
  <c r="K23" i="27" l="1"/>
  <c r="M21" i="37"/>
  <c r="M22" i="37" s="1"/>
  <c r="L32" i="37"/>
  <c r="P21" i="36"/>
  <c r="P23" i="36" s="1"/>
  <c r="P32" i="36" s="1"/>
  <c r="O32" i="36"/>
  <c r="N13" i="27"/>
  <c r="M27" i="27"/>
  <c r="O12" i="27" l="1"/>
  <c r="N13" i="38"/>
  <c r="N27" i="27"/>
  <c r="K32" i="27"/>
  <c r="L21" i="27"/>
  <c r="M23" i="37"/>
  <c r="L46" i="25"/>
  <c r="K46" i="25"/>
  <c r="G46" i="25"/>
  <c r="O13" i="27" l="1"/>
  <c r="O12" i="38"/>
  <c r="L23" i="27"/>
  <c r="N21" i="37"/>
  <c r="N22" i="37" s="1"/>
  <c r="M32" i="37"/>
  <c r="I46" i="25"/>
  <c r="J46" i="25"/>
  <c r="H46" i="25"/>
  <c r="P12" i="27" l="1"/>
  <c r="O13" i="38"/>
  <c r="O27" i="27"/>
  <c r="M21" i="27"/>
  <c r="L32" i="27"/>
  <c r="N23" i="37"/>
  <c r="P13" i="27" l="1"/>
  <c r="P12" i="38"/>
  <c r="G16" i="36"/>
  <c r="M23" i="27"/>
  <c r="O21" i="37"/>
  <c r="O22" i="37" s="1"/>
  <c r="N32" i="37"/>
  <c r="G18" i="27"/>
  <c r="P13" i="38" l="1"/>
  <c r="P27" i="27"/>
  <c r="G17" i="36"/>
  <c r="G18" i="36" s="1"/>
  <c r="G17" i="37"/>
  <c r="G18" i="37" s="1"/>
  <c r="L28" i="27"/>
  <c r="M26" i="27" s="1"/>
  <c r="M32" i="27"/>
  <c r="N21" i="27"/>
  <c r="O23" i="37"/>
  <c r="H16" i="27"/>
  <c r="G31" i="27"/>
  <c r="L33" i="27" l="1"/>
  <c r="G31" i="37"/>
  <c r="G34" i="37" s="1"/>
  <c r="H16" i="37"/>
  <c r="G31" i="36"/>
  <c r="G34" i="36" s="1"/>
  <c r="H16" i="36"/>
  <c r="M28" i="27"/>
  <c r="G34" i="27"/>
  <c r="N23" i="27"/>
  <c r="P21" i="37"/>
  <c r="P22" i="37" s="1"/>
  <c r="O32" i="37"/>
  <c r="M33" i="27"/>
  <c r="H17" i="27"/>
  <c r="H17" i="37" l="1"/>
  <c r="H18" i="37" s="1"/>
  <c r="H17" i="36"/>
  <c r="H18" i="36"/>
  <c r="H18" i="27"/>
  <c r="H31" i="27" s="1"/>
  <c r="N32" i="27"/>
  <c r="O21" i="27"/>
  <c r="N26" i="27"/>
  <c r="P23" i="37"/>
  <c r="P32" i="37" s="1"/>
  <c r="I16" i="37" l="1"/>
  <c r="I17" i="37" s="1"/>
  <c r="H31" i="37"/>
  <c r="H34" i="37" s="1"/>
  <c r="I16" i="36"/>
  <c r="H31" i="36"/>
  <c r="H34" i="36" s="1"/>
  <c r="H34" i="27"/>
  <c r="N28" i="27"/>
  <c r="O23" i="27"/>
  <c r="I16" i="27"/>
  <c r="I17" i="27" s="1"/>
  <c r="L46" i="13"/>
  <c r="I17" i="36" l="1"/>
  <c r="I18" i="36"/>
  <c r="I18" i="37"/>
  <c r="I18" i="27"/>
  <c r="J16" i="27" s="1"/>
  <c r="O26" i="27"/>
  <c r="N33" i="27"/>
  <c r="P21" i="27"/>
  <c r="O32" i="27"/>
  <c r="I31" i="27" l="1"/>
  <c r="J16" i="36"/>
  <c r="I31" i="36"/>
  <c r="I34" i="36" s="1"/>
  <c r="J16" i="37"/>
  <c r="I31" i="37"/>
  <c r="I34" i="37" s="1"/>
  <c r="O28" i="27"/>
  <c r="P23" i="27"/>
  <c r="I34" i="27"/>
  <c r="J17" i="27"/>
  <c r="G46" i="13"/>
  <c r="K46" i="13"/>
  <c r="J17" i="37" l="1"/>
  <c r="J18" i="37"/>
  <c r="J17" i="36"/>
  <c r="J18" i="36"/>
  <c r="P32" i="27"/>
  <c r="J18" i="27"/>
  <c r="J31" i="27" s="1"/>
  <c r="P26" i="27"/>
  <c r="O33" i="27"/>
  <c r="F8" i="9"/>
  <c r="F11" i="9" s="1"/>
  <c r="G8" i="9"/>
  <c r="G8" i="34" s="1"/>
  <c r="H46" i="13"/>
  <c r="I46" i="13"/>
  <c r="I8" i="9" s="1"/>
  <c r="K16" i="27" l="1"/>
  <c r="G8" i="38"/>
  <c r="K16" i="36"/>
  <c r="J31" i="36"/>
  <c r="J34" i="36" s="1"/>
  <c r="K16" i="37"/>
  <c r="J31" i="37"/>
  <c r="J34" i="37" s="1"/>
  <c r="P28" i="27"/>
  <c r="J34" i="27"/>
  <c r="H8" i="9"/>
  <c r="K17" i="27"/>
  <c r="G11" i="9"/>
  <c r="M27" i="34" l="1"/>
  <c r="M27" i="38" s="1"/>
  <c r="L27" i="34"/>
  <c r="P22" i="34"/>
  <c r="P22" i="38" s="1"/>
  <c r="J22" i="34"/>
  <c r="J22" i="38" s="1"/>
  <c r="O22" i="34"/>
  <c r="O22" i="38" s="1"/>
  <c r="N27" i="34"/>
  <c r="N27" i="38" s="1"/>
  <c r="M22" i="34"/>
  <c r="M22" i="38" s="1"/>
  <c r="L22" i="34"/>
  <c r="L22" i="38" s="1"/>
  <c r="K22" i="34"/>
  <c r="K22" i="38" s="1"/>
  <c r="P27" i="34"/>
  <c r="P27" i="38" s="1"/>
  <c r="O27" i="34"/>
  <c r="O27" i="38" s="1"/>
  <c r="N22" i="34"/>
  <c r="N22" i="38" s="1"/>
  <c r="H22" i="34"/>
  <c r="H22" i="38" s="1"/>
  <c r="G22" i="34"/>
  <c r="I22" i="34"/>
  <c r="I22" i="38" s="1"/>
  <c r="K17" i="37"/>
  <c r="K18" i="37" s="1"/>
  <c r="K17" i="36"/>
  <c r="K18" i="36"/>
  <c r="K18" i="27"/>
  <c r="P33" i="27"/>
  <c r="L16" i="27"/>
  <c r="J46" i="13"/>
  <c r="J8" i="9" s="1"/>
  <c r="G23" i="34" l="1"/>
  <c r="G22" i="38"/>
  <c r="L28" i="34"/>
  <c r="L27" i="38"/>
  <c r="L16" i="36"/>
  <c r="K31" i="36"/>
  <c r="K34" i="36" s="1"/>
  <c r="K31" i="37"/>
  <c r="K34" i="37" s="1"/>
  <c r="L16" i="37"/>
  <c r="K31" i="27"/>
  <c r="G16" i="34"/>
  <c r="L17" i="27"/>
  <c r="H21" i="34" l="1"/>
  <c r="G32" i="34"/>
  <c r="G32" i="38" s="1"/>
  <c r="G23" i="38"/>
  <c r="G16" i="38"/>
  <c r="G17" i="34"/>
  <c r="G17" i="38" s="1"/>
  <c r="M26" i="34"/>
  <c r="L33" i="34"/>
  <c r="L33" i="38" s="1"/>
  <c r="L28" i="38"/>
  <c r="L17" i="36"/>
  <c r="L18" i="36"/>
  <c r="L17" i="37"/>
  <c r="L18" i="37" s="1"/>
  <c r="K34" i="27"/>
  <c r="L18" i="27"/>
  <c r="M16" i="27" s="1"/>
  <c r="J11" i="9"/>
  <c r="O25" i="29" s="1"/>
  <c r="O19" i="29" s="1"/>
  <c r="G18" i="34" l="1"/>
  <c r="G18" i="38" s="1"/>
  <c r="G31" i="34"/>
  <c r="G34" i="34" s="1"/>
  <c r="G34" i="38" s="1"/>
  <c r="M28" i="34"/>
  <c r="M26" i="38"/>
  <c r="H23" i="34"/>
  <c r="H21" i="38"/>
  <c r="M16" i="37"/>
  <c r="L31" i="37"/>
  <c r="L34" i="37" s="1"/>
  <c r="M16" i="36"/>
  <c r="L31" i="36"/>
  <c r="L34" i="36" s="1"/>
  <c r="L31" i="27"/>
  <c r="P19" i="29"/>
  <c r="P25" i="29" s="1"/>
  <c r="N25" i="29"/>
  <c r="N19" i="29" s="1"/>
  <c r="F16" i="9"/>
  <c r="M17" i="27"/>
  <c r="H16" i="34" l="1"/>
  <c r="G31" i="38"/>
  <c r="I21" i="34"/>
  <c r="H32" i="34"/>
  <c r="H32" i="38" s="1"/>
  <c r="H23" i="38"/>
  <c r="N26" i="34"/>
  <c r="M33" i="34"/>
  <c r="M33" i="38" s="1"/>
  <c r="M28" i="38"/>
  <c r="M17" i="37"/>
  <c r="M18" i="37"/>
  <c r="M17" i="36"/>
  <c r="M18" i="36"/>
  <c r="L34" i="27"/>
  <c r="M18" i="27"/>
  <c r="H16" i="38" l="1"/>
  <c r="H17" i="34"/>
  <c r="I23" i="34"/>
  <c r="I21" i="38"/>
  <c r="N28" i="34"/>
  <c r="N26" i="38"/>
  <c r="N16" i="36"/>
  <c r="M31" i="36"/>
  <c r="M34" i="36" s="1"/>
  <c r="N16" i="37"/>
  <c r="M31" i="37"/>
  <c r="M34" i="37" s="1"/>
  <c r="M31" i="27"/>
  <c r="N16" i="27"/>
  <c r="N17" i="27"/>
  <c r="H17" i="38" l="1"/>
  <c r="H18" i="34"/>
  <c r="O26" i="34"/>
  <c r="N33" i="34"/>
  <c r="N33" i="38" s="1"/>
  <c r="N28" i="38"/>
  <c r="I32" i="34"/>
  <c r="I32" i="38" s="1"/>
  <c r="J21" i="34"/>
  <c r="I23" i="38"/>
  <c r="N17" i="37"/>
  <c r="N18" i="37" s="1"/>
  <c r="N17" i="36"/>
  <c r="N18" i="36"/>
  <c r="N18" i="27"/>
  <c r="M34" i="27"/>
  <c r="H18" i="38" l="1"/>
  <c r="H31" i="34"/>
  <c r="I16" i="34"/>
  <c r="J23" i="34"/>
  <c r="J21" i="38"/>
  <c r="O28" i="34"/>
  <c r="O26" i="38"/>
  <c r="O16" i="36"/>
  <c r="N31" i="36"/>
  <c r="N34" i="36" s="1"/>
  <c r="O16" i="37"/>
  <c r="N31" i="37"/>
  <c r="N34" i="37" s="1"/>
  <c r="O16" i="27"/>
  <c r="N31" i="27"/>
  <c r="O17" i="27"/>
  <c r="I16" i="38" l="1"/>
  <c r="I17" i="34"/>
  <c r="H34" i="34"/>
  <c r="H34" i="38" s="1"/>
  <c r="H31" i="38"/>
  <c r="P26" i="34"/>
  <c r="O33" i="34"/>
  <c r="O33" i="38" s="1"/>
  <c r="O28" i="38"/>
  <c r="K21" i="34"/>
  <c r="J32" i="34"/>
  <c r="J32" i="38" s="1"/>
  <c r="J23" i="38"/>
  <c r="O17" i="37"/>
  <c r="O18" i="37" s="1"/>
  <c r="O17" i="36"/>
  <c r="O18" i="36"/>
  <c r="O18" i="27"/>
  <c r="O31" i="27" s="1"/>
  <c r="N34" i="27"/>
  <c r="I17" i="38" l="1"/>
  <c r="I18" i="34"/>
  <c r="K23" i="34"/>
  <c r="K21" i="38"/>
  <c r="P28" i="34"/>
  <c r="P26" i="38"/>
  <c r="O31" i="36"/>
  <c r="O34" i="36" s="1"/>
  <c r="P16" i="36"/>
  <c r="P16" i="37"/>
  <c r="O31" i="37"/>
  <c r="O34" i="37" s="1"/>
  <c r="P16" i="27"/>
  <c r="O34" i="27"/>
  <c r="P17" i="27"/>
  <c r="I18" i="38" l="1"/>
  <c r="J16" i="34"/>
  <c r="I31" i="34"/>
  <c r="P33" i="34"/>
  <c r="P33" i="38" s="1"/>
  <c r="P28" i="38"/>
  <c r="K32" i="34"/>
  <c r="K32" i="38" s="1"/>
  <c r="L21" i="34"/>
  <c r="K23" i="38"/>
  <c r="P17" i="37"/>
  <c r="P18" i="37" s="1"/>
  <c r="P31" i="37" s="1"/>
  <c r="P34" i="37" s="1"/>
  <c r="P17" i="36"/>
  <c r="P18" i="36"/>
  <c r="P31" i="36" s="1"/>
  <c r="P34" i="36" s="1"/>
  <c r="P18" i="27"/>
  <c r="P31" i="27"/>
  <c r="J16" i="38" l="1"/>
  <c r="J17" i="34"/>
  <c r="J17" i="38" s="1"/>
  <c r="I31" i="38"/>
  <c r="I34" i="34"/>
  <c r="I34" i="38" s="1"/>
  <c r="L23" i="34"/>
  <c r="L21" i="38"/>
  <c r="P34" i="27"/>
  <c r="J18" i="34" l="1"/>
  <c r="J31" i="34"/>
  <c r="J18" i="38"/>
  <c r="K16" i="34"/>
  <c r="L32" i="34"/>
  <c r="L32" i="38" s="1"/>
  <c r="M21" i="34"/>
  <c r="L23" i="38"/>
  <c r="K16" i="38" l="1"/>
  <c r="K17" i="34"/>
  <c r="J34" i="34"/>
  <c r="J34" i="38" s="1"/>
  <c r="J31" i="38"/>
  <c r="M23" i="34"/>
  <c r="M21" i="38"/>
  <c r="K17" i="38" l="1"/>
  <c r="K18" i="34"/>
  <c r="N21" i="34"/>
  <c r="M32" i="34"/>
  <c r="M32" i="38" s="1"/>
  <c r="M23" i="38"/>
  <c r="K31" i="34" l="1"/>
  <c r="L16" i="34"/>
  <c r="K18" i="38"/>
  <c r="N23" i="34"/>
  <c r="N21" i="38"/>
  <c r="L16" i="38" l="1"/>
  <c r="L17" i="34"/>
  <c r="K31" i="38"/>
  <c r="K34" i="34"/>
  <c r="K34" i="38" s="1"/>
  <c r="N32" i="34"/>
  <c r="N32" i="38" s="1"/>
  <c r="O21" i="34"/>
  <c r="N23" i="38"/>
  <c r="L18" i="34" l="1"/>
  <c r="L17" i="38"/>
  <c r="O23" i="34"/>
  <c r="O21" i="38"/>
  <c r="L31" i="34" l="1"/>
  <c r="M16" i="34"/>
  <c r="L18" i="38"/>
  <c r="P21" i="34"/>
  <c r="O32" i="34"/>
  <c r="O32" i="38" s="1"/>
  <c r="O23" i="38"/>
  <c r="M25" i="29"/>
  <c r="M19" i="29" s="1"/>
  <c r="Q19" i="29"/>
  <c r="Q25" i="29" s="1"/>
  <c r="R19" i="29" l="1"/>
  <c r="R25" i="29" s="1"/>
  <c r="L25" i="29"/>
  <c r="L19" i="29" s="1"/>
  <c r="M17" i="34"/>
  <c r="M16" i="38"/>
  <c r="L31" i="38"/>
  <c r="L34" i="34"/>
  <c r="L34" i="38" s="1"/>
  <c r="P23" i="34"/>
  <c r="P21" i="38"/>
  <c r="S19" i="29" l="1"/>
  <c r="S25" i="29" s="1"/>
  <c r="T19" i="29"/>
  <c r="K25" i="29"/>
  <c r="K19" i="29" s="1"/>
  <c r="M17" i="38"/>
  <c r="M18" i="34"/>
  <c r="P32" i="34"/>
  <c r="P32" i="38" s="1"/>
  <c r="P23" i="38"/>
  <c r="T25" i="29" l="1"/>
  <c r="U19" i="29" s="1"/>
  <c r="U25" i="29" s="1"/>
  <c r="J25" i="29"/>
  <c r="J19" i="29" s="1"/>
  <c r="M31" i="34"/>
  <c r="N16" i="34"/>
  <c r="M18" i="38"/>
  <c r="V19" i="29"/>
  <c r="V25" i="29" s="1"/>
  <c r="I25" i="29" l="1"/>
  <c r="I19" i="29" s="1"/>
  <c r="N16" i="38"/>
  <c r="N17" i="34"/>
  <c r="M34" i="34"/>
  <c r="M34" i="38" s="1"/>
  <c r="M31" i="38"/>
  <c r="W19" i="29"/>
  <c r="W25" i="29" s="1"/>
  <c r="H25" i="29" l="1"/>
  <c r="H19" i="29" s="1"/>
  <c r="N17" i="38"/>
  <c r="N18" i="34"/>
  <c r="X19" i="29"/>
  <c r="X25" i="29" s="1"/>
  <c r="G25" i="29" l="1"/>
  <c r="G19" i="29" s="1"/>
  <c r="O16" i="34"/>
  <c r="N18" i="38"/>
  <c r="N31" i="34"/>
  <c r="Y19" i="29"/>
  <c r="Y25" i="29" s="1"/>
  <c r="N34" i="34" l="1"/>
  <c r="N34" i="38" s="1"/>
  <c r="N31" i="38"/>
  <c r="O16" i="38"/>
  <c r="O17" i="34"/>
  <c r="O17" i="38" l="1"/>
  <c r="O18" i="34"/>
  <c r="O31" i="34" l="1"/>
  <c r="O18" i="38"/>
  <c r="P16" i="34"/>
  <c r="P17" i="34" l="1"/>
  <c r="P16" i="38"/>
  <c r="O34" i="34"/>
  <c r="O34" i="38" s="1"/>
  <c r="O31" i="38"/>
  <c r="P17" i="38" l="1"/>
  <c r="P18" i="34"/>
  <c r="P18" i="38" l="1"/>
  <c r="P31" i="34"/>
  <c r="P31" i="38" l="1"/>
  <c r="P34" i="34"/>
  <c r="P34" i="3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tc={8EAF2F3C-03A1-41C7-9AE0-73E700C5513D}</author>
    <author>tc={5868FEA2-3E4B-4590-9FAC-D2DC2DF375A5}</author>
    <author>tc={31037269-F0CB-47FD-884F-112A7C9B863D}</author>
  </authors>
  <commentList>
    <comment ref="D43" authorId="0" shapeId="0" xr:uid="{8EAF2F3C-03A1-41C7-9AE0-73E700C5513D}">
      <text>
        <t>[Threaded comment]
Your version of Excel allows you to read this threaded comment; however, any edits to it will get removed if the file is opened in a newer version of Excel. Learn more: https://go.microsoft.com/fwlink/?linkid=870924
Comment:
    @Robert Lee To note, added a bit more text by way of depreciation.</t>
      </text>
    </comment>
    <comment ref="D44" authorId="1" shapeId="0" xr:uid="{5868FEA2-3E4B-4590-9FAC-D2DC2DF375A5}">
      <text>
        <t>[Threaded comment]
Your version of Excel allows you to read this threaded comment; however, any edits to it will get removed if the file is opened in a newer version of Excel. Learn more: https://go.microsoft.com/fwlink/?linkid=870924
Comment:
    @Robert Lee To note, added a bit more text by way of depreciation.</t>
      </text>
    </comment>
    <comment ref="D45" authorId="2" shapeId="0" xr:uid="{31037269-F0CB-47FD-884F-112A7C9B863D}">
      <text>
        <t>[Threaded comment]
Your version of Excel allows you to read this threaded comment; however, any edits to it will get removed if the file is opened in a newer version of Excel. Learn more: https://go.microsoft.com/fwlink/?linkid=870924
Comment:
    @Robert Lee To note, added a bit more text by way of depreciation.</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tc={6EA58B91-6E7D-4BC0-9247-3CA0DB8AA44C}</author>
  </authors>
  <commentList>
    <comment ref="G17" authorId="0" shapeId="0" xr:uid="{6EA58B91-6E7D-4BC0-9247-3CA0DB8AA44C}">
      <text>
        <t>[Threaded comment]
Your version of Excel allows you to read this threaded comment; however, any edits to it will get removed if the file is opened in a newer version of Excel. Learn more: https://go.microsoft.com/fwlink/?linkid=870924
Comment:
    @Robert LeeThis references G8 with is sludge treatment</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tc={07A64D70-F77B-400B-8C85-53BC88610E7D}</author>
  </authors>
  <commentList>
    <comment ref="G17" authorId="0" shapeId="0" xr:uid="{07A64D70-F77B-400B-8C85-53BC88610E7D}">
      <text>
        <t>[Threaded comment]
Your version of Excel allows you to read this threaded comment; however, any edits to it will get removed if the file is opened in a newer version of Excel. Learn more: https://go.microsoft.com/fwlink/?linkid=870924
Comment:
    @Robert LeeThis references G8 with is sludge treatment</t>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tc={084233CD-C31E-4790-8EA7-6CB2FD08927C}</author>
  </authors>
  <commentList>
    <comment ref="G17" authorId="0" shapeId="0" xr:uid="{084233CD-C31E-4790-8EA7-6CB2FD08927C}">
      <text>
        <t>[Threaded comment]
Your version of Excel allows you to read this threaded comment; however, any edits to it will get removed if the file is opened in a newer version of Excel. Learn more: https://go.microsoft.com/fwlink/?linkid=870924
Comment:
    @Robert LeeThis references G8 with is sludge treatment</t>
      </text>
    </comment>
  </commentList>
</comments>
</file>

<file path=xl/sharedStrings.xml><?xml version="1.0" encoding="utf-8"?>
<sst xmlns="http://schemas.openxmlformats.org/spreadsheetml/2006/main" count="788" uniqueCount="255">
  <si>
    <t>FOUNTAIN_INSTANCE_URL</t>
  </si>
  <si>
    <t>https://fntlive201/Fountain/rest-services_XLSPF</t>
  </si>
  <si>
    <t>outputRunName</t>
  </si>
  <si>
    <t>RCV 2017 base run_XLSPF</t>
  </si>
  <si>
    <t>outputRunId</t>
  </si>
  <si>
    <t>116_XLSPF</t>
  </si>
  <si>
    <t>companyName</t>
  </si>
  <si>
    <t>Northumbrian Water Ltd_XLSPF</t>
  </si>
  <si>
    <t>companyId</t>
  </si>
  <si>
    <t>46_XLSPF</t>
  </si>
  <si>
    <t>F_Outputs_TABLE_ID</t>
  </si>
  <si>
    <t>10281_XLSPF</t>
  </si>
  <si>
    <t>F_Outputs_TEAM</t>
  </si>
  <si>
    <t>_XLSPF</t>
  </si>
  <si>
    <t>F_Outputs_USER</t>
  </si>
  <si>
    <t>F_Outputs_NAME</t>
  </si>
  <si>
    <t>NES RCV 2017_XLSPF</t>
  </si>
  <si>
    <t>F_Outputs_TITLE</t>
  </si>
  <si>
    <t>EXTERNAL_MODEL_NAME</t>
  </si>
  <si>
    <t>EXTERNAL_MODEL_CODE</t>
  </si>
  <si>
    <t>EXTERNAL_MODEL_FAMILY</t>
  </si>
  <si>
    <t>RCV17_XLSPF</t>
  </si>
  <si>
    <t>FOUNTAIN_REPORT</t>
  </si>
  <si>
    <t>2174_XLSPF</t>
  </si>
  <si>
    <t>outputSheetLastSent</t>
  </si>
  <si>
    <t>29/09/2017 18:11:51_XLSPF</t>
  </si>
  <si>
    <t>van</t>
  </si>
  <si>
    <t>Summary - MEAV</t>
  </si>
  <si>
    <t>Line description</t>
  </si>
  <si>
    <t>Item reference</t>
  </si>
  <si>
    <t>GMEAV Land</t>
  </si>
  <si>
    <t>GMEAV assets excluding land</t>
  </si>
  <si>
    <t>Actual asset age at 31 March 2020</t>
  </si>
  <si>
    <t>Actual asset remaining life at 31 March 2020</t>
  </si>
  <si>
    <t>NMEAV assets excluding land</t>
  </si>
  <si>
    <t>£m
2019-20 FYE price base</t>
  </si>
  <si>
    <t>Years</t>
  </si>
  <si>
    <t>A</t>
  </si>
  <si>
    <t>Bioresources assets split by upstream service (revised)</t>
  </si>
  <si>
    <t>Sludge transport</t>
  </si>
  <si>
    <t>Sludge treatment plant</t>
  </si>
  <si>
    <t>Sludge disposal plant</t>
  </si>
  <si>
    <t>Bioresources management and general</t>
  </si>
  <si>
    <t>Bioresources MEAV at 31 March</t>
  </si>
  <si>
    <t>B</t>
  </si>
  <si>
    <t>Validation check</t>
  </si>
  <si>
    <t>NMEAV including land</t>
  </si>
  <si>
    <t>Bioresources RCV at 1 April 2020</t>
  </si>
  <si>
    <t>Difference</t>
  </si>
  <si>
    <t xml:space="preserve">Key to cells: </t>
  </si>
  <si>
    <t>Input cell</t>
  </si>
  <si>
    <t>Calculation cell</t>
  </si>
  <si>
    <t>Copied cell</t>
  </si>
  <si>
    <t>Line definitions</t>
  </si>
  <si>
    <t>Line</t>
  </si>
  <si>
    <t>Definition</t>
  </si>
  <si>
    <t>Includes sludge transport assets as defined in RAG4 except M&amp;G assets included in line 4.</t>
  </si>
  <si>
    <t>Includes sludge treatment and sludge thickening site assets as defined in RAG4 except M&amp;G assets included in line 4. Copied cells link from sheets 2 and 3.</t>
  </si>
  <si>
    <t>Includes sludge disposal assets as defined in RAG4 except M&amp;G assets included in line 4.</t>
  </si>
  <si>
    <t>Management and general assets covering all aspects of Bioresources.</t>
  </si>
  <si>
    <t>Sun of lines 1-4.</t>
  </si>
  <si>
    <t>Sun of line 5 column 1 and column 5.</t>
  </si>
  <si>
    <t>Opening RCV at 1 April 2020</t>
  </si>
  <si>
    <t>Bioresources opening RCV in 2019-20 FYE (ie March 2020) prices as published by OFWAT in the RCV update.</t>
  </si>
  <si>
    <t>Line 6 minus line 7. As we have stated in the main document we consider that the NMEAV as analysed above should equal the Bioresources RCV. Therefore this calcualted cell should be zero. Companies can ensure that this is the case by making reasonable adjustments to the input assumptions which impact on the NMEAV.</t>
  </si>
  <si>
    <t>Site detailed data - Sludge treatment centres</t>
  </si>
  <si>
    <t>Dominant process</t>
  </si>
  <si>
    <t>Gross MEAV (excl M&amp;G and land)</t>
  </si>
  <si>
    <t>Actual asset age</t>
  </si>
  <si>
    <t>Actual asset remaining life</t>
  </si>
  <si>
    <t>Net MEAV (excl M&amp;G and land)</t>
  </si>
  <si>
    <t>MEAV - land (Gross and net)</t>
  </si>
  <si>
    <t>Volume produced</t>
  </si>
  <si>
    <t>ttds</t>
  </si>
  <si>
    <t>Sites</t>
  </si>
  <si>
    <t>Axminster (Kilmington) STW</t>
  </si>
  <si>
    <t>Conventional Anaerobic Digestion</t>
  </si>
  <si>
    <t>Barnstaple (Ashford) STW</t>
  </si>
  <si>
    <t>Raw sludge liming</t>
  </si>
  <si>
    <t>Bodmin (Nanstallon) STW</t>
  </si>
  <si>
    <t>Camborne (Kieve Mill) STW</t>
  </si>
  <si>
    <t>Cornborough</t>
  </si>
  <si>
    <t>Crediton (Lords Meadow) STW</t>
  </si>
  <si>
    <t>Exeter (Countess Wear) STW</t>
  </si>
  <si>
    <t>Exmouth (Maer Lane) STW</t>
  </si>
  <si>
    <t>Falmouth STW</t>
  </si>
  <si>
    <t>Hayle (St. Erth) STW</t>
  </si>
  <si>
    <t>Launceston (St. Leonards) STW</t>
  </si>
  <si>
    <t>Liskeard (Lodge Hill) STW</t>
  </si>
  <si>
    <t>Newquay STW</t>
  </si>
  <si>
    <t>Newton Abbot (Buckland)STW</t>
  </si>
  <si>
    <t>Okehampton (Hillbarton) STW</t>
  </si>
  <si>
    <t>Plymouth (Camel's Head) STW</t>
  </si>
  <si>
    <t>Plymouth (Central) STW</t>
  </si>
  <si>
    <t>Plymouth (Ernesettle) STW</t>
  </si>
  <si>
    <t>Plymouth (Radford) STW</t>
  </si>
  <si>
    <t>Plympton (Marshmills) STW</t>
  </si>
  <si>
    <t>St Austell (Menagwins) STW</t>
  </si>
  <si>
    <t>St Austell (Par) STW</t>
  </si>
  <si>
    <t>Torbay (Brokenbury) STW</t>
  </si>
  <si>
    <t>Tiverton STW</t>
  </si>
  <si>
    <t>Phyto conditioning/composting</t>
  </si>
  <si>
    <t>Totnes STW</t>
  </si>
  <si>
    <t>Truro (Newham) STW</t>
  </si>
  <si>
    <t>Total</t>
  </si>
  <si>
    <t>xx</t>
  </si>
  <si>
    <t>Companies should insert lines for each sludge treatment centre and include a reference name.</t>
  </si>
  <si>
    <t xml:space="preserve">Dominant process should be selected from the drop down box: 
• Raw sludge liming• Conventional Anaerobic Digestion
• Advanced Anaerobic Digestion
• Incineration of raw sludge
• Incineration of digested sludge
• Phyto conditioning / composting
• Other.
</t>
  </si>
  <si>
    <t>Volume produced is equivalent to line 8A.1 in the annual performance report.</t>
  </si>
  <si>
    <t>Site detailed data - Sludge thickening sites</t>
  </si>
  <si>
    <t>Colocated with a sewage treatment works?</t>
  </si>
  <si>
    <t>Yes/No</t>
  </si>
  <si>
    <t>Bude (Helebridge) STW</t>
  </si>
  <si>
    <t>Yes</t>
  </si>
  <si>
    <t>Kingsbridge (Gerston) STW</t>
  </si>
  <si>
    <t>Additions</t>
  </si>
  <si>
    <t>DPs</t>
  </si>
  <si>
    <t>2011-12</t>
  </si>
  <si>
    <t>2012-13</t>
  </si>
  <si>
    <t>2013-14</t>
  </si>
  <si>
    <t>2014-15</t>
  </si>
  <si>
    <t>2015-16</t>
  </si>
  <si>
    <t>2016-17</t>
  </si>
  <si>
    <t>2017-18</t>
  </si>
  <si>
    <t>2018-19</t>
  </si>
  <si>
    <t>2019-20</t>
  </si>
  <si>
    <t>2020-21</t>
  </si>
  <si>
    <t>2021-22</t>
  </si>
  <si>
    <t>2022-23</t>
  </si>
  <si>
    <t>2023-24</t>
  </si>
  <si>
    <t>2024-25</t>
  </si>
  <si>
    <t>2025-26</t>
  </si>
  <si>
    <t>2026-27</t>
  </si>
  <si>
    <t>2027-28</t>
  </si>
  <si>
    <t>2028-29</t>
  </si>
  <si>
    <t>2029-30</t>
  </si>
  <si>
    <t>2019-20 FYE price base</t>
  </si>
  <si>
    <t>£m</t>
  </si>
  <si>
    <t>AMP7 and AMP8 bioresources capex base</t>
  </si>
  <si>
    <t>Sludge transport capex base</t>
  </si>
  <si>
    <t>Sludge treatment plant capex base</t>
  </si>
  <si>
    <t>Sludge disposal plant capex base</t>
  </si>
  <si>
    <t>Bioresources management and general capex base</t>
  </si>
  <si>
    <t>Bioresources total capex base</t>
  </si>
  <si>
    <t>AMP7 and AMP8 bioresources additions capex enhancement</t>
  </si>
  <si>
    <t>Sludge transport capex enhancement</t>
  </si>
  <si>
    <t>Sludge treatment plant capex enhancement</t>
  </si>
  <si>
    <t>Sludge disposal plant capex enhancement</t>
  </si>
  <si>
    <t>Bioresources management and general capex enhancement</t>
  </si>
  <si>
    <t>Bioresources total capex enhancement</t>
  </si>
  <si>
    <t>Sludge transport capex base expenditure. Data for the years 2025-26 to 2029-30 is optional as we understand that you may not have projections for these years.</t>
  </si>
  <si>
    <t>Sludge treatment plant capex base expenditure. Data for the years 2025-26 to 2029-30 is optional as we understand that you may not have projections for these years.</t>
  </si>
  <si>
    <t>Sludge disposal plant capex base expenditure. Data for the years 2025-26 to 2029-30 is optional as we understand that you may not have projections for these years.</t>
  </si>
  <si>
    <t>Bioresources management and general capex base expenditure. Data for the years 2025-26 to 2029-30 is optional as we understand that you may not have projections for these years.</t>
  </si>
  <si>
    <t>Bioresources total capex base expenditure. Sum of lines 1 to 4.</t>
  </si>
  <si>
    <t>Sludge transport capex enhancement expenditure. Data for the years 2025-26 to 2029-30 is optional as we understand that you may not have projections for these years.</t>
  </si>
  <si>
    <t>Sludge treatment plant capex enhancement expenditure. Data for the years 2025-26 to 2029-30 is optional as we understand that you may not have projections for these years.</t>
  </si>
  <si>
    <t>Sludge disposal plant capex enhancement expenditure. Data for the years 2025-26 to 2029-30 is optional as we understand that you may not have projections for these years.</t>
  </si>
  <si>
    <t>Bioresources management and general capex enhancement expenditure. Data for the years 2025-26 to 2029-30 is optional as we understand that you may not have projections for these years.</t>
  </si>
  <si>
    <t>Bioresources total capex enhancement expenditure. Sum of lines 6 to 9.</t>
  </si>
  <si>
    <t>Depreciation and Net MEAV</t>
  </si>
  <si>
    <t>Out-turn prices as reported in the APR</t>
  </si>
  <si>
    <t>Bioresources historic cost depreciation</t>
  </si>
  <si>
    <t>HCA depreciation on pre 2020 assets</t>
  </si>
  <si>
    <t>HCA depreciation on 2020 to 2025 assets</t>
  </si>
  <si>
    <t>HCA depreciation on post 2025 assets</t>
  </si>
  <si>
    <t>Bioresources depreciation total</t>
  </si>
  <si>
    <t>2019-20 FYE prices</t>
  </si>
  <si>
    <t>NMEAV back work and forecast</t>
  </si>
  <si>
    <t>NMEAV b/f</t>
  </si>
  <si>
    <t>Depreciation on pre 2020 assets</t>
  </si>
  <si>
    <t>Depreciation on 2020 to 2025 assets</t>
  </si>
  <si>
    <t>Depreciation on post 2025 assets</t>
  </si>
  <si>
    <t>Adjustments</t>
  </si>
  <si>
    <t>NMEAV c/f</t>
  </si>
  <si>
    <t>Depreciation for Bioresources assets as reported in APR table 2D, for pre 2020 assets. Data for the years 2025-26 to 2029-30 is optional as we understand that you may not have projections for these years.</t>
  </si>
  <si>
    <t>Depreciation for Bioresources assets as reported in APR table 2D, for additions in the years 2020-21 to 2024-25. Data for the years 2025-26 to 2029-30 is optional as we understand that you may not have projections for these years.</t>
  </si>
  <si>
    <t>3</t>
  </si>
  <si>
    <t>Depreciation for Bioresources assets as reported in APR table 2D,  for additions in the years 2025-26 onwards. Data for the years 2025-26 to 2029-30 is optional as we understand that you may not have projections for these years.</t>
  </si>
  <si>
    <t>Depreciation for Bioresources assets as reported in APR table 2D. Sum of lines 1 to 3.</t>
  </si>
  <si>
    <t>Net MEAV b/f - calculated as line 11 minus line 10 minus line 9 minus line 8 minus line 7 minus line 6 for 2011-12 to 2019-20. Copied from previous year c/f for 2020-21 to 2029-30</t>
  </si>
  <si>
    <t>Capex additions - copied from sheet 4 line 5 plus sheet 4 line 10.</t>
  </si>
  <si>
    <t>Depreciation on assets commisioned before 1 April 2020 - this should be consistent to a current cost approach to calculating depreciation. This is discussed in the main document. This should reflect companies' revaluation of their bioresources assets that they undertook in 2017 to estimate the value of companies' assets in 2020. Enter as a negative value.</t>
  </si>
  <si>
    <t>Depreciation on assets commisioned between 1 April 2020 and 31 March 2025 - this should be consistent to a current cost approach to calculating depreciation. This is discussed in the main document. Enter as a negative value.</t>
  </si>
  <si>
    <t>Depreciation on assets commisioned after 1 April 2025 - this should be consistent to a current cost approach to calculating depreciation. This is discussed in the main document. Enter as a negative value.</t>
  </si>
  <si>
    <t>Adjustments for CPIH inflation, impairment, disposals etc.</t>
  </si>
  <si>
    <t>Net MEAV c/f - copied from sheet 1 for 2019-20. Copied from following years b/f balance for 2011-12 to 2018-19. Calculated as sum of lines 5 to 10 for 2021-22 onwards.</t>
  </si>
  <si>
    <t>Projected depreciation and NMEAV - Sludge transport</t>
  </si>
  <si>
    <t>Transport GMEAV</t>
  </si>
  <si>
    <t>Pre 2020 b/f</t>
  </si>
  <si>
    <t>2020-25 b/f</t>
  </si>
  <si>
    <t>2020-25 c/f</t>
  </si>
  <si>
    <t>Post 2025 b/f</t>
  </si>
  <si>
    <t>Post 2025  c/f</t>
  </si>
  <si>
    <t>Transport pre 2020 asset depreciation</t>
  </si>
  <si>
    <t>Depreciation b/f</t>
  </si>
  <si>
    <t>Charge</t>
  </si>
  <si>
    <t>Depreciation c/f</t>
  </si>
  <si>
    <t>C</t>
  </si>
  <si>
    <t>Transport 2020-25 asset depreciation</t>
  </si>
  <si>
    <t>D</t>
  </si>
  <si>
    <t>Transport post 2025 asset depreciation</t>
  </si>
  <si>
    <t>E</t>
  </si>
  <si>
    <t>Transport NMEAV</t>
  </si>
  <si>
    <t>NMEAV pre 2020 assets</t>
  </si>
  <si>
    <t>NMEAV 2020-25 assets</t>
  </si>
  <si>
    <t>NMEAV post 2025 assets</t>
  </si>
  <si>
    <t>NMEAV total assets</t>
  </si>
  <si>
    <t>GMEAV of sludge transport assets at 31/3/2020, copied from sheet 1.</t>
  </si>
  <si>
    <t>Opening balance of additions post 2020-25, zero for 2020, copied from line 4 previous year from then on.</t>
  </si>
  <si>
    <t>Additions in year copied from sheet 4.</t>
  </si>
  <si>
    <t>Sum of lines 1, 2 and 3.</t>
  </si>
  <si>
    <t>Sum of lines 3 and 5.</t>
  </si>
  <si>
    <t>Opening balance of accumulated depreciation for pre-2020 assets, derived from GMEAV and NMEAV values in sheet 1 for 2020, copied from line 7 previous year from then on.</t>
  </si>
  <si>
    <t>Depreciation charge on pre-2020 assets calculated using GMEAV in line 1 and total implied asset lives from sheet 1.</t>
  </si>
  <si>
    <t>Sum of lines 5 and 6.</t>
  </si>
  <si>
    <t>Opening balance of accumulated depreciation for 2020-25 assets, zero in  2020-21, copied from line 10 previous year from then on.</t>
  </si>
  <si>
    <t>Depreciation charge on 2020-25 assets calculated using GMEAV in line 2 and total implied asset lives from sheet 1.</t>
  </si>
  <si>
    <t>Sum of lines 10 and 11.</t>
  </si>
  <si>
    <t>Opening balance of accumulated depreciation for post 2025 assets, zero in 2025-26, copied from line 15 previous year from then on.</t>
  </si>
  <si>
    <t>Depreciation charge on post-2025 assets calculated using GMEAV in line 2 and total implied asset lives from sheet 1.</t>
  </si>
  <si>
    <t>Sum of lines 13 and 14.</t>
  </si>
  <si>
    <t>NMEAV of pre 2020 assets, line 1 minus line 7.</t>
  </si>
  <si>
    <t>NMEAV of 2020-25 assets, line 4 minus line 12.</t>
  </si>
  <si>
    <t>NMEAV of post 2025 assets, line 6 minus line 15.</t>
  </si>
  <si>
    <t>Sum of lines 16 to 19.</t>
  </si>
  <si>
    <t>Projected depreciation and NMEAV - Sludge treatment</t>
  </si>
  <si>
    <t>Treatment GMEAV</t>
  </si>
  <si>
    <t>Post 2025 c/f</t>
  </si>
  <si>
    <t>Treatment pre 2020 asset depreciation</t>
  </si>
  <si>
    <t>Treatment 2020-25 asset depreciation</t>
  </si>
  <si>
    <t>Treatment post 2025 asset depreciation</t>
  </si>
  <si>
    <t>Treatment NMEAV</t>
  </si>
  <si>
    <t>GMEAV of sludge treatment assets at 31/3/2020, copied from sheet 1.</t>
  </si>
  <si>
    <t>Projected depreciation and NMEAV - Sludge Disposal</t>
  </si>
  <si>
    <t>Disposal GMEAV</t>
  </si>
  <si>
    <t>Disposal pre 2020 asset depreciation</t>
  </si>
  <si>
    <t>Disposal 2020-25 asset depreciation</t>
  </si>
  <si>
    <t>Disposal post 2025 asset depreciation</t>
  </si>
  <si>
    <t>Disposal NMEAV</t>
  </si>
  <si>
    <t>GMEAV of sludge Disposal assets at 31/3/2020, copied from sheet 1.</t>
  </si>
  <si>
    <t>Projected depreciation and NMEAV - M&amp;G</t>
  </si>
  <si>
    <t>M&amp;G GMEAV</t>
  </si>
  <si>
    <t>M&amp;G pre 2020 asset depreciation</t>
  </si>
  <si>
    <t>M&amp;G 2020-25 asset depreciation</t>
  </si>
  <si>
    <t>M&amp;G post 2025 asset depreciation</t>
  </si>
  <si>
    <t>M&amp;G NMEAV</t>
  </si>
  <si>
    <t>GMEAV of sludge M&amp;G assets at 31/3/2020, copied from sheet 1.</t>
  </si>
  <si>
    <t>Projected depreciation and NMEAV - Total</t>
  </si>
  <si>
    <t>Total GMEAV</t>
  </si>
  <si>
    <t>Total pre 2020 asset depreciation</t>
  </si>
  <si>
    <t>Total 2020-25 asset depreciation</t>
  </si>
  <si>
    <t>Total post 2025 asset depreciation</t>
  </si>
  <si>
    <t>Total NMEAV</t>
  </si>
  <si>
    <t>GMEAV of sludge Total assets at 31/3/2020, copied from sheet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</si>
</sst>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00_);_(* \(#,##0.00\);_(* &quot;-&quot;??_);_(@_)"/>
    <numFmt numFmtId="165" formatCode="0.000"/>
    <numFmt numFmtId="166" formatCode="_-* #,##0.000_-;\-* #,##0.000_-;_-* &quot;-&quot;??_-;_-@_-"/>
    <numFmt numFmtId="167" formatCode="#,##0.000\ "/>
    <numFmt numFmtId="168" formatCode="#,##0.0\ "/>
    <numFmt numFmtId="169" formatCode="0.0"/>
    <numFmt numFmtId="170" formatCode="#,##0.000"/>
  </numFmts>
  <fonts count="31">
    <font>
      <sz val="11"/>
      <color theme="1"/>
      <name val="Arial"/>
      <family val="2"/>
    </font>
    <font>
      <sz val="11"/>
      <color theme="1"/>
      <name val="Arial"/>
      <family val="2"/>
    </font>
    <font>
      <sz val="11"/>
      <color theme="1"/>
      <name val="Verdana"/>
      <family val="2"/>
    </font>
    <font>
      <sz val="10"/>
      <name val="Arial"/>
      <family val="2"/>
    </font>
    <font>
      <b/>
      <sz val="10"/>
      <name val="Arial"/>
      <family val="2"/>
    </font>
    <font>
      <b/>
      <sz val="10"/>
      <color indexed="18"/>
      <name val="Arial"/>
      <family val="2"/>
    </font>
    <font>
      <b/>
      <sz val="20"/>
      <name val="Arial"/>
      <family val="2"/>
    </font>
    <font>
      <b/>
      <sz val="16"/>
      <color indexed="9"/>
      <name val="Arial"/>
      <family val="2"/>
    </font>
    <font>
      <sz val="11"/>
      <color indexed="18"/>
      <name val="Arial"/>
      <family val="2"/>
    </font>
    <font>
      <sz val="12"/>
      <name val="Arial MT"/>
    </font>
    <font>
      <sz val="18"/>
      <name val="Arial MT"/>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b/>
      <sz val="10"/>
      <color theme="0"/>
      <name val="Arial"/>
      <family val="2"/>
    </font>
    <font>
      <sz val="10"/>
      <color rgb="FF000000"/>
      <name val="Arial"/>
      <family val="2"/>
    </font>
    <font>
      <sz val="11"/>
      <color rgb="FF000000"/>
      <name val="Calibri"/>
      <family val="2"/>
    </font>
    <font>
      <sz val="16"/>
      <color theme="4" tint="-0.249977111117893"/>
      <name val="Franklin Gothic Demi"/>
      <family val="2"/>
    </font>
    <font>
      <sz val="11"/>
      <color rgb="FFFF0000"/>
      <name val="Arial"/>
      <family val="2"/>
    </font>
    <font>
      <b/>
      <sz val="11"/>
      <color rgb="FFFF0000"/>
      <name val="Arial"/>
      <family val="2"/>
    </font>
    <font>
      <sz val="11"/>
      <color theme="0"/>
      <name val="Arial"/>
      <family val="2"/>
    </font>
    <font>
      <sz val="11"/>
      <color theme="1"/>
      <name val="Calibri"/>
      <family val="2"/>
      <scheme val="minor"/>
    </font>
    <font>
      <sz val="10"/>
      <color theme="1"/>
      <name val="Arial"/>
      <family val="2"/>
    </font>
    <font>
      <sz val="9"/>
      <name val="Arial"/>
      <family val="2"/>
    </font>
    <font>
      <sz val="10"/>
      <name val="Franklin Gothic Demi"/>
      <family val="2"/>
    </font>
    <font>
      <sz val="10"/>
      <color theme="1"/>
      <name val="Gill Sans MT"/>
      <family val="2"/>
    </font>
    <font>
      <sz val="11"/>
      <color rgb="FF0078C9"/>
      <name val="Franklin Gothic Demi"/>
      <family val="2"/>
    </font>
    <font>
      <sz val="10"/>
      <color rgb="FF0078C9"/>
      <name val="Arial"/>
      <family val="2"/>
    </font>
    <font>
      <sz val="8"/>
      <name val="Arial"/>
      <family val="2"/>
    </font>
    <font>
      <sz val="72"/>
      <color rgb="FFFF0000"/>
      <name val="Gill Sans MT"/>
      <family val="2"/>
    </font>
  </fonts>
  <fills count="19">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18"/>
        <bgColor indexed="64"/>
      </patternFill>
    </fill>
    <fill>
      <patternFill patternType="solid">
        <fgColor theme="4" tint="0.39997558519241921"/>
        <bgColor indexed="64"/>
      </patternFill>
    </fill>
    <fill>
      <patternFill patternType="solid">
        <fgColor rgb="FFFCEABF"/>
        <bgColor indexed="64"/>
      </patternFill>
    </fill>
    <fill>
      <patternFill patternType="solid">
        <fgColor rgb="FFBFDDF1"/>
        <bgColor indexed="64"/>
      </patternFill>
    </fill>
    <fill>
      <patternFill patternType="solid">
        <fgColor rgb="FFF2BFE0"/>
        <bgColor indexed="64"/>
      </patternFill>
    </fill>
    <fill>
      <patternFill patternType="solid">
        <fgColor rgb="FFE0DCD8"/>
        <bgColor indexed="64"/>
      </patternFill>
    </fill>
    <fill>
      <patternFill patternType="solid">
        <fgColor theme="4" tint="0.59999389629810485"/>
        <bgColor indexed="64"/>
      </patternFill>
    </fill>
    <fill>
      <patternFill patternType="solid">
        <fgColor theme="0" tint="-0.499984740745262"/>
        <bgColor indexed="64"/>
      </patternFill>
    </fill>
    <fill>
      <patternFill patternType="solid">
        <fgColor theme="7" tint="0.79998168889431442"/>
        <bgColor indexed="64"/>
      </patternFill>
    </fill>
    <fill>
      <patternFill patternType="solid">
        <fgColor rgb="FFDCA4C1"/>
        <bgColor indexed="64"/>
      </patternFill>
    </fill>
    <fill>
      <patternFill patternType="solid">
        <fgColor theme="0" tint="-0.14999847407452621"/>
        <bgColor indexed="64"/>
      </patternFill>
    </fill>
    <fill>
      <patternFill patternType="solid">
        <fgColor theme="0"/>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rgb="FFFCEABF"/>
        <bgColor rgb="FF000000"/>
      </patternFill>
    </fill>
  </fills>
  <borders count="83">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2"/>
      </left>
      <right/>
      <top/>
      <bottom/>
      <diagonal/>
    </border>
    <border>
      <left/>
      <right/>
      <top style="thin">
        <color indexed="18"/>
      </top>
      <bottom style="thin">
        <color indexed="18"/>
      </bottom>
      <diagonal/>
    </border>
    <border>
      <left style="medium">
        <color indexed="64"/>
      </left>
      <right/>
      <top style="medium">
        <color indexed="64"/>
      </top>
      <bottom/>
      <diagonal/>
    </border>
    <border>
      <left style="thick">
        <color indexed="64"/>
      </left>
      <right/>
      <top/>
      <bottom/>
      <diagonal/>
    </border>
    <border>
      <left/>
      <right style="thin">
        <color indexed="18"/>
      </right>
      <top/>
      <bottom/>
      <diagonal/>
    </border>
    <border>
      <left/>
      <right/>
      <top style="thin">
        <color indexed="62"/>
      </top>
      <bottom style="thin">
        <color indexed="62"/>
      </bottom>
      <diagonal/>
    </border>
    <border>
      <left style="medium">
        <color indexed="64"/>
      </left>
      <right style="medium">
        <color indexed="64"/>
      </right>
      <top style="medium">
        <color indexed="64"/>
      </top>
      <bottom style="thin">
        <color indexed="64"/>
      </bottom>
      <diagonal/>
    </border>
    <border>
      <left/>
      <right/>
      <top/>
      <bottom style="medium">
        <color indexed="64"/>
      </bottom>
      <diagonal/>
    </border>
    <border>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thin">
        <color indexed="64"/>
      </top>
      <bottom/>
      <diagonal/>
    </border>
    <border>
      <left style="medium">
        <color indexed="64"/>
      </left>
      <right style="medium">
        <color indexed="64"/>
      </right>
      <top/>
      <bottom style="medium">
        <color indexed="64"/>
      </bottom>
      <diagonal/>
    </border>
    <border>
      <left style="thin">
        <color rgb="FF857362"/>
      </left>
      <right style="thin">
        <color rgb="FF857362"/>
      </right>
      <top style="thin">
        <color rgb="FF857362"/>
      </top>
      <bottom style="thin">
        <color rgb="FF857362"/>
      </bottom>
      <diagonal/>
    </border>
    <border>
      <left style="medium">
        <color rgb="FF857362"/>
      </left>
      <right/>
      <top style="medium">
        <color rgb="FF857362"/>
      </top>
      <bottom style="medium">
        <color rgb="FF857362"/>
      </bottom>
      <diagonal/>
    </border>
    <border>
      <left/>
      <right/>
      <top style="medium">
        <color rgb="FF857362"/>
      </top>
      <bottom style="medium">
        <color rgb="FF857362"/>
      </bottom>
      <diagonal/>
    </border>
    <border>
      <left/>
      <right style="medium">
        <color rgb="FF857362"/>
      </right>
      <top style="medium">
        <color rgb="FF857362"/>
      </top>
      <bottom style="medium">
        <color rgb="FF857362"/>
      </bottom>
      <diagonal/>
    </border>
    <border>
      <left style="medium">
        <color theme="2" tint="-0.499984740745262"/>
      </left>
      <right style="thin">
        <color theme="2" tint="-0.499984740745262"/>
      </right>
      <top style="medium">
        <color theme="2" tint="-0.499984740745262"/>
      </top>
      <bottom/>
      <diagonal/>
    </border>
    <border>
      <left style="thin">
        <color theme="2" tint="-0.499984740745262"/>
      </left>
      <right/>
      <top style="medium">
        <color theme="2" tint="-0.499984740745262"/>
      </top>
      <bottom style="medium">
        <color theme="2" tint="-0.499984740745262"/>
      </bottom>
      <diagonal/>
    </border>
    <border>
      <left/>
      <right/>
      <top style="medium">
        <color theme="2" tint="-0.499984740745262"/>
      </top>
      <bottom style="medium">
        <color theme="2" tint="-0.499984740745262"/>
      </bottom>
      <diagonal/>
    </border>
    <border>
      <left/>
      <right style="medium">
        <color theme="2" tint="-0.499984740745262"/>
      </right>
      <top style="medium">
        <color theme="2" tint="-0.499984740745262"/>
      </top>
      <bottom style="medium">
        <color theme="2" tint="-0.499984740745262"/>
      </bottom>
      <diagonal/>
    </border>
    <border>
      <left style="medium">
        <color theme="2" tint="-0.499984740745262"/>
      </left>
      <right style="thin">
        <color theme="2" tint="-0.499984740745262"/>
      </right>
      <top style="medium">
        <color theme="2" tint="-0.499984740745262"/>
      </top>
      <bottom style="thin">
        <color theme="2" tint="-0.499984740745262"/>
      </bottom>
      <diagonal/>
    </border>
    <border>
      <left style="thin">
        <color theme="2" tint="-0.499984740745262"/>
      </left>
      <right/>
      <top style="medium">
        <color theme="2" tint="-0.499984740745262"/>
      </top>
      <bottom style="thin">
        <color theme="2" tint="-0.499984740745262"/>
      </bottom>
      <diagonal/>
    </border>
    <border>
      <left/>
      <right/>
      <top style="medium">
        <color theme="2" tint="-0.499984740745262"/>
      </top>
      <bottom style="thin">
        <color theme="2" tint="-0.499984740745262"/>
      </bottom>
      <diagonal/>
    </border>
    <border>
      <left/>
      <right style="medium">
        <color theme="2" tint="-0.499984740745262"/>
      </right>
      <top style="medium">
        <color theme="2" tint="-0.499984740745262"/>
      </top>
      <bottom style="thin">
        <color theme="2" tint="-0.499984740745262"/>
      </bottom>
      <diagonal/>
    </border>
    <border>
      <left style="medium">
        <color indexed="64"/>
      </left>
      <right style="medium">
        <color indexed="64"/>
      </right>
      <top style="medium">
        <color indexed="64"/>
      </top>
      <bottom style="thin">
        <color rgb="FF857362"/>
      </bottom>
      <diagonal/>
    </border>
    <border>
      <left style="medium">
        <color indexed="64"/>
      </left>
      <right style="medium">
        <color indexed="64"/>
      </right>
      <top style="thin">
        <color rgb="FF857362"/>
      </top>
      <bottom style="thin">
        <color rgb="FF857362"/>
      </bottom>
      <diagonal/>
    </border>
    <border>
      <left style="medium">
        <color indexed="64"/>
      </left>
      <right style="medium">
        <color indexed="64"/>
      </right>
      <top style="thin">
        <color rgb="FF857362"/>
      </top>
      <bottom style="medium">
        <color indexed="64"/>
      </bottom>
      <diagonal/>
    </border>
    <border>
      <left style="thick">
        <color theme="2" tint="-0.499984740745262"/>
      </left>
      <right style="thick">
        <color theme="2" tint="-0.499984740745262"/>
      </right>
      <top style="thick">
        <color theme="2" tint="-0.499984740745262"/>
      </top>
      <bottom style="thick">
        <color theme="2" tint="-0.499984740745262"/>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style="thick">
        <color rgb="FF857362"/>
      </left>
      <right/>
      <top style="thick">
        <color rgb="FF857362"/>
      </top>
      <bottom style="thick">
        <color rgb="FF857362"/>
      </bottom>
      <diagonal/>
    </border>
    <border>
      <left/>
      <right/>
      <top style="thick">
        <color rgb="FF857362"/>
      </top>
      <bottom style="thick">
        <color rgb="FF857362"/>
      </bottom>
      <diagonal/>
    </border>
    <border>
      <left style="medium">
        <color theme="2" tint="-0.499984740745262"/>
      </left>
      <right style="medium">
        <color theme="2" tint="-0.499984740745262"/>
      </right>
      <top style="medium">
        <color theme="2" tint="-0.499984740745262"/>
      </top>
      <bottom style="medium">
        <color theme="2" tint="-0.499984740745262"/>
      </bottom>
      <diagonal/>
    </border>
    <border>
      <left style="medium">
        <color theme="2" tint="-0.499984740745262"/>
      </left>
      <right style="thin">
        <color theme="2" tint="-0.499984740745262"/>
      </right>
      <top style="medium">
        <color theme="2" tint="-0.499984740745262"/>
      </top>
      <bottom style="medium">
        <color theme="2" tint="-0.499984740745262"/>
      </bottom>
      <diagonal/>
    </border>
    <border>
      <left style="medium">
        <color theme="2" tint="-0.499984740745262"/>
      </left>
      <right style="thin">
        <color theme="2" tint="-0.499984740745262"/>
      </right>
      <top style="thin">
        <color theme="2" tint="-0.499984740745262"/>
      </top>
      <bottom style="thin">
        <color theme="2" tint="-0.499984740745262"/>
      </bottom>
      <diagonal/>
    </border>
    <border>
      <left style="thin">
        <color theme="2" tint="-0.499984740745262"/>
      </left>
      <right/>
      <top style="thin">
        <color theme="2" tint="-0.499984740745262"/>
      </top>
      <bottom style="thin">
        <color theme="2" tint="-0.499984740745262"/>
      </bottom>
      <diagonal/>
    </border>
    <border>
      <left/>
      <right/>
      <top style="thin">
        <color theme="2" tint="-0.499984740745262"/>
      </top>
      <bottom style="thin">
        <color theme="2" tint="-0.499984740745262"/>
      </bottom>
      <diagonal/>
    </border>
    <border>
      <left/>
      <right style="medium">
        <color theme="2" tint="-0.499984740745262"/>
      </right>
      <top style="thin">
        <color theme="2" tint="-0.499984740745262"/>
      </top>
      <bottom style="thin">
        <color theme="2" tint="-0.499984740745262"/>
      </bottom>
      <diagonal/>
    </border>
    <border>
      <left style="medium">
        <color theme="2" tint="-0.499984740745262"/>
      </left>
      <right style="thin">
        <color theme="2" tint="-0.499984740745262"/>
      </right>
      <top style="thin">
        <color theme="2" tint="-0.499984740745262"/>
      </top>
      <bottom style="medium">
        <color theme="2" tint="-0.499984740745262"/>
      </bottom>
      <diagonal/>
    </border>
    <border>
      <left style="thin">
        <color theme="2" tint="-0.499984740745262"/>
      </left>
      <right/>
      <top style="thin">
        <color theme="2" tint="-0.499984740745262"/>
      </top>
      <bottom style="medium">
        <color theme="2" tint="-0.499984740745262"/>
      </bottom>
      <diagonal/>
    </border>
    <border>
      <left/>
      <right/>
      <top style="thin">
        <color theme="2" tint="-0.499984740745262"/>
      </top>
      <bottom style="medium">
        <color theme="2" tint="-0.499984740745262"/>
      </bottom>
      <diagonal/>
    </border>
    <border>
      <left/>
      <right style="medium">
        <color theme="2" tint="-0.499984740745262"/>
      </right>
      <top style="thin">
        <color theme="2" tint="-0.499984740745262"/>
      </top>
      <bottom style="medium">
        <color theme="2" tint="-0.499984740745262"/>
      </bottom>
      <diagonal/>
    </border>
    <border>
      <left style="thick">
        <color theme="2" tint="-0.499984740745262"/>
      </left>
      <right/>
      <top style="thick">
        <color theme="2" tint="-0.499984740745262"/>
      </top>
      <bottom style="thick">
        <color theme="2" tint="-0.499984740745262"/>
      </bottom>
      <diagonal/>
    </border>
    <border>
      <left/>
      <right/>
      <top style="thick">
        <color theme="2" tint="-0.499984740745262"/>
      </top>
      <bottom style="thick">
        <color theme="2" tint="-0.499984740745262"/>
      </bottom>
      <diagonal/>
    </border>
    <border>
      <left/>
      <right style="thick">
        <color theme="2" tint="-0.499984740745262"/>
      </right>
      <top style="thick">
        <color theme="2" tint="-0.499984740745262"/>
      </top>
      <bottom style="thick">
        <color theme="2" tint="-0.499984740745262"/>
      </bottom>
      <diagonal/>
    </border>
    <border>
      <left style="thick">
        <color theme="2" tint="-0.499984740745262"/>
      </left>
      <right/>
      <top/>
      <bottom/>
      <diagonal/>
    </border>
    <border>
      <left style="thick">
        <color theme="2" tint="-0.499984740745262"/>
      </left>
      <right style="thick">
        <color theme="2" tint="-0.499984740745262"/>
      </right>
      <top/>
      <bottom/>
      <diagonal/>
    </border>
    <border>
      <left style="medium">
        <color indexed="64"/>
      </left>
      <right style="medium">
        <color indexed="64"/>
      </right>
      <top/>
      <bottom/>
      <diagonal/>
    </border>
    <border>
      <left/>
      <right/>
      <top style="medium">
        <color indexed="64"/>
      </top>
      <bottom style="medium">
        <color indexed="64"/>
      </bottom>
      <diagonal/>
    </border>
    <border>
      <left style="medium">
        <color indexed="64"/>
      </left>
      <right/>
      <top/>
      <bottom/>
      <diagonal/>
    </border>
    <border>
      <left style="medium">
        <color rgb="FF857362"/>
      </left>
      <right/>
      <top/>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thin">
        <color rgb="FF000000"/>
      </bottom>
      <diagonal/>
    </border>
    <border>
      <left style="medium">
        <color theme="2" tint="-0.499984740745262"/>
      </left>
      <right/>
      <top style="medium">
        <color theme="2" tint="-0.499984740745262"/>
      </top>
      <bottom style="medium">
        <color rgb="FF000000"/>
      </bottom>
      <diagonal/>
    </border>
    <border>
      <left style="medium">
        <color theme="2" tint="-0.499984740745262"/>
      </left>
      <right/>
      <top style="medium">
        <color rgb="FF000000"/>
      </top>
      <bottom style="medium">
        <color rgb="FF000000"/>
      </bottom>
      <diagonal/>
    </border>
    <border>
      <left style="medium">
        <color theme="2" tint="-0.499984740745262"/>
      </left>
      <right/>
      <top style="medium">
        <color rgb="FF000000"/>
      </top>
      <bottom style="medium">
        <color theme="2" tint="-0.499984740745262"/>
      </bottom>
      <diagonal/>
    </border>
    <border>
      <left style="medium">
        <color theme="2" tint="-0.499984740745262"/>
      </left>
      <right/>
      <top style="medium">
        <color theme="2" tint="-0.499984740745262"/>
      </top>
      <bottom/>
      <diagonal/>
    </border>
    <border>
      <left/>
      <right style="medium">
        <color theme="2" tint="-0.499984740745262"/>
      </right>
      <top style="medium">
        <color theme="2" tint="-0.499984740745262"/>
      </top>
      <bottom/>
      <diagonal/>
    </border>
    <border>
      <left/>
      <right/>
      <top/>
      <bottom style="thin">
        <color indexed="64"/>
      </bottom>
      <diagonal/>
    </border>
    <border>
      <left style="medium">
        <color theme="2" tint="-0.499984740745262"/>
      </left>
      <right style="thin">
        <color theme="2" tint="-0.499984740745262"/>
      </right>
      <top/>
      <bottom style="thin">
        <color theme="2" tint="-0.499984740745262"/>
      </bottom>
      <diagonal/>
    </border>
    <border>
      <left style="medium">
        <color rgb="FF000000"/>
      </left>
      <right style="medium">
        <color rgb="FF000000"/>
      </right>
      <top style="thin">
        <color rgb="FF000000"/>
      </top>
      <bottom style="thin">
        <color rgb="FF000000"/>
      </bottom>
      <diagonal/>
    </border>
    <border>
      <left style="medium">
        <color indexed="64"/>
      </left>
      <right style="medium">
        <color indexed="64"/>
      </right>
      <top style="medium">
        <color indexed="64"/>
      </top>
      <bottom style="thin">
        <color rgb="FF000000"/>
      </bottom>
      <diagonal/>
    </border>
    <border>
      <left style="medium">
        <color indexed="64"/>
      </left>
      <right style="medium">
        <color indexed="64"/>
      </right>
      <top style="thin">
        <color rgb="FF000000"/>
      </top>
      <bottom style="thin">
        <color rgb="FF000000"/>
      </bottom>
      <diagonal/>
    </border>
    <border>
      <left style="medium">
        <color indexed="64"/>
      </left>
      <right style="medium">
        <color indexed="64"/>
      </right>
      <top style="thin">
        <color rgb="FF000000"/>
      </top>
      <bottom style="medium">
        <color indexed="64"/>
      </bottom>
      <diagonal/>
    </border>
    <border>
      <left style="medium">
        <color rgb="FF000000"/>
      </left>
      <right/>
      <top/>
      <bottom style="thin">
        <color indexed="64"/>
      </bottom>
      <diagonal/>
    </border>
    <border>
      <left style="medium">
        <color indexed="64"/>
      </left>
      <right style="medium">
        <color rgb="FF000000"/>
      </right>
      <top/>
      <bottom style="thin">
        <color indexed="64"/>
      </bottom>
      <diagonal/>
    </border>
    <border>
      <left style="medium">
        <color indexed="64"/>
      </left>
      <right/>
      <top style="thin">
        <color indexed="64"/>
      </top>
      <bottom style="medium">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medium">
        <color rgb="FF000000"/>
      </left>
      <right/>
      <top style="thin">
        <color rgb="FF000000"/>
      </top>
      <bottom style="medium">
        <color rgb="FF000000"/>
      </bottom>
      <diagonal/>
    </border>
    <border>
      <left style="medium">
        <color rgb="FF000000"/>
      </left>
      <right/>
      <top/>
      <bottom/>
      <diagonal/>
    </border>
    <border>
      <left style="thin">
        <color rgb="FF000000"/>
      </left>
      <right style="thin">
        <color rgb="FF000000"/>
      </right>
      <top style="thin">
        <color rgb="FF000000"/>
      </top>
      <bottom style="medium">
        <color rgb="FF000000"/>
      </bottom>
      <diagonal/>
    </border>
    <border>
      <left style="medium">
        <color indexed="64"/>
      </left>
      <right style="medium">
        <color indexed="64"/>
      </right>
      <top/>
      <bottom style="thin">
        <color rgb="FF857362"/>
      </bottom>
      <diagonal/>
    </border>
  </borders>
  <cellStyleXfs count="44">
    <xf numFmtId="0" fontId="0" fillId="0" borderId="0"/>
    <xf numFmtId="0" fontId="3" fillId="0" borderId="0"/>
    <xf numFmtId="0" fontId="3" fillId="0" borderId="0" applyNumberFormat="0" applyFont="0" applyFill="0" applyBorder="0" applyAlignment="0" applyProtection="0"/>
    <xf numFmtId="0" fontId="3" fillId="0" borderId="0" applyNumberFormat="0" applyFont="0" applyFill="0" applyBorder="0" applyAlignment="0" applyProtection="0"/>
    <xf numFmtId="37" fontId="4" fillId="3" borderId="4">
      <alignment horizontal="left"/>
    </xf>
    <xf numFmtId="37" fontId="5" fillId="3" borderId="5"/>
    <xf numFmtId="0" fontId="3" fillId="3" borderId="6" applyNumberFormat="0" applyBorder="0"/>
    <xf numFmtId="0" fontId="3" fillId="3" borderId="6" applyNumberFormat="0" applyBorder="0"/>
    <xf numFmtId="164" fontId="3" fillId="0" borderId="0" applyFont="0" applyFill="0" applyBorder="0" applyAlignment="0" applyProtection="0"/>
    <xf numFmtId="0" fontId="6" fillId="3" borderId="7"/>
    <xf numFmtId="37" fontId="3" fillId="3" borderId="0">
      <alignment horizontal="right"/>
    </xf>
    <xf numFmtId="37" fontId="3" fillId="3" borderId="0">
      <alignment horizontal="right"/>
    </xf>
    <xf numFmtId="0" fontId="3" fillId="0" borderId="0"/>
    <xf numFmtId="0" fontId="1" fillId="0" borderId="0"/>
    <xf numFmtId="0" fontId="3" fillId="0" borderId="0"/>
    <xf numFmtId="0" fontId="3" fillId="0" borderId="0"/>
    <xf numFmtId="9" fontId="3" fillId="0" borderId="0" applyFont="0" applyFill="0" applyBorder="0" applyAlignment="0" applyProtection="0"/>
    <xf numFmtId="37" fontId="7" fillId="4" borderId="8"/>
    <xf numFmtId="0" fontId="8" fillId="0" borderId="9">
      <alignment horizontal="right"/>
    </xf>
    <xf numFmtId="0" fontId="9" fillId="0" borderId="0"/>
    <xf numFmtId="0" fontId="10" fillId="0" borderId="0"/>
    <xf numFmtId="40" fontId="11" fillId="2" borderId="0">
      <alignment horizontal="right"/>
    </xf>
    <xf numFmtId="0" fontId="12" fillId="2" borderId="0">
      <alignment horizontal="right"/>
    </xf>
    <xf numFmtId="0" fontId="13" fillId="2" borderId="12"/>
    <xf numFmtId="0" fontId="13" fillId="0" borderId="0" applyBorder="0">
      <alignment horizontal="centerContinuous"/>
    </xf>
    <xf numFmtId="0" fontId="14" fillId="0" borderId="0" applyBorder="0">
      <alignment horizontal="centerContinuous"/>
    </xf>
    <xf numFmtId="0" fontId="13" fillId="2" borderId="12"/>
    <xf numFmtId="0" fontId="13" fillId="2" borderId="12"/>
    <xf numFmtId="0" fontId="13" fillId="2" borderId="12"/>
    <xf numFmtId="0" fontId="16" fillId="0" borderId="0" applyNumberFormat="0" applyBorder="0" applyProtection="0"/>
    <xf numFmtId="0" fontId="17" fillId="0" borderId="0"/>
    <xf numFmtId="0" fontId="2" fillId="0" borderId="0"/>
    <xf numFmtId="0" fontId="2" fillId="0" borderId="0"/>
    <xf numFmtId="164" fontId="1" fillId="0" borderId="0" applyFont="0" applyFill="0" applyBorder="0" applyAlignment="0" applyProtection="0"/>
    <xf numFmtId="0" fontId="2" fillId="0" borderId="0"/>
    <xf numFmtId="164"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0" fontId="22" fillId="0" borderId="0"/>
    <xf numFmtId="164" fontId="22" fillId="0" borderId="0" applyFont="0" applyFill="0" applyBorder="0" applyAlignment="0" applyProtection="0"/>
    <xf numFmtId="9" fontId="22" fillId="0" borderId="0" applyFont="0" applyFill="0" applyBorder="0" applyAlignment="0" applyProtection="0"/>
    <xf numFmtId="0" fontId="1" fillId="0" borderId="0"/>
    <xf numFmtId="164" fontId="1" fillId="0" borderId="0" applyFont="0" applyFill="0" applyBorder="0" applyAlignment="0" applyProtection="0"/>
  </cellStyleXfs>
  <cellXfs count="233">
    <xf numFmtId="0" fontId="0" fillId="0" borderId="0" xfId="0"/>
    <xf numFmtId="0" fontId="15" fillId="5" borderId="3" xfId="12" applyFont="1" applyFill="1" applyBorder="1" applyAlignment="1">
      <alignment horizontal="center" vertical="center" wrapText="1"/>
    </xf>
    <xf numFmtId="0" fontId="3" fillId="2" borderId="10" xfId="1" applyFill="1" applyBorder="1" applyAlignment="1">
      <alignment horizontal="center" vertical="center"/>
    </xf>
    <xf numFmtId="0" fontId="4" fillId="2" borderId="3" xfId="1" applyFont="1" applyFill="1" applyBorder="1" applyAlignment="1">
      <alignment horizontal="center" vertical="center"/>
    </xf>
    <xf numFmtId="0" fontId="4" fillId="2" borderId="3" xfId="1" applyFont="1" applyFill="1" applyBorder="1" applyAlignment="1">
      <alignment vertical="center"/>
    </xf>
    <xf numFmtId="0" fontId="3" fillId="2" borderId="11" xfId="1" applyFill="1" applyBorder="1" applyAlignment="1">
      <alignment vertical="center"/>
    </xf>
    <xf numFmtId="0" fontId="3" fillId="0" borderId="0" xfId="1" applyAlignment="1">
      <alignment horizontal="center" vertical="center"/>
    </xf>
    <xf numFmtId="0" fontId="4" fillId="0" borderId="0" xfId="1" applyFont="1" applyAlignment="1">
      <alignment horizontal="center" vertical="center"/>
    </xf>
    <xf numFmtId="0" fontId="3" fillId="0" borderId="0" xfId="1" applyAlignment="1">
      <alignment vertical="center"/>
    </xf>
    <xf numFmtId="0" fontId="18" fillId="0" borderId="0" xfId="0" applyFont="1"/>
    <xf numFmtId="0" fontId="19" fillId="0" borderId="0" xfId="0" applyFont="1"/>
    <xf numFmtId="0" fontId="4" fillId="2" borderId="13" xfId="1" applyFont="1" applyFill="1" applyBorder="1" applyAlignment="1">
      <alignment horizontal="center" vertical="center"/>
    </xf>
    <xf numFmtId="0" fontId="4" fillId="2" borderId="10" xfId="1" applyFont="1" applyFill="1" applyBorder="1" applyAlignment="1">
      <alignment horizontal="center" vertical="center"/>
    </xf>
    <xf numFmtId="0" fontId="4" fillId="2" borderId="14" xfId="1" applyFont="1" applyFill="1" applyBorder="1" applyAlignment="1">
      <alignment horizontal="center" vertical="center"/>
    </xf>
    <xf numFmtId="0" fontId="3" fillId="2" borderId="15" xfId="1" applyFill="1" applyBorder="1" applyAlignment="1">
      <alignment horizontal="center" vertical="center"/>
    </xf>
    <xf numFmtId="0" fontId="3" fillId="2" borderId="16" xfId="1" applyFill="1" applyBorder="1" applyAlignment="1">
      <alignment horizontal="center" vertical="center"/>
    </xf>
    <xf numFmtId="0" fontId="3" fillId="2" borderId="14" xfId="1" applyFill="1" applyBorder="1" applyAlignment="1">
      <alignment horizontal="center" vertical="center"/>
    </xf>
    <xf numFmtId="0" fontId="3" fillId="2" borderId="17" xfId="1" applyFill="1" applyBorder="1" applyAlignment="1">
      <alignment horizontal="center" vertical="center"/>
    </xf>
    <xf numFmtId="0" fontId="20" fillId="0" borderId="0" xfId="0" applyFont="1"/>
    <xf numFmtId="0" fontId="21" fillId="0" borderId="0" xfId="0" applyFont="1"/>
    <xf numFmtId="0" fontId="3" fillId="2" borderId="10" xfId="1" applyFill="1" applyBorder="1" applyAlignment="1">
      <alignment vertical="center"/>
    </xf>
    <xf numFmtId="0" fontId="3" fillId="2" borderId="14" xfId="1" applyFill="1" applyBorder="1" applyAlignment="1">
      <alignment vertical="center"/>
    </xf>
    <xf numFmtId="0" fontId="15" fillId="5" borderId="3" xfId="12" quotePrefix="1" applyFont="1" applyFill="1" applyBorder="1" applyAlignment="1">
      <alignment horizontal="center" vertical="center" wrapText="1"/>
    </xf>
    <xf numFmtId="0" fontId="4" fillId="2" borderId="3" xfId="1" applyFont="1" applyFill="1" applyBorder="1" applyAlignment="1">
      <alignment vertical="center" wrapText="1"/>
    </xf>
    <xf numFmtId="0" fontId="26" fillId="0" borderId="0" xfId="42" applyFont="1"/>
    <xf numFmtId="0" fontId="24" fillId="0" borderId="0" xfId="12" applyFont="1" applyAlignment="1">
      <alignment vertical="center"/>
    </xf>
    <xf numFmtId="0" fontId="24" fillId="0" borderId="0" xfId="12" applyFont="1" applyAlignment="1">
      <alignment horizontal="left" vertical="center"/>
    </xf>
    <xf numFmtId="0" fontId="24" fillId="6" borderId="19" xfId="12" applyFont="1" applyFill="1" applyBorder="1" applyProtection="1">
      <protection locked="0"/>
    </xf>
    <xf numFmtId="0" fontId="24" fillId="0" borderId="0" xfId="12" applyFont="1" applyAlignment="1">
      <alignment horizontal="left"/>
    </xf>
    <xf numFmtId="0" fontId="24" fillId="7" borderId="19" xfId="12" applyFont="1" applyFill="1" applyBorder="1"/>
    <xf numFmtId="0" fontId="24" fillId="8" borderId="19" xfId="12" applyFont="1" applyFill="1" applyBorder="1"/>
    <xf numFmtId="0" fontId="23" fillId="0" borderId="0" xfId="14" applyFont="1" applyAlignment="1">
      <alignment vertical="center"/>
    </xf>
    <xf numFmtId="0" fontId="23" fillId="0" borderId="0" xfId="14" applyFont="1" applyAlignment="1">
      <alignment horizontal="left" vertical="center"/>
    </xf>
    <xf numFmtId="0" fontId="27" fillId="9" borderId="20" xfId="0" applyFont="1" applyFill="1" applyBorder="1" applyAlignment="1">
      <alignment vertical="center"/>
    </xf>
    <xf numFmtId="0" fontId="28" fillId="9" borderId="21" xfId="12" applyFont="1" applyFill="1" applyBorder="1" applyAlignment="1">
      <alignment horizontal="left" vertical="center"/>
    </xf>
    <xf numFmtId="0" fontId="28" fillId="9" borderId="21" xfId="12" applyFont="1" applyFill="1" applyBorder="1" applyAlignment="1">
      <alignment vertical="center"/>
    </xf>
    <xf numFmtId="0" fontId="28" fillId="9" borderId="22" xfId="12" applyFont="1" applyFill="1" applyBorder="1" applyAlignment="1">
      <alignment vertical="center"/>
    </xf>
    <xf numFmtId="0" fontId="27" fillId="0" borderId="0" xfId="0" applyFont="1" applyAlignment="1">
      <alignment vertical="center"/>
    </xf>
    <xf numFmtId="0" fontId="28" fillId="0" borderId="0" xfId="12" applyFont="1" applyAlignment="1">
      <alignment horizontal="left" vertical="center"/>
    </xf>
    <xf numFmtId="0" fontId="28" fillId="0" borderId="0" xfId="12" applyFont="1" applyAlignment="1">
      <alignment vertical="center"/>
    </xf>
    <xf numFmtId="0" fontId="3" fillId="0" borderId="0" xfId="12" applyAlignment="1">
      <alignment vertical="center"/>
    </xf>
    <xf numFmtId="0" fontId="3" fillId="0" borderId="0" xfId="12" applyAlignment="1">
      <alignment horizontal="left" vertical="center"/>
    </xf>
    <xf numFmtId="0" fontId="25" fillId="0" borderId="23" xfId="12" applyFont="1" applyBorder="1" applyAlignment="1">
      <alignment horizontal="center" vertical="top"/>
    </xf>
    <xf numFmtId="0" fontId="24" fillId="0" borderId="27" xfId="12" applyFont="1" applyBorder="1" applyAlignment="1">
      <alignment horizontal="left" vertical="top"/>
    </xf>
    <xf numFmtId="0" fontId="24" fillId="6" borderId="32" xfId="12" applyFont="1" applyFill="1" applyBorder="1" applyProtection="1">
      <protection locked="0"/>
    </xf>
    <xf numFmtId="165" fontId="24" fillId="7" borderId="3" xfId="12" applyNumberFormat="1" applyFont="1" applyFill="1" applyBorder="1"/>
    <xf numFmtId="166" fontId="24" fillId="6" borderId="32" xfId="43" applyNumberFormat="1" applyFont="1" applyFill="1" applyBorder="1" applyProtection="1">
      <protection locked="0"/>
    </xf>
    <xf numFmtId="167" fontId="24" fillId="7" borderId="3" xfId="12" applyNumberFormat="1" applyFont="1" applyFill="1" applyBorder="1"/>
    <xf numFmtId="167" fontId="0" fillId="0" borderId="0" xfId="0" applyNumberFormat="1"/>
    <xf numFmtId="167" fontId="24" fillId="7" borderId="33" xfId="43" applyNumberFormat="1" applyFont="1" applyFill="1" applyBorder="1" applyProtection="1"/>
    <xf numFmtId="0" fontId="0" fillId="0" borderId="0" xfId="0" applyAlignment="1">
      <alignment wrapText="1"/>
    </xf>
    <xf numFmtId="167" fontId="24" fillId="10" borderId="31" xfId="43" applyNumberFormat="1" applyFont="1" applyFill="1" applyBorder="1" applyProtection="1"/>
    <xf numFmtId="168" fontId="24" fillId="11" borderId="33" xfId="43" applyNumberFormat="1" applyFont="1" applyFill="1" applyBorder="1" applyProtection="1"/>
    <xf numFmtId="167" fontId="24" fillId="10" borderId="32" xfId="43" applyNumberFormat="1" applyFont="1" applyFill="1" applyBorder="1" applyProtection="1"/>
    <xf numFmtId="167" fontId="24" fillId="12" borderId="31" xfId="43" applyNumberFormat="1" applyFont="1" applyFill="1" applyBorder="1" applyProtection="1"/>
    <xf numFmtId="167" fontId="24" fillId="12" borderId="32" xfId="43" applyNumberFormat="1" applyFont="1" applyFill="1" applyBorder="1" applyProtection="1"/>
    <xf numFmtId="168" fontId="24" fillId="12" borderId="32" xfId="43" applyNumberFormat="1" applyFont="1" applyFill="1" applyBorder="1" applyProtection="1"/>
    <xf numFmtId="168" fontId="24" fillId="12" borderId="31" xfId="43" applyNumberFormat="1" applyFont="1" applyFill="1" applyBorder="1" applyProtection="1"/>
    <xf numFmtId="169" fontId="24" fillId="6" borderId="32" xfId="12" applyNumberFormat="1" applyFont="1" applyFill="1" applyBorder="1" applyProtection="1">
      <protection locked="0"/>
    </xf>
    <xf numFmtId="166" fontId="24" fillId="6" borderId="32" xfId="12" applyNumberFormat="1" applyFont="1" applyFill="1" applyBorder="1" applyProtection="1">
      <protection locked="0"/>
    </xf>
    <xf numFmtId="165" fontId="24" fillId="7" borderId="18" xfId="12" applyNumberFormat="1" applyFont="1" applyFill="1" applyBorder="1"/>
    <xf numFmtId="0" fontId="24" fillId="6" borderId="33" xfId="12" applyFont="1" applyFill="1" applyBorder="1" applyProtection="1">
      <protection locked="0"/>
    </xf>
    <xf numFmtId="0" fontId="25" fillId="0" borderId="34" xfId="12" applyFont="1" applyBorder="1" applyAlignment="1">
      <alignment horizontal="center" vertical="top"/>
    </xf>
    <xf numFmtId="0" fontId="24" fillId="0" borderId="34" xfId="12" applyFont="1" applyBorder="1" applyAlignment="1">
      <alignment vertical="top" wrapText="1"/>
    </xf>
    <xf numFmtId="0" fontId="3" fillId="0" borderId="11" xfId="1" applyBorder="1" applyAlignment="1">
      <alignment vertical="center"/>
    </xf>
    <xf numFmtId="0" fontId="3" fillId="2" borderId="34" xfId="1" applyFill="1" applyBorder="1" applyAlignment="1">
      <alignment vertical="top"/>
    </xf>
    <xf numFmtId="0" fontId="3" fillId="2" borderId="35" xfId="1" applyFill="1" applyBorder="1" applyAlignment="1">
      <alignment horizontal="center" vertical="center"/>
    </xf>
    <xf numFmtId="0" fontId="3" fillId="2" borderId="37" xfId="1" applyFill="1" applyBorder="1" applyAlignment="1">
      <alignment horizontal="center" vertical="center"/>
    </xf>
    <xf numFmtId="0" fontId="4" fillId="2" borderId="36" xfId="1" applyFont="1" applyFill="1" applyBorder="1" applyAlignment="1">
      <alignment horizontal="center" vertical="center"/>
    </xf>
    <xf numFmtId="0" fontId="4" fillId="2" borderId="15" xfId="1" applyFont="1" applyFill="1" applyBorder="1" applyAlignment="1">
      <alignment horizontal="center" vertical="center"/>
    </xf>
    <xf numFmtId="0" fontId="15" fillId="5" borderId="3" xfId="12" applyFont="1" applyFill="1" applyBorder="1" applyAlignment="1">
      <alignment horizontal="center" vertical="center"/>
    </xf>
    <xf numFmtId="0" fontId="0" fillId="0" borderId="11" xfId="0" applyBorder="1"/>
    <xf numFmtId="0" fontId="4" fillId="2" borderId="38" xfId="1" applyFont="1" applyFill="1" applyBorder="1" applyAlignment="1">
      <alignment horizontal="center" vertical="center"/>
    </xf>
    <xf numFmtId="0" fontId="3" fillId="2" borderId="39" xfId="1" applyFill="1" applyBorder="1" applyAlignment="1">
      <alignment vertical="center"/>
    </xf>
    <xf numFmtId="0" fontId="3" fillId="2" borderId="39" xfId="1" applyFill="1" applyBorder="1" applyAlignment="1">
      <alignment horizontal="center" vertical="center"/>
    </xf>
    <xf numFmtId="0" fontId="30" fillId="0" borderId="0" xfId="42" applyFont="1"/>
    <xf numFmtId="165" fontId="3" fillId="14" borderId="15" xfId="1" applyNumberFormat="1" applyFill="1" applyBorder="1" applyAlignment="1">
      <alignment horizontal="center" vertical="center"/>
    </xf>
    <xf numFmtId="165" fontId="3" fillId="13" borderId="38" xfId="1" applyNumberFormat="1" applyFill="1" applyBorder="1" applyAlignment="1">
      <alignment horizontal="center" vertical="center"/>
    </xf>
    <xf numFmtId="165" fontId="3" fillId="13" borderId="15" xfId="1" applyNumberFormat="1" applyFill="1" applyBorder="1" applyAlignment="1">
      <alignment horizontal="center" vertical="center"/>
    </xf>
    <xf numFmtId="165" fontId="3" fillId="5" borderId="36" xfId="1" applyNumberFormat="1" applyFill="1" applyBorder="1" applyAlignment="1">
      <alignment horizontal="center" vertical="center"/>
    </xf>
    <xf numFmtId="165" fontId="3" fillId="15" borderId="38" xfId="1" applyNumberFormat="1" applyFill="1" applyBorder="1" applyAlignment="1">
      <alignment horizontal="center" vertical="center"/>
    </xf>
    <xf numFmtId="165" fontId="3" fillId="5" borderId="15" xfId="1" applyNumberFormat="1" applyFill="1" applyBorder="1" applyAlignment="1">
      <alignment horizontal="center" vertical="center"/>
    </xf>
    <xf numFmtId="0" fontId="3" fillId="2" borderId="35" xfId="1" applyFill="1" applyBorder="1" applyAlignment="1">
      <alignment vertical="center"/>
    </xf>
    <xf numFmtId="165" fontId="3" fillId="14" borderId="10" xfId="1" applyNumberFormat="1" applyFill="1" applyBorder="1" applyAlignment="1">
      <alignment horizontal="center" vertical="center"/>
    </xf>
    <xf numFmtId="165" fontId="3" fillId="13" borderId="39" xfId="1" applyNumberFormat="1" applyFill="1" applyBorder="1" applyAlignment="1">
      <alignment horizontal="center" vertical="center"/>
    </xf>
    <xf numFmtId="165" fontId="3" fillId="5" borderId="35" xfId="1" applyNumberFormat="1" applyFill="1" applyBorder="1" applyAlignment="1">
      <alignment horizontal="center" vertical="center"/>
    </xf>
    <xf numFmtId="165" fontId="3" fillId="13" borderId="10" xfId="1" applyNumberFormat="1" applyFill="1" applyBorder="1" applyAlignment="1">
      <alignment horizontal="center" vertical="center"/>
    </xf>
    <xf numFmtId="165" fontId="3" fillId="5" borderId="10" xfId="1" applyNumberFormat="1" applyFill="1" applyBorder="1" applyAlignment="1">
      <alignment horizontal="center" vertical="center"/>
    </xf>
    <xf numFmtId="0" fontId="24" fillId="0" borderId="0" xfId="12" applyFont="1" applyAlignment="1">
      <alignment horizontal="left" vertical="top"/>
    </xf>
    <xf numFmtId="0" fontId="4" fillId="2" borderId="16" xfId="1" applyFont="1" applyFill="1" applyBorder="1" applyAlignment="1">
      <alignment horizontal="center" vertical="center"/>
    </xf>
    <xf numFmtId="165" fontId="3" fillId="5" borderId="16" xfId="1" applyNumberFormat="1" applyFill="1" applyBorder="1" applyAlignment="1">
      <alignment horizontal="center" vertical="center"/>
    </xf>
    <xf numFmtId="165" fontId="3" fillId="5" borderId="14" xfId="1" applyNumberFormat="1" applyFill="1" applyBorder="1" applyAlignment="1">
      <alignment horizontal="center" vertical="center"/>
    </xf>
    <xf numFmtId="0" fontId="4" fillId="2" borderId="17" xfId="1" applyFont="1" applyFill="1" applyBorder="1" applyAlignment="1">
      <alignment horizontal="center" vertical="center"/>
    </xf>
    <xf numFmtId="0" fontId="3" fillId="2" borderId="37" xfId="1" applyFill="1" applyBorder="1" applyAlignment="1">
      <alignment vertical="center"/>
    </xf>
    <xf numFmtId="165" fontId="3" fillId="5" borderId="17" xfId="1" applyNumberFormat="1" applyFill="1" applyBorder="1" applyAlignment="1">
      <alignment horizontal="center" vertical="center"/>
    </xf>
    <xf numFmtId="165" fontId="3" fillId="5" borderId="37" xfId="1" applyNumberFormat="1" applyFill="1" applyBorder="1" applyAlignment="1">
      <alignment horizontal="center" vertical="center"/>
    </xf>
    <xf numFmtId="165" fontId="3" fillId="16" borderId="15" xfId="1" applyNumberFormat="1" applyFill="1" applyBorder="1" applyAlignment="1">
      <alignment horizontal="right" vertical="center"/>
    </xf>
    <xf numFmtId="165" fontId="3" fillId="16" borderId="36" xfId="1" applyNumberFormat="1" applyFill="1" applyBorder="1" applyAlignment="1">
      <alignment horizontal="right" vertical="center"/>
    </xf>
    <xf numFmtId="0" fontId="4" fillId="0" borderId="3" xfId="1" applyFont="1" applyBorder="1" applyAlignment="1">
      <alignment horizontal="center" vertical="center"/>
    </xf>
    <xf numFmtId="0" fontId="4" fillId="0" borderId="13" xfId="1" applyFont="1" applyBorder="1" applyAlignment="1">
      <alignment vertical="center"/>
    </xf>
    <xf numFmtId="165" fontId="3" fillId="16" borderId="10" xfId="1" applyNumberFormat="1" applyFill="1" applyBorder="1" applyAlignment="1">
      <alignment horizontal="right" vertical="center"/>
    </xf>
    <xf numFmtId="165" fontId="3" fillId="16" borderId="35" xfId="1" applyNumberFormat="1" applyFill="1" applyBorder="1" applyAlignment="1">
      <alignment horizontal="right" vertical="center"/>
    </xf>
    <xf numFmtId="165" fontId="3" fillId="11" borderId="36" xfId="1" applyNumberFormat="1" applyFill="1" applyBorder="1" applyAlignment="1">
      <alignment horizontal="right" vertical="center"/>
    </xf>
    <xf numFmtId="0" fontId="0" fillId="0" borderId="0" xfId="0" applyAlignment="1">
      <alignment horizontal="left" vertical="center"/>
    </xf>
    <xf numFmtId="0" fontId="24" fillId="0" borderId="27" xfId="12" applyFont="1" applyBorder="1" applyAlignment="1">
      <alignment horizontal="left" vertical="center"/>
    </xf>
    <xf numFmtId="0" fontId="3" fillId="0" borderId="10" xfId="1" applyBorder="1" applyAlignment="1">
      <alignment vertical="center"/>
    </xf>
    <xf numFmtId="0" fontId="3" fillId="0" borderId="10" xfId="1" applyBorder="1" applyAlignment="1">
      <alignment horizontal="center" vertical="center"/>
    </xf>
    <xf numFmtId="0" fontId="3" fillId="0" borderId="35" xfId="1" applyBorder="1" applyAlignment="1">
      <alignment horizontal="center" vertical="center"/>
    </xf>
    <xf numFmtId="165" fontId="3" fillId="0" borderId="0" xfId="1" applyNumberFormat="1" applyAlignment="1">
      <alignment horizontal="center" vertical="center"/>
    </xf>
    <xf numFmtId="170" fontId="26" fillId="0" borderId="0" xfId="42" applyNumberFormat="1" applyFont="1"/>
    <xf numFmtId="165" fontId="26" fillId="0" borderId="0" xfId="42" applyNumberFormat="1" applyFont="1"/>
    <xf numFmtId="0" fontId="27" fillId="9" borderId="40" xfId="0" applyFont="1" applyFill="1" applyBorder="1" applyAlignment="1">
      <alignment vertical="center"/>
    </xf>
    <xf numFmtId="0" fontId="28" fillId="9" borderId="41" xfId="12" applyFont="1" applyFill="1" applyBorder="1" applyAlignment="1">
      <alignment vertical="center"/>
    </xf>
    <xf numFmtId="0" fontId="25" fillId="0" borderId="42" xfId="12" applyFont="1" applyBorder="1" applyAlignment="1">
      <alignment horizontal="center" vertical="top"/>
    </xf>
    <xf numFmtId="0" fontId="24" fillId="0" borderId="42" xfId="12" applyFont="1" applyBorder="1" applyAlignment="1">
      <alignment horizontal="left" vertical="top"/>
    </xf>
    <xf numFmtId="0" fontId="4" fillId="0" borderId="3" xfId="1" applyFont="1" applyBorder="1" applyAlignment="1">
      <alignment horizontal="center" vertical="center" wrapText="1"/>
    </xf>
    <xf numFmtId="0" fontId="4" fillId="0" borderId="13" xfId="1" applyFont="1" applyBorder="1" applyAlignment="1">
      <alignment vertical="center" wrapText="1"/>
    </xf>
    <xf numFmtId="0" fontId="3" fillId="0" borderId="0" xfId="1" applyAlignment="1">
      <alignment vertical="center" wrapText="1"/>
    </xf>
    <xf numFmtId="167" fontId="0" fillId="0" borderId="0" xfId="0" applyNumberFormat="1" applyAlignment="1">
      <alignment wrapText="1"/>
    </xf>
    <xf numFmtId="0" fontId="0" fillId="0" borderId="11" xfId="0" applyBorder="1" applyAlignment="1">
      <alignment wrapText="1"/>
    </xf>
    <xf numFmtId="0" fontId="4" fillId="2" borderId="3" xfId="1" applyFont="1" applyFill="1" applyBorder="1" applyAlignment="1">
      <alignment horizontal="center" vertical="center" wrapText="1"/>
    </xf>
    <xf numFmtId="0" fontId="25" fillId="15" borderId="42" xfId="12" applyFont="1" applyFill="1" applyBorder="1" applyAlignment="1">
      <alignment horizontal="left" vertical="top"/>
    </xf>
    <xf numFmtId="0" fontId="25" fillId="0" borderId="23" xfId="12" applyFont="1" applyBorder="1" applyAlignment="1">
      <alignment horizontal="left" vertical="top"/>
    </xf>
    <xf numFmtId="165" fontId="3" fillId="10" borderId="16" xfId="1" applyNumberFormat="1" applyFill="1" applyBorder="1" applyAlignment="1">
      <alignment horizontal="right" vertical="center"/>
    </xf>
    <xf numFmtId="165" fontId="3" fillId="10" borderId="14" xfId="1" applyNumberFormat="1" applyFill="1" applyBorder="1" applyAlignment="1">
      <alignment horizontal="right" vertical="center"/>
    </xf>
    <xf numFmtId="0" fontId="24" fillId="0" borderId="43" xfId="12" applyFont="1" applyBorder="1" applyAlignment="1">
      <alignment horizontal="left" vertical="top"/>
    </xf>
    <xf numFmtId="0" fontId="24" fillId="0" borderId="44" xfId="12" applyFont="1" applyBorder="1" applyAlignment="1">
      <alignment horizontal="left" vertical="center"/>
    </xf>
    <xf numFmtId="0" fontId="24" fillId="0" borderId="48" xfId="12" applyFont="1" applyBorder="1" applyAlignment="1">
      <alignment horizontal="left" vertical="center"/>
    </xf>
    <xf numFmtId="0" fontId="25" fillId="0" borderId="34" xfId="12" applyFont="1" applyBorder="1" applyAlignment="1">
      <alignment vertical="top"/>
    </xf>
    <xf numFmtId="0" fontId="25" fillId="0" borderId="56" xfId="12" applyFont="1" applyBorder="1" applyAlignment="1">
      <alignment vertical="top"/>
    </xf>
    <xf numFmtId="0" fontId="24" fillId="0" borderId="56" xfId="12" applyFont="1" applyBorder="1" applyAlignment="1">
      <alignment vertical="top" wrapText="1"/>
    </xf>
    <xf numFmtId="0" fontId="0" fillId="0" borderId="55" xfId="0" applyBorder="1"/>
    <xf numFmtId="0" fontId="24" fillId="0" borderId="34" xfId="12" applyFont="1" applyBorder="1" applyAlignment="1">
      <alignment horizontal="center" vertical="top"/>
    </xf>
    <xf numFmtId="0" fontId="4" fillId="2" borderId="57" xfId="1" applyFont="1" applyFill="1" applyBorder="1" applyAlignment="1">
      <alignment horizontal="center" vertical="center"/>
    </xf>
    <xf numFmtId="0" fontId="3" fillId="2" borderId="57" xfId="1" applyFill="1" applyBorder="1" applyAlignment="1">
      <alignment vertical="center"/>
    </xf>
    <xf numFmtId="0" fontId="3" fillId="2" borderId="57" xfId="1" applyFill="1" applyBorder="1" applyAlignment="1">
      <alignment horizontal="center" vertical="center"/>
    </xf>
    <xf numFmtId="167" fontId="24" fillId="10" borderId="32" xfId="43" applyNumberFormat="1" applyFont="1" applyFill="1" applyBorder="1" applyProtection="1">
      <protection locked="0"/>
    </xf>
    <xf numFmtId="168" fontId="24" fillId="10" borderId="32" xfId="43" applyNumberFormat="1" applyFont="1" applyFill="1" applyBorder="1" applyProtection="1">
      <protection locked="0"/>
    </xf>
    <xf numFmtId="167" fontId="24" fillId="12" borderId="35" xfId="43" applyNumberFormat="1" applyFont="1" applyFill="1" applyBorder="1" applyProtection="1"/>
    <xf numFmtId="167" fontId="24" fillId="10" borderId="18" xfId="43" applyNumberFormat="1" applyFont="1" applyFill="1" applyBorder="1" applyProtection="1"/>
    <xf numFmtId="0" fontId="3" fillId="0" borderId="35" xfId="1" applyBorder="1" applyAlignment="1">
      <alignment vertical="center"/>
    </xf>
    <xf numFmtId="0" fontId="15" fillId="0" borderId="0" xfId="12" applyFont="1" applyAlignment="1">
      <alignment horizontal="left" vertical="center"/>
    </xf>
    <xf numFmtId="0" fontId="15" fillId="0" borderId="0" xfId="12" applyFont="1" applyAlignment="1">
      <alignment horizontal="center" vertical="center" wrapText="1"/>
    </xf>
    <xf numFmtId="0" fontId="15" fillId="0" borderId="0" xfId="12" applyFont="1" applyAlignment="1">
      <alignment horizontal="center" vertical="center"/>
    </xf>
    <xf numFmtId="0" fontId="4" fillId="2" borderId="35" xfId="1" applyFont="1" applyFill="1" applyBorder="1" applyAlignment="1">
      <alignment horizontal="center" vertical="center"/>
    </xf>
    <xf numFmtId="0" fontId="3" fillId="2" borderId="36" xfId="1" applyFill="1" applyBorder="1" applyAlignment="1">
      <alignment horizontal="center" vertical="center"/>
    </xf>
    <xf numFmtId="0" fontId="25" fillId="0" borderId="61" xfId="12" applyFont="1" applyBorder="1" applyAlignment="1">
      <alignment horizontal="center" vertical="top"/>
    </xf>
    <xf numFmtId="0" fontId="24" fillId="0" borderId="61" xfId="12" applyFont="1" applyBorder="1" applyAlignment="1">
      <alignment horizontal="center" vertical="top"/>
    </xf>
    <xf numFmtId="165" fontId="3" fillId="0" borderId="0" xfId="1" applyNumberFormat="1" applyAlignment="1">
      <alignment horizontal="right" vertical="center"/>
    </xf>
    <xf numFmtId="0" fontId="24" fillId="15" borderId="63" xfId="12" applyFont="1" applyFill="1" applyBorder="1" applyAlignment="1">
      <alignment horizontal="left" vertical="center"/>
    </xf>
    <xf numFmtId="0" fontId="24" fillId="15" borderId="64" xfId="12" applyFont="1" applyFill="1" applyBorder="1" applyAlignment="1">
      <alignment horizontal="left" vertical="center"/>
    </xf>
    <xf numFmtId="0" fontId="24" fillId="15" borderId="65" xfId="12" applyFont="1" applyFill="1" applyBorder="1" applyAlignment="1">
      <alignment horizontal="left" vertical="center"/>
    </xf>
    <xf numFmtId="165" fontId="3" fillId="16" borderId="38" xfId="1" applyNumberFormat="1" applyFill="1" applyBorder="1" applyAlignment="1">
      <alignment horizontal="right" vertical="center"/>
    </xf>
    <xf numFmtId="165" fontId="3" fillId="16" borderId="68" xfId="1" applyNumberFormat="1" applyFill="1" applyBorder="1" applyAlignment="1">
      <alignment horizontal="right" vertical="center"/>
    </xf>
    <xf numFmtId="0" fontId="24" fillId="0" borderId="69" xfId="12" applyFont="1" applyBorder="1" applyAlignment="1">
      <alignment horizontal="left" vertical="center"/>
    </xf>
    <xf numFmtId="165" fontId="3" fillId="10" borderId="70" xfId="1" applyNumberFormat="1" applyFill="1" applyBorder="1" applyAlignment="1">
      <alignment horizontal="right" vertical="center"/>
    </xf>
    <xf numFmtId="0" fontId="3" fillId="2" borderId="71" xfId="1" applyFill="1" applyBorder="1" applyAlignment="1">
      <alignment vertical="center"/>
    </xf>
    <xf numFmtId="0" fontId="3" fillId="2" borderId="72" xfId="1" applyFill="1" applyBorder="1" applyAlignment="1">
      <alignment vertical="center"/>
    </xf>
    <xf numFmtId="0" fontId="3" fillId="2" borderId="73" xfId="1" applyFill="1" applyBorder="1" applyAlignment="1">
      <alignment vertical="center"/>
    </xf>
    <xf numFmtId="165" fontId="3" fillId="10" borderId="62" xfId="1" applyNumberFormat="1" applyFill="1" applyBorder="1" applyAlignment="1">
      <alignment horizontal="right" vertical="center"/>
    </xf>
    <xf numFmtId="165" fontId="3" fillId="16" borderId="74" xfId="1" applyNumberFormat="1" applyFill="1" applyBorder="1" applyAlignment="1">
      <alignment horizontal="right" vertical="center"/>
    </xf>
    <xf numFmtId="165" fontId="3" fillId="16" borderId="75" xfId="1" applyNumberFormat="1" applyFill="1" applyBorder="1" applyAlignment="1">
      <alignment horizontal="right" vertical="center"/>
    </xf>
    <xf numFmtId="165" fontId="3" fillId="10" borderId="76" xfId="1" applyNumberFormat="1" applyFill="1" applyBorder="1" applyAlignment="1">
      <alignment horizontal="right" vertical="center"/>
    </xf>
    <xf numFmtId="0" fontId="3" fillId="2" borderId="38" xfId="1" applyFill="1" applyBorder="1" applyAlignment="1">
      <alignment horizontal="center" vertical="center"/>
    </xf>
    <xf numFmtId="165" fontId="3" fillId="11" borderId="17" xfId="1" applyNumberFormat="1" applyFill="1" applyBorder="1" applyAlignment="1">
      <alignment horizontal="right" vertical="center"/>
    </xf>
    <xf numFmtId="165" fontId="3" fillId="16" borderId="17" xfId="1" applyNumberFormat="1" applyFill="1" applyBorder="1" applyAlignment="1">
      <alignment horizontal="right" vertical="center"/>
    </xf>
    <xf numFmtId="165" fontId="3" fillId="16" borderId="37" xfId="1" applyNumberFormat="1" applyFill="1" applyBorder="1" applyAlignment="1">
      <alignment horizontal="right" vertical="center"/>
    </xf>
    <xf numFmtId="0" fontId="16" fillId="2" borderId="10" xfId="1" applyFont="1" applyFill="1" applyBorder="1" applyAlignment="1">
      <alignment vertical="center"/>
    </xf>
    <xf numFmtId="165" fontId="3" fillId="17" borderId="15" xfId="1" applyNumberFormat="1" applyFill="1" applyBorder="1" applyAlignment="1">
      <alignment horizontal="center" vertical="center"/>
    </xf>
    <xf numFmtId="165" fontId="3" fillId="17" borderId="17" xfId="1" applyNumberFormat="1" applyFill="1" applyBorder="1" applyAlignment="1">
      <alignment horizontal="center" vertical="center"/>
    </xf>
    <xf numFmtId="165" fontId="3" fillId="17" borderId="16" xfId="1" applyNumberFormat="1" applyFill="1" applyBorder="1" applyAlignment="1">
      <alignment horizontal="center" vertical="center"/>
    </xf>
    <xf numFmtId="165" fontId="3" fillId="0" borderId="15" xfId="1" applyNumberFormat="1" applyBorder="1" applyAlignment="1">
      <alignment horizontal="center" vertical="center"/>
    </xf>
    <xf numFmtId="165" fontId="3" fillId="14" borderId="36" xfId="1" applyNumberFormat="1" applyFill="1" applyBorder="1" applyAlignment="1">
      <alignment horizontal="center" vertical="center"/>
    </xf>
    <xf numFmtId="165" fontId="3" fillId="14" borderId="16" xfId="1" applyNumberFormat="1" applyFill="1" applyBorder="1" applyAlignment="1">
      <alignment horizontal="center" vertical="center"/>
    </xf>
    <xf numFmtId="165" fontId="3" fillId="0" borderId="36" xfId="1" applyNumberFormat="1" applyBorder="1" applyAlignment="1">
      <alignment horizontal="center" vertical="center"/>
    </xf>
    <xf numFmtId="165" fontId="3" fillId="14" borderId="35" xfId="1" applyNumberFormat="1" applyFill="1" applyBorder="1" applyAlignment="1">
      <alignment horizontal="center" vertical="center"/>
    </xf>
    <xf numFmtId="165" fontId="3" fillId="15" borderId="15" xfId="1" applyNumberFormat="1" applyFill="1" applyBorder="1" applyAlignment="1">
      <alignment horizontal="center" vertical="center"/>
    </xf>
    <xf numFmtId="165" fontId="24" fillId="10" borderId="13" xfId="43" applyNumberFormat="1" applyFont="1" applyFill="1" applyBorder="1" applyProtection="1"/>
    <xf numFmtId="165" fontId="3" fillId="16" borderId="77" xfId="1" applyNumberFormat="1" applyFill="1" applyBorder="1" applyAlignment="1">
      <alignment horizontal="right" vertical="center"/>
    </xf>
    <xf numFmtId="165" fontId="24" fillId="6" borderId="32" xfId="12" applyNumberFormat="1" applyFont="1" applyFill="1" applyBorder="1" applyProtection="1">
      <protection locked="0"/>
    </xf>
    <xf numFmtId="165" fontId="3" fillId="16" borderId="78" xfId="1" applyNumberFormat="1" applyFill="1" applyBorder="1" applyAlignment="1">
      <alignment horizontal="right" vertical="center"/>
    </xf>
    <xf numFmtId="165" fontId="3" fillId="10" borderId="79" xfId="1" applyNumberFormat="1" applyFill="1" applyBorder="1" applyAlignment="1">
      <alignment horizontal="right" vertical="center"/>
    </xf>
    <xf numFmtId="165" fontId="3" fillId="16" borderId="80" xfId="1" applyNumberFormat="1" applyFill="1" applyBorder="1" applyAlignment="1">
      <alignment horizontal="right" vertical="center"/>
    </xf>
    <xf numFmtId="165" fontId="3" fillId="10" borderId="81" xfId="1" applyNumberFormat="1" applyFill="1" applyBorder="1" applyAlignment="1">
      <alignment horizontal="right" vertical="center"/>
    </xf>
    <xf numFmtId="0" fontId="24" fillId="18" borderId="32" xfId="0" applyFont="1" applyFill="1" applyBorder="1"/>
    <xf numFmtId="0" fontId="24" fillId="18" borderId="82" xfId="0" applyFont="1" applyFill="1" applyBorder="1"/>
    <xf numFmtId="170" fontId="0" fillId="0" borderId="0" xfId="0" applyNumberFormat="1"/>
    <xf numFmtId="0" fontId="15" fillId="5" borderId="1" xfId="12" applyFont="1" applyFill="1" applyBorder="1" applyAlignment="1">
      <alignment horizontal="left" vertical="center"/>
    </xf>
    <xf numFmtId="0" fontId="15" fillId="5" borderId="2" xfId="12" applyFont="1" applyFill="1" applyBorder="1" applyAlignment="1">
      <alignment horizontal="left" vertical="center"/>
    </xf>
    <xf numFmtId="0" fontId="25" fillId="0" borderId="0" xfId="12" applyFont="1" applyAlignment="1">
      <alignment vertical="center"/>
    </xf>
    <xf numFmtId="0" fontId="24" fillId="0" borderId="34" xfId="12" applyFont="1" applyBorder="1" applyAlignment="1">
      <alignment horizontal="left" vertical="top" wrapText="1"/>
    </xf>
    <xf numFmtId="0" fontId="27" fillId="9" borderId="20" xfId="0" applyFont="1" applyFill="1" applyBorder="1" applyAlignment="1">
      <alignment horizontal="left" vertical="center"/>
    </xf>
    <xf numFmtId="0" fontId="27" fillId="9" borderId="21" xfId="0" applyFont="1" applyFill="1" applyBorder="1" applyAlignment="1">
      <alignment horizontal="left" vertical="center"/>
    </xf>
    <xf numFmtId="0" fontId="27" fillId="9" borderId="22" xfId="0" applyFont="1" applyFill="1" applyBorder="1" applyAlignment="1">
      <alignment horizontal="left" vertical="center"/>
    </xf>
    <xf numFmtId="0" fontId="25" fillId="0" borderId="52" xfId="12" applyFont="1" applyBorder="1" applyAlignment="1">
      <alignment horizontal="left" vertical="top"/>
    </xf>
    <xf numFmtId="0" fontId="25" fillId="0" borderId="53" xfId="12" applyFont="1" applyBorder="1" applyAlignment="1">
      <alignment horizontal="left" vertical="top"/>
    </xf>
    <xf numFmtId="0" fontId="25" fillId="0" borderId="54" xfId="12" applyFont="1" applyBorder="1" applyAlignment="1">
      <alignment horizontal="left" vertical="top"/>
    </xf>
    <xf numFmtId="0" fontId="24" fillId="0" borderId="42" xfId="12" applyFont="1" applyBorder="1" applyAlignment="1">
      <alignment horizontal="left" vertical="top" wrapText="1"/>
    </xf>
    <xf numFmtId="0" fontId="25" fillId="0" borderId="42" xfId="12" applyFont="1" applyBorder="1" applyAlignment="1">
      <alignment horizontal="center" vertical="top"/>
    </xf>
    <xf numFmtId="0" fontId="24" fillId="0" borderId="61" xfId="12" applyFont="1" applyBorder="1" applyAlignment="1">
      <alignment horizontal="left" vertical="top" wrapText="1"/>
    </xf>
    <xf numFmtId="0" fontId="25" fillId="0" borderId="61" xfId="12" applyFont="1" applyBorder="1" applyAlignment="1">
      <alignment horizontal="left" vertical="top"/>
    </xf>
    <xf numFmtId="0" fontId="27" fillId="9" borderId="60" xfId="0" applyFont="1" applyFill="1" applyBorder="1" applyAlignment="1">
      <alignment horizontal="left" vertical="center"/>
    </xf>
    <xf numFmtId="0" fontId="27" fillId="9" borderId="0" xfId="0" applyFont="1" applyFill="1" applyAlignment="1">
      <alignment horizontal="left" vertical="center"/>
    </xf>
    <xf numFmtId="0" fontId="3" fillId="2" borderId="61" xfId="1" applyFill="1" applyBorder="1" applyAlignment="1">
      <alignment horizontal="left" vertical="center"/>
    </xf>
    <xf numFmtId="0" fontId="3" fillId="0" borderId="61" xfId="1" applyBorder="1" applyAlignment="1">
      <alignment horizontal="left" vertical="center"/>
    </xf>
    <xf numFmtId="0" fontId="15" fillId="5" borderId="59" xfId="12" applyFont="1" applyFill="1" applyBorder="1" applyAlignment="1">
      <alignment horizontal="center" vertical="center" wrapText="1"/>
    </xf>
    <xf numFmtId="0" fontId="15" fillId="5" borderId="0" xfId="12" applyFont="1" applyFill="1" applyAlignment="1">
      <alignment horizontal="center" vertical="center" wrapText="1"/>
    </xf>
    <xf numFmtId="0" fontId="25" fillId="15" borderId="66" xfId="12" applyFont="1" applyFill="1" applyBorder="1" applyAlignment="1">
      <alignment horizontal="left" vertical="top"/>
    </xf>
    <xf numFmtId="0" fontId="25" fillId="15" borderId="67" xfId="12" applyFont="1" applyFill="1" applyBorder="1" applyAlignment="1">
      <alignment horizontal="left" vertical="top"/>
    </xf>
    <xf numFmtId="0" fontId="24" fillId="0" borderId="49" xfId="12" applyFont="1" applyBorder="1" applyAlignment="1">
      <alignment horizontal="left" vertical="center" wrapText="1"/>
    </xf>
    <xf numFmtId="0" fontId="24" fillId="0" borderId="50" xfId="12" applyFont="1" applyBorder="1" applyAlignment="1">
      <alignment horizontal="left" vertical="center" wrapText="1"/>
    </xf>
    <xf numFmtId="0" fontId="24" fillId="0" borderId="51" xfId="12" applyFont="1" applyBorder="1" applyAlignment="1">
      <alignment horizontal="left" vertical="center" wrapText="1"/>
    </xf>
    <xf numFmtId="0" fontId="25" fillId="0" borderId="24" xfId="12" applyFont="1" applyBorder="1" applyAlignment="1">
      <alignment horizontal="left" vertical="top"/>
    </xf>
    <xf numFmtId="0" fontId="25" fillId="0" borderId="25" xfId="12" applyFont="1" applyBorder="1" applyAlignment="1">
      <alignment horizontal="left" vertical="top"/>
    </xf>
    <xf numFmtId="0" fontId="25" fillId="0" borderId="26" xfId="12" applyFont="1" applyBorder="1" applyAlignment="1">
      <alignment horizontal="left" vertical="top"/>
    </xf>
    <xf numFmtId="0" fontId="24" fillId="0" borderId="28" xfId="12" applyFont="1" applyBorder="1" applyAlignment="1">
      <alignment vertical="center" wrapText="1"/>
    </xf>
    <xf numFmtId="0" fontId="24" fillId="0" borderId="29" xfId="12" applyFont="1" applyBorder="1" applyAlignment="1">
      <alignment vertical="center" wrapText="1"/>
    </xf>
    <xf numFmtId="0" fontId="24" fillId="0" borderId="30" xfId="12" applyFont="1" applyBorder="1" applyAlignment="1">
      <alignment vertical="center" wrapText="1"/>
    </xf>
    <xf numFmtId="0" fontId="24" fillId="0" borderId="45" xfId="12" applyFont="1" applyBorder="1" applyAlignment="1">
      <alignment horizontal="left" vertical="center" wrapText="1"/>
    </xf>
    <xf numFmtId="0" fontId="24" fillId="0" borderId="46" xfId="12" applyFont="1" applyBorder="1" applyAlignment="1">
      <alignment horizontal="left" vertical="center" wrapText="1"/>
    </xf>
    <xf numFmtId="0" fontId="24" fillId="0" borderId="47" xfId="12" applyFont="1" applyBorder="1" applyAlignment="1">
      <alignment horizontal="left" vertical="center" wrapText="1"/>
    </xf>
    <xf numFmtId="0" fontId="24" fillId="0" borderId="45" xfId="12" applyFont="1" applyBorder="1" applyAlignment="1">
      <alignment vertical="center" wrapText="1"/>
    </xf>
    <xf numFmtId="0" fontId="24" fillId="0" borderId="46" xfId="12" applyFont="1" applyBorder="1" applyAlignment="1">
      <alignment vertical="center" wrapText="1"/>
    </xf>
    <xf numFmtId="0" fontId="24" fillId="0" borderId="47" xfId="12" applyFont="1" applyBorder="1" applyAlignment="1">
      <alignment vertical="center" wrapText="1"/>
    </xf>
    <xf numFmtId="0" fontId="24" fillId="0" borderId="28" xfId="12" applyFont="1" applyBorder="1" applyAlignment="1">
      <alignment horizontal="left" vertical="top" wrapText="1"/>
    </xf>
    <xf numFmtId="0" fontId="24" fillId="0" borderId="29" xfId="12" applyFont="1" applyBorder="1" applyAlignment="1">
      <alignment horizontal="left" vertical="top" wrapText="1"/>
    </xf>
    <xf numFmtId="0" fontId="24" fillId="0" borderId="30" xfId="12" applyFont="1" applyBorder="1" applyAlignment="1">
      <alignment horizontal="left" vertical="top" wrapText="1"/>
    </xf>
    <xf numFmtId="0" fontId="24" fillId="0" borderId="24" xfId="12" applyFont="1" applyBorder="1" applyAlignment="1">
      <alignment horizontal="left" vertical="top" wrapText="1"/>
    </xf>
    <xf numFmtId="0" fontId="24" fillId="0" borderId="25" xfId="12" applyFont="1" applyBorder="1" applyAlignment="1">
      <alignment horizontal="left" vertical="top" wrapText="1"/>
    </xf>
    <xf numFmtId="0" fontId="24" fillId="0" borderId="26" xfId="12" applyFont="1" applyBorder="1" applyAlignment="1">
      <alignment horizontal="left" vertical="top" wrapText="1"/>
    </xf>
    <xf numFmtId="0" fontId="15" fillId="5" borderId="1" xfId="12" applyFont="1" applyFill="1" applyBorder="1" applyAlignment="1">
      <alignment horizontal="center" vertical="center"/>
    </xf>
    <xf numFmtId="0" fontId="15" fillId="5" borderId="58" xfId="12" applyFont="1" applyFill="1" applyBorder="1" applyAlignment="1">
      <alignment horizontal="center" vertical="center"/>
    </xf>
    <xf numFmtId="0" fontId="15" fillId="5" borderId="2" xfId="12" applyFont="1" applyFill="1" applyBorder="1" applyAlignment="1">
      <alignment horizontal="center" vertical="center"/>
    </xf>
  </cellXfs>
  <cellStyles count="44">
    <cellStyle name="Att1" xfId="2" xr:uid="{00000000-0005-0000-0000-000000000000}"/>
    <cellStyle name="Att1 2" xfId="3" xr:uid="{00000000-0005-0000-0000-000001000000}"/>
    <cellStyle name="bold_text" xfId="4" xr:uid="{00000000-0005-0000-0000-000002000000}"/>
    <cellStyle name="boldbluetxt_green" xfId="5" xr:uid="{00000000-0005-0000-0000-000003000000}"/>
    <cellStyle name="box" xfId="6" xr:uid="{00000000-0005-0000-0000-000004000000}"/>
    <cellStyle name="box 2" xfId="7" xr:uid="{00000000-0005-0000-0000-000005000000}"/>
    <cellStyle name="Comma" xfId="43" builtinId="3"/>
    <cellStyle name="Comma 2" xfId="8" xr:uid="{00000000-0005-0000-0000-000007000000}"/>
    <cellStyle name="Comma 2 2" xfId="35" xr:uid="{00000000-0005-0000-0000-000008000000}"/>
    <cellStyle name="Comma 3" xfId="33" xr:uid="{00000000-0005-0000-0000-000009000000}"/>
    <cellStyle name="Comma 4" xfId="40" xr:uid="{00000000-0005-0000-0000-00000A000000}"/>
    <cellStyle name="Header" xfId="9" xr:uid="{00000000-0005-0000-0000-00000B000000}"/>
    <cellStyle name="Header3rdlevel" xfId="10" xr:uid="{00000000-0005-0000-0000-00000C000000}"/>
    <cellStyle name="Header3rdlevel 2" xfId="11" xr:uid="{00000000-0005-0000-0000-00000D000000}"/>
    <cellStyle name="NJS" xfId="20" xr:uid="{00000000-0005-0000-0000-00000E000000}"/>
    <cellStyle name="Normal" xfId="0" builtinId="0"/>
    <cellStyle name="Normal 10" xfId="39" xr:uid="{00000000-0005-0000-0000-000010000000}"/>
    <cellStyle name="Normal 2" xfId="1" xr:uid="{00000000-0005-0000-0000-000011000000}"/>
    <cellStyle name="Normal 2 2" xfId="12" xr:uid="{00000000-0005-0000-0000-000012000000}"/>
    <cellStyle name="Normal 2 3" xfId="29" xr:uid="{00000000-0005-0000-0000-000013000000}"/>
    <cellStyle name="Normal 3" xfId="13" xr:uid="{00000000-0005-0000-0000-000014000000}"/>
    <cellStyle name="Normal 3 2" xfId="36" xr:uid="{00000000-0005-0000-0000-000015000000}"/>
    <cellStyle name="Normal 3 3 2" xfId="42" xr:uid="{00000000-0005-0000-0000-000016000000}"/>
    <cellStyle name="Normal 4" xfId="14" xr:uid="{00000000-0005-0000-0000-000017000000}"/>
    <cellStyle name="Normal 4 2" xfId="15" xr:uid="{00000000-0005-0000-0000-000018000000}"/>
    <cellStyle name="Normal 5" xfId="19" xr:uid="{00000000-0005-0000-0000-000019000000}"/>
    <cellStyle name="Normal 6" xfId="30" xr:uid="{00000000-0005-0000-0000-00001A000000}"/>
    <cellStyle name="Normal 7" xfId="31" xr:uid="{00000000-0005-0000-0000-00001B000000}"/>
    <cellStyle name="Normal 8" xfId="32" xr:uid="{00000000-0005-0000-0000-00001C000000}"/>
    <cellStyle name="Normal 9" xfId="34" xr:uid="{00000000-0005-0000-0000-00001D000000}"/>
    <cellStyle name="Output Amounts" xfId="21" xr:uid="{00000000-0005-0000-0000-00001E000000}"/>
    <cellStyle name="Output Column Headings" xfId="22" xr:uid="{00000000-0005-0000-0000-00001F000000}"/>
    <cellStyle name="Output Line Items" xfId="23" xr:uid="{00000000-0005-0000-0000-000020000000}"/>
    <cellStyle name="Output Line Items 2" xfId="26" xr:uid="{00000000-0005-0000-0000-000021000000}"/>
    <cellStyle name="Output Line Items 2 2" xfId="28" xr:uid="{00000000-0005-0000-0000-000022000000}"/>
    <cellStyle name="Output Line Items 3" xfId="27" xr:uid="{00000000-0005-0000-0000-000023000000}"/>
    <cellStyle name="Output Report Heading" xfId="24" xr:uid="{00000000-0005-0000-0000-000024000000}"/>
    <cellStyle name="Output Report Title" xfId="25" xr:uid="{00000000-0005-0000-0000-000025000000}"/>
    <cellStyle name="Percent 2" xfId="16" xr:uid="{00000000-0005-0000-0000-000027000000}"/>
    <cellStyle name="Percent 3" xfId="37" xr:uid="{00000000-0005-0000-0000-000028000000}"/>
    <cellStyle name="Percent 3 2" xfId="38" xr:uid="{00000000-0005-0000-0000-000029000000}"/>
    <cellStyle name="Percent 4" xfId="41" xr:uid="{00000000-0005-0000-0000-00002A000000}"/>
    <cellStyle name="white_text_on_blue" xfId="17" xr:uid="{00000000-0005-0000-0000-00002B000000}"/>
    <cellStyle name="year_formats_pink" xfId="18" xr:uid="{00000000-0005-0000-0000-00002C000000}"/>
  </cellStyles>
  <dxfs count="0"/>
  <tableStyles count="0" defaultTableStyle="TableStyleMedium2" defaultPivotStyle="PivotStyleLight16"/>
  <colors>
    <mruColors>
      <color rgb="FFDCA4C1"/>
      <color rgb="FFEEE8D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microsoft.com/office/2017/10/relationships/person" Target="persons/person.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 Id="rId22"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oneCellAnchor>
    <xdr:from>
      <xdr:col>1</xdr:col>
      <xdr:colOff>476249</xdr:colOff>
      <xdr:row>3</xdr:row>
      <xdr:rowOff>28573</xdr:rowOff>
    </xdr:from>
    <xdr:ext cx="8387604" cy="5664015"/>
    <xdr:sp macro="" textlink="">
      <xdr:nvSpPr>
        <xdr:cNvPr id="2" name="TextBox 1">
          <a:extLst>
            <a:ext uri="{FF2B5EF4-FFF2-40B4-BE49-F238E27FC236}">
              <a16:creationId xmlns:a16="http://schemas.microsoft.com/office/drawing/2014/main" id="{6B777670-365F-4399-BA9F-BCAEA1A98AB9}"/>
            </a:ext>
          </a:extLst>
        </xdr:cNvPr>
        <xdr:cNvSpPr txBox="1"/>
      </xdr:nvSpPr>
      <xdr:spPr>
        <a:xfrm>
          <a:off x="1159808" y="566455"/>
          <a:ext cx="8387604" cy="5664015"/>
        </a:xfrm>
        <a:prstGeom prst="rect">
          <a:avLst/>
        </a:prstGeom>
        <a:solidFill>
          <a:schemeClr val="accent1">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GB" sz="1200" b="1">
              <a:solidFill>
                <a:schemeClr val="tx1"/>
              </a:solidFill>
              <a:effectLst/>
              <a:latin typeface="Krub" panose="00000500000000000000" pitchFamily="2" charset="-34"/>
              <a:ea typeface="+mn-ea"/>
              <a:cs typeface="Krub" panose="00000500000000000000" pitchFamily="2" charset="-34"/>
            </a:rPr>
            <a:t>Overview</a:t>
          </a:r>
        </a:p>
        <a:p>
          <a:endParaRPr lang="en-GB" sz="1200">
            <a:solidFill>
              <a:schemeClr val="tx1"/>
            </a:solidFill>
            <a:effectLst/>
            <a:latin typeface="Krub" panose="00000500000000000000" pitchFamily="2" charset="-34"/>
            <a:ea typeface="+mn-ea"/>
            <a:cs typeface="Krub" panose="00000500000000000000" pitchFamily="2" charset="-34"/>
          </a:endParaRPr>
        </a:p>
        <a:p>
          <a:pPr marL="0" marR="0" lvl="0" indent="0" defTabSz="914400" eaLnBrk="1" fontAlgn="auto" latinLnBrk="0" hangingPunct="1">
            <a:lnSpc>
              <a:spcPct val="100000"/>
            </a:lnSpc>
            <a:spcBef>
              <a:spcPts val="0"/>
            </a:spcBef>
            <a:spcAft>
              <a:spcPts val="0"/>
            </a:spcAft>
            <a:buClrTx/>
            <a:buSzTx/>
            <a:buFontTx/>
            <a:buNone/>
            <a:tabLst/>
            <a:defRPr/>
          </a:pPr>
          <a:r>
            <a:rPr lang="en-GB" sz="1200" baseline="0">
              <a:solidFill>
                <a:schemeClr val="tx1"/>
              </a:solidFill>
              <a:effectLst/>
              <a:latin typeface="Krub" panose="00000500000000000000" pitchFamily="2" charset="-34"/>
              <a:ea typeface="+mn-ea"/>
              <a:cs typeface="Krub" panose="00000500000000000000" pitchFamily="2" charset="-34"/>
            </a:rPr>
            <a:t>The objective of this data request is to provide bioresources net MEAV and depreciation data in a standardised manner. This will inform our assessment of which data is most appropriate to use in our econometric cost benchmarking models at PR24. </a:t>
          </a:r>
          <a:endParaRPr lang="en-GB" sz="1200">
            <a:solidFill>
              <a:schemeClr val="tx1"/>
            </a:solidFill>
            <a:effectLst/>
            <a:latin typeface="Krub" panose="00000500000000000000" pitchFamily="2" charset="-34"/>
            <a:ea typeface="+mn-ea"/>
            <a:cs typeface="Krub" panose="00000500000000000000" pitchFamily="2" charset="-34"/>
          </a:endParaRPr>
        </a:p>
        <a:p>
          <a:endParaRPr lang="en-GB" sz="1200">
            <a:solidFill>
              <a:schemeClr val="tx1"/>
            </a:solidFill>
            <a:effectLst/>
            <a:latin typeface="Krub" panose="00000500000000000000" pitchFamily="2" charset="-34"/>
            <a:ea typeface="+mn-ea"/>
            <a:cs typeface="Krub" panose="00000500000000000000" pitchFamily="2" charset="-34"/>
          </a:endParaRPr>
        </a:p>
        <a:p>
          <a:r>
            <a:rPr lang="en-GB" sz="1200" b="1">
              <a:solidFill>
                <a:schemeClr val="tx1"/>
              </a:solidFill>
              <a:effectLst/>
              <a:latin typeface="Krub" panose="00000500000000000000" pitchFamily="2" charset="-34"/>
              <a:ea typeface="+mn-ea"/>
              <a:cs typeface="Krub" panose="00000500000000000000" pitchFamily="2" charset="-34"/>
            </a:rPr>
            <a:t>Basis of the data to be provided</a:t>
          </a:r>
        </a:p>
        <a:p>
          <a:endParaRPr lang="en-GB" sz="1200">
            <a:solidFill>
              <a:schemeClr val="tx1"/>
            </a:solidFill>
            <a:effectLst/>
            <a:latin typeface="Krub" panose="00000500000000000000" pitchFamily="2" charset="-34"/>
            <a:ea typeface="+mn-ea"/>
            <a:cs typeface="Krub" panose="00000500000000000000" pitchFamily="2" charset="-34"/>
          </a:endParaRPr>
        </a:p>
        <a:p>
          <a:pPr marL="0" marR="0" lvl="0" indent="0" defTabSz="914400" eaLnBrk="1" fontAlgn="auto" latinLnBrk="0" hangingPunct="1">
            <a:lnSpc>
              <a:spcPct val="100000"/>
            </a:lnSpc>
            <a:spcBef>
              <a:spcPts val="0"/>
            </a:spcBef>
            <a:spcAft>
              <a:spcPts val="0"/>
            </a:spcAft>
            <a:buClrTx/>
            <a:buSzTx/>
            <a:buFontTx/>
            <a:buNone/>
            <a:tabLst/>
            <a:defRPr/>
          </a:pPr>
          <a:r>
            <a:rPr lang="en-GB" sz="1200" baseline="0">
              <a:solidFill>
                <a:schemeClr val="tx1"/>
              </a:solidFill>
              <a:effectLst/>
              <a:latin typeface="Krub" panose="00000500000000000000" pitchFamily="2" charset="-34"/>
              <a:ea typeface="+mn-ea"/>
              <a:cs typeface="Krub" panose="00000500000000000000" pitchFamily="2" charset="-34"/>
            </a:rPr>
            <a:t>Where companies are required to provide forecast information (i.e. for additions) this should be provided consistent with the information provided at PR19 and which informed our wastewater feeder model. For the avoidance of doubt, companies do not need to make new projections of their activities, but provide data consistent with their previous forecasts. </a:t>
          </a:r>
        </a:p>
        <a:p>
          <a:pPr marL="0" marR="0" lvl="0" indent="0" defTabSz="914400" eaLnBrk="1" fontAlgn="auto" latinLnBrk="0" hangingPunct="1">
            <a:lnSpc>
              <a:spcPct val="100000"/>
            </a:lnSpc>
            <a:spcBef>
              <a:spcPts val="0"/>
            </a:spcBef>
            <a:spcAft>
              <a:spcPts val="0"/>
            </a:spcAft>
            <a:buClrTx/>
            <a:buSzTx/>
            <a:buFontTx/>
            <a:buNone/>
            <a:tabLst/>
            <a:defRPr/>
          </a:pPr>
          <a:endParaRPr lang="en-GB" sz="1200" baseline="0">
            <a:solidFill>
              <a:schemeClr val="tx1"/>
            </a:solidFill>
            <a:effectLst/>
            <a:latin typeface="Krub" panose="00000500000000000000" pitchFamily="2" charset="-34"/>
            <a:ea typeface="+mn-ea"/>
            <a:cs typeface="Krub" panose="00000500000000000000" pitchFamily="2" charset="-34"/>
          </a:endParaRPr>
        </a:p>
        <a:p>
          <a:r>
            <a:rPr lang="en-GB" sz="1200" baseline="0">
              <a:solidFill>
                <a:schemeClr val="tx1"/>
              </a:solidFill>
              <a:effectLst/>
              <a:latin typeface="Krub" panose="00000500000000000000" pitchFamily="2" charset="-34"/>
              <a:ea typeface="+mn-ea"/>
              <a:cs typeface="Krub" panose="00000500000000000000" pitchFamily="2" charset="-34"/>
            </a:rPr>
            <a:t>Where companies are required to provide historical data on an adjusted basis (i.e. current cost depreciation) they should take account of the guidance in this spreadsheet and in the consultation docment including Annex 3. </a:t>
          </a:r>
        </a:p>
        <a:p>
          <a:endParaRPr lang="en-GB" sz="1200" baseline="0">
            <a:solidFill>
              <a:schemeClr val="tx1"/>
            </a:solidFill>
            <a:effectLst/>
            <a:latin typeface="Krub" panose="00000500000000000000" pitchFamily="2" charset="-34"/>
            <a:ea typeface="+mn-ea"/>
            <a:cs typeface="Krub" panose="00000500000000000000" pitchFamily="2" charset="-34"/>
          </a:endParaRPr>
        </a:p>
        <a:p>
          <a:r>
            <a:rPr lang="en-GB" sz="1200" b="0" baseline="0">
              <a:solidFill>
                <a:schemeClr val="tx1"/>
              </a:solidFill>
              <a:effectLst/>
              <a:latin typeface="Krub" panose="00000500000000000000" pitchFamily="2" charset="-34"/>
              <a:ea typeface="+mn-ea"/>
              <a:cs typeface="Krub" panose="00000500000000000000" pitchFamily="2" charset="-34"/>
            </a:rPr>
            <a:t>Data that is requested in real terms (i.e. 2019-20 prices) should use CPIH to make any required adjustments. </a:t>
          </a:r>
        </a:p>
        <a:p>
          <a:endParaRPr lang="en-GB" sz="1200" b="1" baseline="0">
            <a:solidFill>
              <a:schemeClr val="tx1"/>
            </a:solidFill>
            <a:effectLst/>
            <a:latin typeface="Krub" panose="00000500000000000000" pitchFamily="2" charset="-34"/>
            <a:ea typeface="+mn-ea"/>
            <a:cs typeface="Krub" panose="00000500000000000000" pitchFamily="2" charset="-34"/>
          </a:endParaRPr>
        </a:p>
        <a:p>
          <a:r>
            <a:rPr lang="en-GB" sz="1200" b="1" baseline="0">
              <a:solidFill>
                <a:schemeClr val="tx1"/>
              </a:solidFill>
              <a:effectLst/>
              <a:latin typeface="Krub" panose="00000500000000000000" pitchFamily="2" charset="-34"/>
              <a:ea typeface="+mn-ea"/>
              <a:cs typeface="Krub" panose="00000500000000000000" pitchFamily="2" charset="-34"/>
            </a:rPr>
            <a:t>Contact details</a:t>
          </a:r>
        </a:p>
        <a:p>
          <a:endParaRPr lang="en-GB" sz="1200" b="1" baseline="0">
            <a:solidFill>
              <a:schemeClr val="tx1"/>
            </a:solidFill>
            <a:effectLst/>
            <a:latin typeface="Krub" panose="00000500000000000000" pitchFamily="2" charset="-34"/>
            <a:ea typeface="+mn-ea"/>
            <a:cs typeface="Krub" panose="00000500000000000000" pitchFamily="2" charset="-34"/>
          </a:endParaRPr>
        </a:p>
        <a:p>
          <a:r>
            <a:rPr lang="en-GB" sz="1200" b="0" baseline="0">
              <a:solidFill>
                <a:schemeClr val="tx1"/>
              </a:solidFill>
              <a:effectLst/>
              <a:latin typeface="Krub" panose="00000500000000000000" pitchFamily="2" charset="-34"/>
              <a:ea typeface="+mn-ea"/>
              <a:cs typeface="Krub" panose="00000500000000000000" pitchFamily="2" charset="-34"/>
            </a:rPr>
            <a:t>The consultation document provides details of how to submit your reponse to this information request. </a:t>
          </a:r>
        </a:p>
        <a:p>
          <a:endParaRPr lang="en-GB" sz="1200" b="0" baseline="0">
            <a:solidFill>
              <a:schemeClr val="tx1"/>
            </a:solidFill>
            <a:effectLst/>
            <a:latin typeface="Krub" panose="00000500000000000000" pitchFamily="2" charset="-34"/>
            <a:ea typeface="+mn-ea"/>
            <a:cs typeface="Krub" panose="00000500000000000000" pitchFamily="2" charset="-34"/>
          </a:endParaRPr>
        </a:p>
        <a:p>
          <a:r>
            <a:rPr lang="en-GB" sz="1200" b="0" baseline="0">
              <a:solidFill>
                <a:schemeClr val="tx1"/>
              </a:solidFill>
              <a:effectLst/>
              <a:latin typeface="Krub" panose="00000500000000000000" pitchFamily="2" charset="-34"/>
              <a:ea typeface="+mn-ea"/>
              <a:cs typeface="Krub" panose="00000500000000000000" pitchFamily="2" charset="-34"/>
            </a:rPr>
            <a:t>If you have any queries during the consultation period about how to populate this data request, please contact: </a:t>
          </a:r>
          <a:r>
            <a:rPr lang="en-GB" sz="1200" b="0" baseline="0">
              <a:solidFill>
                <a:schemeClr val="accent5"/>
              </a:solidFill>
              <a:effectLst/>
              <a:latin typeface="Krub" panose="00000500000000000000" pitchFamily="2" charset="-34"/>
              <a:ea typeface="+mn-ea"/>
              <a:cs typeface="Krub" panose="00000500000000000000" pitchFamily="2" charset="-34"/>
            </a:rPr>
            <a:t>robert.lee@ofwat.gov.uk</a:t>
          </a:r>
        </a:p>
        <a:p>
          <a:endParaRPr lang="en-GB" sz="1200" b="0" baseline="0">
            <a:solidFill>
              <a:schemeClr val="tx1"/>
            </a:solidFill>
            <a:effectLst/>
            <a:latin typeface="+mn-lt"/>
            <a:ea typeface="+mn-ea"/>
            <a:cs typeface="+mn-cs"/>
          </a:endParaRPr>
        </a:p>
        <a:p>
          <a:endParaRPr lang="en-GB" sz="1200" b="0" baseline="0">
            <a:solidFill>
              <a:schemeClr val="tx1"/>
            </a:solidFill>
            <a:effectLst/>
            <a:latin typeface="+mn-lt"/>
            <a:ea typeface="+mn-ea"/>
            <a:cs typeface="+mn-cs"/>
          </a:endParaRPr>
        </a:p>
        <a:p>
          <a:endParaRPr lang="en-GB" sz="1200" b="1" baseline="0">
            <a:solidFill>
              <a:schemeClr val="tx1"/>
            </a:solidFill>
            <a:effectLst/>
            <a:latin typeface="+mn-lt"/>
            <a:ea typeface="+mn-ea"/>
            <a:cs typeface="+mn-cs"/>
          </a:endParaRPr>
        </a:p>
        <a:p>
          <a:endParaRPr lang="en-GB" sz="1200">
            <a:solidFill>
              <a:schemeClr val="tx1"/>
            </a:solidFill>
            <a:effectLst/>
            <a:latin typeface="+mn-lt"/>
            <a:ea typeface="+mn-ea"/>
            <a:cs typeface="+mn-cs"/>
          </a:endParaRPr>
        </a:p>
        <a:p>
          <a:endParaRPr lang="en-GB" sz="1100" b="1"/>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avid.watson\Desktop\Transfer\ODI-performance-model-reporting-2020-21-Mar_202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bubble.live.sharepoint.ofwat.net/Programmes/Water2020/Project1/Costs%20and%20drivers/Cost%20assessment/Working%20group/Data%20sub-group/2016%20Cost%20assessment%20tables%20(wastewater)%20AS%20SEN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Cover (tables)"/>
      <sheetName val="Validation summary"/>
      <sheetName val="Section 3 &gt;&gt;"/>
      <sheetName val="3A"/>
      <sheetName val="3B"/>
      <sheetName val="3C"/>
      <sheetName val="3D"/>
      <sheetName val="3E"/>
      <sheetName val="3F"/>
      <sheetName val="3F.1"/>
      <sheetName val="3F.2"/>
      <sheetName val="3G"/>
      <sheetName val="3H"/>
      <sheetName val="3I"/>
      <sheetName val="ODI performance model&gt;&gt;"/>
      <sheetName val="Cover (ODI model)"/>
      <sheetName val="Style Guide"/>
      <sheetName val="ToC"/>
      <sheetName val="InpCompany"/>
      <sheetName val="Company_PC_inputs"/>
      <sheetName val="Ofwat_PC_Interventions"/>
      <sheetName val="InpPerformance"/>
      <sheetName val="Performance"/>
      <sheetName val="Sharing mechanism"/>
      <sheetName val="Aggregate calculations"/>
      <sheetName val="Model outputs - PC level"/>
      <sheetName val="Model outputs - Aggregate level"/>
      <sheetName val="F_Outputs"/>
      <sheetName val="ODI data sheets&gt;&gt;"/>
      <sheetName val="Validation"/>
      <sheetName val="App1"/>
      <sheetName val="App1b"/>
      <sheetName val="PC lists"/>
    </sheetNames>
    <sheetDataSet>
      <sheetData sheetId="0" refreshError="1"/>
      <sheetData sheetId="1" refreshError="1"/>
      <sheetData sheetId="2"/>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
      <sheetName val="Drop down menu"/>
      <sheetName val="Introduction"/>
      <sheetName val="Validation"/>
      <sheetName val="Expenditure by unit"/>
      <sheetName val="Expenditure by purpose"/>
      <sheetName val="Sewage treatment £"/>
      <sheetName val="Large STW"/>
      <sheetName val="Population"/>
      <sheetName val="Network"/>
      <sheetName val="Sewage treatment"/>
      <sheetName val="Sludge (revised)"/>
      <sheetName val="Sludge treatment"/>
      <sheetName val="Othe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persons/person.xml><?xml version="1.0" encoding="utf-8"?>
<personList xmlns="http://schemas.microsoft.com/office/spreadsheetml/2018/threadedcomments" xmlns:x="http://schemas.openxmlformats.org/spreadsheetml/2006/main">
  <person displayName="Robert Lee" id="{1468AFF8-8B1A-49EF-BD07-B0ED83C3F752}" userId="Robert.Lee@ofwat.gov.uk" providerId="PeoplePicker"/>
  <person displayName="Alex Whitmarsh" id="{EAF2F8E3-660B-423A-81AF-A53F3F99ED15}" userId="S::Alex.Whitmarsh@ofwat.gov.uk::63ae3080-3cba-4e14-8668-2718b26cbdb3"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D43" dT="2021-12-03T10:59:33.33" personId="{EAF2F8E3-660B-423A-81AF-A53F3F99ED15}" id="{8EAF2F3C-03A1-41C7-9AE0-73E700C5513D}">
    <text>@Robert Lee To note, added a bit more text by way of depreciation.</text>
    <mentions>
      <mention mentionpersonId="{1468AFF8-8B1A-49EF-BD07-B0ED83C3F752}" mentionId="{A31DA3A0-1E38-4EF3-AE83-30DB13B2565E}" startIndex="0" length="11"/>
    </mentions>
  </threadedComment>
  <threadedComment ref="D44" dT="2021-12-03T10:59:33.33" personId="{EAF2F8E3-660B-423A-81AF-A53F3F99ED15}" id="{5868FEA2-3E4B-4590-9FAC-D2DC2DF375A5}">
    <text>@Robert Lee To note, added a bit more text by way of depreciation.</text>
    <mentions>
      <mention mentionpersonId="{1468AFF8-8B1A-49EF-BD07-B0ED83C3F752}" mentionId="{2271D69F-F8B2-409C-A800-46C5CD6FBF25}" startIndex="0" length="11"/>
    </mentions>
  </threadedComment>
  <threadedComment ref="D45" dT="2021-12-03T10:59:33.33" personId="{EAF2F8E3-660B-423A-81AF-A53F3F99ED15}" id="{31037269-F0CB-47FD-884F-112A7C9B863D}">
    <text>@Robert Lee To note, added a bit more text by way of depreciation.</text>
    <mentions>
      <mention mentionpersonId="{1468AFF8-8B1A-49EF-BD07-B0ED83C3F752}" mentionId="{E93D22E2-EDBA-40AD-8669-887974671462}" startIndex="0" length="11"/>
    </mentions>
  </threadedComment>
</ThreadedComments>
</file>

<file path=xl/threadedComments/threadedComment2.xml><?xml version="1.0" encoding="utf-8"?>
<ThreadedComments xmlns="http://schemas.microsoft.com/office/spreadsheetml/2018/threadedcomments" xmlns:x="http://schemas.openxmlformats.org/spreadsheetml/2006/main">
  <threadedComment ref="G17" dT="2021-11-30T10:40:19.13" personId="{EAF2F8E3-660B-423A-81AF-A53F3F99ED15}" id="{6EA58B91-6E7D-4BC0-9247-3CA0DB8AA44C}">
    <text>@Robert LeeThis references G8 with is sludge treatment</text>
    <mentions>
      <mention mentionpersonId="{1468AFF8-8B1A-49EF-BD07-B0ED83C3F752}" mentionId="{84CB32A1-4884-47C1-A21B-793D4A25F116}" startIndex="0" length="11"/>
    </mentions>
  </threadedComment>
</ThreadedComments>
</file>

<file path=xl/threadedComments/threadedComment3.xml><?xml version="1.0" encoding="utf-8"?>
<ThreadedComments xmlns="http://schemas.microsoft.com/office/spreadsheetml/2018/threadedcomments" xmlns:x="http://schemas.openxmlformats.org/spreadsheetml/2006/main">
  <threadedComment ref="G17" dT="2021-11-30T10:40:19.13" personId="{EAF2F8E3-660B-423A-81AF-A53F3F99ED15}" id="{07A64D70-F77B-400B-8C85-53BC88610E7D}" done="1">
    <text>@Robert LeeThis references G8 with is sludge treatment</text>
    <mentions>
      <mention mentionpersonId="{1468AFF8-8B1A-49EF-BD07-B0ED83C3F752}" mentionId="{4B4D71A1-655C-4CF2-B7CD-3EA123168868}" startIndex="0" length="11"/>
    </mentions>
  </threadedComment>
</ThreadedComments>
</file>

<file path=xl/threadedComments/threadedComment4.xml><?xml version="1.0" encoding="utf-8"?>
<ThreadedComments xmlns="http://schemas.microsoft.com/office/spreadsheetml/2018/threadedcomments" xmlns:x="http://schemas.openxmlformats.org/spreadsheetml/2006/main">
  <threadedComment ref="G17" dT="2021-11-30T10:40:19.13" personId="{EAF2F8E3-660B-423A-81AF-A53F3F99ED15}" id="{084233CD-C31E-4790-8EA7-6CB2FD08927C}" done="1">
    <text>@Robert LeeThis references G8 with is sludge treatment</text>
    <mentions>
      <mention mentionpersonId="{1468AFF8-8B1A-49EF-BD07-B0ED83C3F752}" mentionId="{94C13694-814D-4430-ACE1-4A4936DAF164}" startIndex="0" length="11"/>
    </mentions>
  </threadedComment>
</ThreadedComments>
</file>

<file path=xl/worksheets/_rels/sheet10.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8.bin"/><Relationship Id="rId4" Type="http://schemas.microsoft.com/office/2017/10/relationships/threadedComment" Target="../threadedComments/threadedComment4.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 Id="rId4" Type="http://schemas.microsoft.com/office/2017/10/relationships/threadedComment" Target="../threadedComments/threadedComment1.xml"/></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 Id="rId4" Type="http://schemas.microsoft.com/office/2017/10/relationships/threadedComment" Target="../threadedComments/threadedComment2.xml"/></Relationships>
</file>

<file path=xl/worksheets/_rels/sheet9.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 Id="rId4" Type="http://schemas.microsoft.com/office/2017/10/relationships/threadedComment" Target="../threadedComments/threadedComment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15"/>
  <sheetViews>
    <sheetView workbookViewId="0"/>
  </sheetViews>
  <sheetFormatPr defaultRowHeight="13.5"/>
  <sheetData>
    <row r="1" spans="1:2">
      <c r="A1" t="s">
        <v>0</v>
      </c>
      <c r="B1" t="s">
        <v>1</v>
      </c>
    </row>
    <row r="2" spans="1:2">
      <c r="A2" t="s">
        <v>2</v>
      </c>
      <c r="B2" t="s">
        <v>3</v>
      </c>
    </row>
    <row r="3" spans="1:2">
      <c r="A3" t="s">
        <v>4</v>
      </c>
      <c r="B3" t="s">
        <v>5</v>
      </c>
    </row>
    <row r="4" spans="1:2">
      <c r="A4" t="s">
        <v>6</v>
      </c>
      <c r="B4" t="s">
        <v>7</v>
      </c>
    </row>
    <row r="5" spans="1:2">
      <c r="A5" t="s">
        <v>8</v>
      </c>
      <c r="B5" t="s">
        <v>9</v>
      </c>
    </row>
    <row r="6" spans="1:2">
      <c r="A6" t="s">
        <v>10</v>
      </c>
      <c r="B6" t="s">
        <v>11</v>
      </c>
    </row>
    <row r="7" spans="1:2">
      <c r="A7" t="s">
        <v>12</v>
      </c>
      <c r="B7" t="s">
        <v>13</v>
      </c>
    </row>
    <row r="8" spans="1:2">
      <c r="A8" t="s">
        <v>14</v>
      </c>
      <c r="B8" t="s">
        <v>13</v>
      </c>
    </row>
    <row r="9" spans="1:2">
      <c r="A9" t="s">
        <v>15</v>
      </c>
      <c r="B9" t="s">
        <v>16</v>
      </c>
    </row>
    <row r="10" spans="1:2">
      <c r="A10" t="s">
        <v>17</v>
      </c>
      <c r="B10" t="s">
        <v>16</v>
      </c>
    </row>
    <row r="11" spans="1:2">
      <c r="A11" t="s">
        <v>18</v>
      </c>
      <c r="B11" t="s">
        <v>16</v>
      </c>
    </row>
    <row r="12" spans="1:2">
      <c r="A12" t="s">
        <v>19</v>
      </c>
      <c r="B12" t="s">
        <v>16</v>
      </c>
    </row>
    <row r="13" spans="1:2">
      <c r="A13" t="s">
        <v>20</v>
      </c>
      <c r="B13" t="s">
        <v>21</v>
      </c>
    </row>
    <row r="14" spans="1:2">
      <c r="A14" t="s">
        <v>22</v>
      </c>
      <c r="B14" t="s">
        <v>23</v>
      </c>
    </row>
    <row r="15" spans="1:2">
      <c r="A15" t="s">
        <v>24</v>
      </c>
      <c r="B15" t="s">
        <v>25</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6BA44F-067C-4DA5-9452-CB693F12B4C2}">
  <sheetPr>
    <pageSetUpPr fitToPage="1"/>
  </sheetPr>
  <dimension ref="A1:P63"/>
  <sheetViews>
    <sheetView view="pageBreakPreview" zoomScaleNormal="100" zoomScaleSheetLayoutView="100" workbookViewId="0"/>
  </sheetViews>
  <sheetFormatPr defaultColWidth="8.75" defaultRowHeight="13.5"/>
  <cols>
    <col min="1" max="2" width="5.75" customWidth="1"/>
    <col min="3" max="3" width="5" customWidth="1"/>
    <col min="4" max="4" width="33.5" customWidth="1"/>
    <col min="6" max="6" width="6.25" customWidth="1"/>
    <col min="7" max="16" width="7.375" customWidth="1"/>
    <col min="17" max="17" width="1.625" customWidth="1"/>
    <col min="18" max="18" width="2.375" customWidth="1"/>
  </cols>
  <sheetData>
    <row r="1" spans="1:16" ht="19.899999999999999">
      <c r="A1" s="9">
        <v>8</v>
      </c>
      <c r="B1" s="9" t="s">
        <v>234</v>
      </c>
    </row>
    <row r="2" spans="1:16" ht="13.9" thickBot="1"/>
    <row r="3" spans="1:16" ht="26.65" thickBot="1">
      <c r="C3" s="187" t="s">
        <v>28</v>
      </c>
      <c r="D3" s="188"/>
      <c r="E3" s="1" t="s">
        <v>29</v>
      </c>
      <c r="F3" s="70" t="s">
        <v>116</v>
      </c>
      <c r="G3" s="70" t="s">
        <v>126</v>
      </c>
      <c r="H3" s="70" t="s">
        <v>127</v>
      </c>
      <c r="I3" s="70" t="s">
        <v>128</v>
      </c>
      <c r="J3" s="70" t="s">
        <v>129</v>
      </c>
      <c r="K3" s="70" t="s">
        <v>130</v>
      </c>
      <c r="L3" s="70" t="s">
        <v>131</v>
      </c>
      <c r="M3" s="70" t="s">
        <v>132</v>
      </c>
      <c r="N3" s="70" t="s">
        <v>133</v>
      </c>
      <c r="O3" s="70" t="s">
        <v>134</v>
      </c>
      <c r="P3" s="70" t="s">
        <v>135</v>
      </c>
    </row>
    <row r="4" spans="1:16" ht="13.9" thickBot="1">
      <c r="C4" s="141"/>
      <c r="D4" s="141"/>
      <c r="E4" s="142"/>
      <c r="F4" s="143"/>
      <c r="G4" s="230" t="s">
        <v>136</v>
      </c>
      <c r="H4" s="231"/>
      <c r="I4" s="231"/>
      <c r="J4" s="231"/>
      <c r="K4" s="231"/>
      <c r="L4" s="231"/>
      <c r="M4" s="231"/>
      <c r="N4" s="231"/>
      <c r="O4" s="231"/>
      <c r="P4" s="232"/>
    </row>
    <row r="5" spans="1:16" ht="18" customHeight="1" thickBot="1">
      <c r="G5" s="1" t="s">
        <v>137</v>
      </c>
      <c r="H5" s="1" t="s">
        <v>137</v>
      </c>
      <c r="I5" s="1" t="s">
        <v>137</v>
      </c>
      <c r="J5" s="1" t="s">
        <v>137</v>
      </c>
      <c r="K5" s="1" t="s">
        <v>137</v>
      </c>
      <c r="L5" s="1" t="s">
        <v>137</v>
      </c>
      <c r="M5" s="1" t="s">
        <v>137</v>
      </c>
      <c r="N5" s="1" t="s">
        <v>137</v>
      </c>
      <c r="O5" s="1" t="s">
        <v>137</v>
      </c>
      <c r="P5" s="1" t="s">
        <v>137</v>
      </c>
    </row>
    <row r="6" spans="1:16" ht="16.5" customHeight="1" thickBot="1">
      <c r="C6" s="8"/>
      <c r="D6" s="8"/>
      <c r="E6" s="8"/>
      <c r="F6" s="8"/>
      <c r="G6" s="8"/>
      <c r="H6" s="8"/>
      <c r="I6" s="48"/>
      <c r="J6" s="48"/>
      <c r="K6" s="48"/>
    </row>
    <row r="7" spans="1:16" ht="13.9" thickBot="1">
      <c r="C7" s="98" t="s">
        <v>37</v>
      </c>
      <c r="D7" s="99" t="s">
        <v>235</v>
      </c>
      <c r="E7" s="8"/>
      <c r="F7" s="8"/>
      <c r="G7" s="8"/>
      <c r="H7" s="8"/>
      <c r="I7" s="48"/>
      <c r="J7" s="48"/>
      <c r="K7" s="48"/>
    </row>
    <row r="8" spans="1:16">
      <c r="C8" s="69">
        <v>1</v>
      </c>
      <c r="D8" s="20" t="s">
        <v>189</v>
      </c>
      <c r="E8" s="2"/>
      <c r="F8" s="2">
        <v>3</v>
      </c>
      <c r="G8" s="78">
        <f>'1.MEAV'!G9</f>
        <v>0</v>
      </c>
      <c r="H8" s="76"/>
      <c r="I8" s="76"/>
      <c r="J8" s="76"/>
      <c r="K8" s="76"/>
      <c r="L8" s="76"/>
      <c r="M8" s="76"/>
      <c r="N8" s="76"/>
      <c r="O8" s="76"/>
      <c r="P8" s="83"/>
    </row>
    <row r="9" spans="1:16">
      <c r="C9" s="72">
        <v>2</v>
      </c>
      <c r="D9" s="73" t="s">
        <v>190</v>
      </c>
      <c r="E9" s="74"/>
      <c r="F9" s="66">
        <v>3</v>
      </c>
      <c r="G9" s="80">
        <v>0</v>
      </c>
      <c r="H9" s="77">
        <f>G11</f>
        <v>0</v>
      </c>
      <c r="I9" s="77">
        <f t="shared" ref="I9:K9" si="0">H11</f>
        <v>0</v>
      </c>
      <c r="J9" s="77">
        <f t="shared" si="0"/>
        <v>0</v>
      </c>
      <c r="K9" s="77">
        <f t="shared" si="0"/>
        <v>0</v>
      </c>
      <c r="L9" s="77"/>
      <c r="M9" s="77"/>
      <c r="N9" s="77"/>
      <c r="O9" s="77"/>
      <c r="P9" s="84"/>
    </row>
    <row r="10" spans="1:16">
      <c r="C10" s="68">
        <v>3</v>
      </c>
      <c r="D10" s="82" t="s">
        <v>115</v>
      </c>
      <c r="E10" s="66"/>
      <c r="F10" s="66">
        <v>3</v>
      </c>
      <c r="G10" s="79">
        <f>'4.Additions'!P10+'4.Additions'!P17</f>
        <v>0</v>
      </c>
      <c r="H10" s="79">
        <f>'4.Additions'!Q10+'4.Additions'!Q17</f>
        <v>0</v>
      </c>
      <c r="I10" s="79">
        <f>'4.Additions'!R10+'4.Additions'!R17</f>
        <v>0</v>
      </c>
      <c r="J10" s="79">
        <f>'4.Additions'!S10+'4.Additions'!S17</f>
        <v>0</v>
      </c>
      <c r="K10" s="79">
        <f>'4.Additions'!T10+'4.Additions'!T17</f>
        <v>0</v>
      </c>
      <c r="L10" s="79">
        <f>'4.Additions'!U10+'4.Additions'!U17</f>
        <v>0</v>
      </c>
      <c r="M10" s="79">
        <f>'4.Additions'!V10+'4.Additions'!V17</f>
        <v>0</v>
      </c>
      <c r="N10" s="79">
        <f>'4.Additions'!W10+'4.Additions'!W17</f>
        <v>0</v>
      </c>
      <c r="O10" s="79">
        <f>'4.Additions'!X10+'4.Additions'!X17</f>
        <v>0</v>
      </c>
      <c r="P10" s="79">
        <f>'4.Additions'!Y10+'4.Additions'!Y17</f>
        <v>0</v>
      </c>
    </row>
    <row r="11" spans="1:16">
      <c r="C11" s="68">
        <v>4</v>
      </c>
      <c r="D11" s="82" t="s">
        <v>191</v>
      </c>
      <c r="E11" s="66"/>
      <c r="F11" s="66">
        <v>3</v>
      </c>
      <c r="G11" s="79">
        <f>G9+G10</f>
        <v>0</v>
      </c>
      <c r="H11" s="79">
        <f t="shared" ref="H11:K11" si="1">H9+H10</f>
        <v>0</v>
      </c>
      <c r="I11" s="79">
        <f t="shared" si="1"/>
        <v>0</v>
      </c>
      <c r="J11" s="79">
        <f t="shared" si="1"/>
        <v>0</v>
      </c>
      <c r="K11" s="79">
        <f t="shared" si="1"/>
        <v>0</v>
      </c>
      <c r="L11" s="172"/>
      <c r="M11" s="172"/>
      <c r="N11" s="172"/>
      <c r="O11" s="172"/>
      <c r="P11" s="175"/>
    </row>
    <row r="12" spans="1:16">
      <c r="C12" s="68">
        <v>5</v>
      </c>
      <c r="D12" s="82" t="s">
        <v>192</v>
      </c>
      <c r="E12" s="66"/>
      <c r="F12" s="66">
        <v>3</v>
      </c>
      <c r="G12" s="172"/>
      <c r="H12" s="172"/>
      <c r="I12" s="172"/>
      <c r="J12" s="172"/>
      <c r="K12" s="172"/>
      <c r="L12" s="174">
        <v>0</v>
      </c>
      <c r="M12" s="79">
        <f>L13</f>
        <v>0</v>
      </c>
      <c r="N12" s="79">
        <f t="shared" ref="N12:P12" si="2">M13</f>
        <v>0</v>
      </c>
      <c r="O12" s="79">
        <f t="shared" si="2"/>
        <v>0</v>
      </c>
      <c r="P12" s="85">
        <f t="shared" si="2"/>
        <v>0</v>
      </c>
    </row>
    <row r="13" spans="1:16" ht="13.9" thickBot="1">
      <c r="C13" s="89">
        <v>6</v>
      </c>
      <c r="D13" s="21" t="s">
        <v>228</v>
      </c>
      <c r="E13" s="16"/>
      <c r="F13" s="16">
        <v>3</v>
      </c>
      <c r="G13" s="173"/>
      <c r="H13" s="173"/>
      <c r="I13" s="173"/>
      <c r="J13" s="173"/>
      <c r="K13" s="173"/>
      <c r="L13" s="90">
        <f>L10+L12</f>
        <v>0</v>
      </c>
      <c r="M13" s="90">
        <f t="shared" ref="M13:P13" si="3">M10+M12</f>
        <v>0</v>
      </c>
      <c r="N13" s="90">
        <f t="shared" si="3"/>
        <v>0</v>
      </c>
      <c r="O13" s="90">
        <f t="shared" si="3"/>
        <v>0</v>
      </c>
      <c r="P13" s="91">
        <f t="shared" si="3"/>
        <v>0</v>
      </c>
    </row>
    <row r="14" spans="1:16" ht="13.9" thickBot="1"/>
    <row r="15" spans="1:16" ht="13.9" thickBot="1">
      <c r="C15" s="98" t="s">
        <v>44</v>
      </c>
      <c r="D15" s="99" t="s">
        <v>236</v>
      </c>
      <c r="E15" s="8"/>
      <c r="F15" s="8"/>
      <c r="G15" s="8"/>
      <c r="H15" s="8"/>
      <c r="I15" s="48"/>
      <c r="J15" s="48"/>
      <c r="K15" s="48"/>
    </row>
    <row r="16" spans="1:16">
      <c r="C16" s="69">
        <v>7</v>
      </c>
      <c r="D16" s="20" t="s">
        <v>195</v>
      </c>
      <c r="E16" s="2"/>
      <c r="F16" s="2">
        <v>3</v>
      </c>
      <c r="G16" s="81">
        <f>'1.MEAV'!G9-'1.MEAV'!J9</f>
        <v>0</v>
      </c>
      <c r="H16" s="78" t="e">
        <f>G18</f>
        <v>#DIV/0!</v>
      </c>
      <c r="I16" s="78" t="e">
        <f t="shared" ref="I16:P16" si="4">H18</f>
        <v>#DIV/0!</v>
      </c>
      <c r="J16" s="78" t="e">
        <f t="shared" si="4"/>
        <v>#DIV/0!</v>
      </c>
      <c r="K16" s="78" t="e">
        <f t="shared" si="4"/>
        <v>#DIV/0!</v>
      </c>
      <c r="L16" s="78" t="e">
        <f t="shared" si="4"/>
        <v>#DIV/0!</v>
      </c>
      <c r="M16" s="78" t="e">
        <f t="shared" si="4"/>
        <v>#DIV/0!</v>
      </c>
      <c r="N16" s="78" t="e">
        <f t="shared" si="4"/>
        <v>#DIV/0!</v>
      </c>
      <c r="O16" s="78" t="e">
        <f t="shared" si="4"/>
        <v>#DIV/0!</v>
      </c>
      <c r="P16" s="86" t="e">
        <f t="shared" si="4"/>
        <v>#DIV/0!</v>
      </c>
    </row>
    <row r="17" spans="3:16">
      <c r="C17" s="92">
        <v>8</v>
      </c>
      <c r="D17" s="93" t="s">
        <v>196</v>
      </c>
      <c r="E17" s="67"/>
      <c r="F17" s="67">
        <v>3</v>
      </c>
      <c r="G17" s="94" t="e">
        <f>IF(($G$8/('1.MEAV'!$H$9+'1.MEAV'!$I$9)+G16)&gt;$G$8,MAX(0,$G$8-F18),$G$8/('1.MEAV'!$H$9+'1.MEAV'!$I$9))</f>
        <v>#DIV/0!</v>
      </c>
      <c r="H17" s="94" t="e">
        <f>IF(($G$8/('1.MEAV'!$H$9+'1.MEAV'!$I$9)+H16)&gt;$G$8,MAX(0,$G$8-G18),$G$8/('1.MEAV'!$H$9+'1.MEAV'!$I$9))</f>
        <v>#DIV/0!</v>
      </c>
      <c r="I17" s="94" t="e">
        <f>IF(($G$8/('1.MEAV'!$H$9+'1.MEAV'!$I$9)+I16)&gt;$G$8,MAX(0,$G$8-H18),$G$8/('1.MEAV'!$H$9+'1.MEAV'!$I$9))</f>
        <v>#DIV/0!</v>
      </c>
      <c r="J17" s="94" t="e">
        <f>IF(($G$8/('1.MEAV'!$H$9+'1.MEAV'!$I$9)+J16)&gt;$G$8,MAX(0,$G$8-I18),$G$8/('1.MEAV'!$H$9+'1.MEAV'!$I$9))</f>
        <v>#DIV/0!</v>
      </c>
      <c r="K17" s="94" t="e">
        <f>IF(($G$8/('1.MEAV'!$H$9+'1.MEAV'!$I$9)+K16)&gt;$G$8,MAX(0,$G$8-J18),$G$8/('1.MEAV'!$H$9+'1.MEAV'!$I$9))</f>
        <v>#DIV/0!</v>
      </c>
      <c r="L17" s="94" t="e">
        <f>IF(($G$8/('1.MEAV'!$H$9+'1.MEAV'!$I$9)+L16)&gt;$G$8,MAX(0,$G$8-K18),$G$8/('1.MEAV'!$H$9+'1.MEAV'!$I$9))</f>
        <v>#DIV/0!</v>
      </c>
      <c r="M17" s="94" t="e">
        <f>IF(($G$8/('1.MEAV'!$H$9+'1.MEAV'!$I$9)+M16)&gt;$G$8,MAX(0,$G$8-L18),$G$8/('1.MEAV'!$H$9+'1.MEAV'!$I$9))</f>
        <v>#DIV/0!</v>
      </c>
      <c r="N17" s="94" t="e">
        <f>IF(($G$8/('1.MEAV'!$H$9+'1.MEAV'!$I$9)+N16)&gt;$G$8,MAX(0,$G$8-M18),$G$8/('1.MEAV'!$H$9+'1.MEAV'!$I$9))</f>
        <v>#DIV/0!</v>
      </c>
      <c r="O17" s="94" t="e">
        <f>IF(($G$8/('1.MEAV'!$H$9+'1.MEAV'!$I$9)+O16)&gt;$G$8,MAX(0,$G$8-N18),$G$8/('1.MEAV'!$H$9+'1.MEAV'!$I$9))</f>
        <v>#DIV/0!</v>
      </c>
      <c r="P17" s="95" t="e">
        <f>IF(($G$8/('1.MEAV'!$H$9+'1.MEAV'!$I$9)+P16)&gt;$G$8,MAX(0,$G$8-O18),$G$8/('1.MEAV'!$H$9+'1.MEAV'!$I$9))</f>
        <v>#DIV/0!</v>
      </c>
    </row>
    <row r="18" spans="3:16" ht="13.9" thickBot="1">
      <c r="C18" s="89">
        <v>9</v>
      </c>
      <c r="D18" s="21" t="s">
        <v>197</v>
      </c>
      <c r="E18" s="16"/>
      <c r="F18" s="16">
        <v>3</v>
      </c>
      <c r="G18" s="90" t="e">
        <f>SUM(G16:G17)</f>
        <v>#DIV/0!</v>
      </c>
      <c r="H18" s="90" t="e">
        <f>SUM(H16:H17)</f>
        <v>#DIV/0!</v>
      </c>
      <c r="I18" s="90" t="e">
        <f t="shared" ref="I18:P18" si="5">SUM(I16:I17)</f>
        <v>#DIV/0!</v>
      </c>
      <c r="J18" s="90" t="e">
        <f t="shared" si="5"/>
        <v>#DIV/0!</v>
      </c>
      <c r="K18" s="90" t="e">
        <f t="shared" si="5"/>
        <v>#DIV/0!</v>
      </c>
      <c r="L18" s="90" t="e">
        <f t="shared" si="5"/>
        <v>#DIV/0!</v>
      </c>
      <c r="M18" s="90" t="e">
        <f t="shared" si="5"/>
        <v>#DIV/0!</v>
      </c>
      <c r="N18" s="90" t="e">
        <f t="shared" si="5"/>
        <v>#DIV/0!</v>
      </c>
      <c r="O18" s="90" t="e">
        <f t="shared" si="5"/>
        <v>#DIV/0!</v>
      </c>
      <c r="P18" s="91" t="e">
        <f t="shared" si="5"/>
        <v>#DIV/0!</v>
      </c>
    </row>
    <row r="19" spans="3:16" ht="13.9" thickBot="1">
      <c r="F19" s="6"/>
      <c r="G19" s="108"/>
      <c r="H19" s="108"/>
      <c r="I19" s="108"/>
      <c r="J19" s="108"/>
      <c r="K19" s="108"/>
      <c r="L19" s="108"/>
      <c r="M19" s="108"/>
      <c r="N19" s="108"/>
      <c r="O19" s="108"/>
      <c r="P19" s="108"/>
    </row>
    <row r="20" spans="3:16" ht="13.9" thickBot="1">
      <c r="C20" s="98" t="s">
        <v>198</v>
      </c>
      <c r="D20" s="99" t="s">
        <v>237</v>
      </c>
      <c r="E20" s="8"/>
      <c r="F20" s="8"/>
      <c r="G20" s="64"/>
      <c r="H20" s="8"/>
      <c r="I20" s="48"/>
      <c r="J20" s="48"/>
      <c r="K20" s="48"/>
    </row>
    <row r="21" spans="3:16">
      <c r="C21" s="69">
        <v>10</v>
      </c>
      <c r="D21" s="20" t="s">
        <v>195</v>
      </c>
      <c r="E21" s="2"/>
      <c r="F21" s="2">
        <v>3</v>
      </c>
      <c r="G21" s="176">
        <v>0</v>
      </c>
      <c r="H21" s="78" t="e">
        <f>G23</f>
        <v>#DIV/0!</v>
      </c>
      <c r="I21" s="78" t="e">
        <f t="shared" ref="I21:P21" si="6">H23</f>
        <v>#DIV/0!</v>
      </c>
      <c r="J21" s="78" t="e">
        <f t="shared" si="6"/>
        <v>#DIV/0!</v>
      </c>
      <c r="K21" s="78" t="e">
        <f t="shared" si="6"/>
        <v>#DIV/0!</v>
      </c>
      <c r="L21" s="78" t="e">
        <f t="shared" si="6"/>
        <v>#DIV/0!</v>
      </c>
      <c r="M21" s="78" t="e">
        <f t="shared" si="6"/>
        <v>#DIV/0!</v>
      </c>
      <c r="N21" s="78" t="e">
        <f t="shared" si="6"/>
        <v>#DIV/0!</v>
      </c>
      <c r="O21" s="78" t="e">
        <f t="shared" si="6"/>
        <v>#DIV/0!</v>
      </c>
      <c r="P21" s="86" t="e">
        <f t="shared" si="6"/>
        <v>#DIV/0!</v>
      </c>
    </row>
    <row r="22" spans="3:16">
      <c r="C22" s="92">
        <v>11</v>
      </c>
      <c r="D22" s="93" t="s">
        <v>196</v>
      </c>
      <c r="E22" s="67"/>
      <c r="F22" s="67">
        <v>3</v>
      </c>
      <c r="G22" s="94" t="e">
        <f>G11/('1.MEAV'!$H$9+'1.MEAV'!$I$9)</f>
        <v>#DIV/0!</v>
      </c>
      <c r="H22" s="94" t="e">
        <f>H11/('1.MEAV'!$H$9+'1.MEAV'!$I$9)</f>
        <v>#DIV/0!</v>
      </c>
      <c r="I22" s="94" t="e">
        <f>I11/('1.MEAV'!$H$9+'1.MEAV'!$I$9)</f>
        <v>#DIV/0!</v>
      </c>
      <c r="J22" s="94" t="e">
        <f>J11/('1.MEAV'!$H$9+'1.MEAV'!$I$9)</f>
        <v>#DIV/0!</v>
      </c>
      <c r="K22" s="94" t="e">
        <f>K11/('1.MEAV'!$H$9+'1.MEAV'!$I$9)</f>
        <v>#DIV/0!</v>
      </c>
      <c r="L22" s="94" t="e">
        <f>$K11/('1.MEAV'!$H$9+'1.MEAV'!$I$9)</f>
        <v>#DIV/0!</v>
      </c>
      <c r="M22" s="94" t="e">
        <f>$K11/('1.MEAV'!$H$9+'1.MEAV'!$I$9)</f>
        <v>#DIV/0!</v>
      </c>
      <c r="N22" s="94" t="e">
        <f>$K11/('1.MEAV'!$H$9+'1.MEAV'!$I$9)</f>
        <v>#DIV/0!</v>
      </c>
      <c r="O22" s="94" t="e">
        <f>$K11/('1.MEAV'!$H$9+'1.MEAV'!$I$9)</f>
        <v>#DIV/0!</v>
      </c>
      <c r="P22" s="94" t="e">
        <f>$K11/('1.MEAV'!$H$9+'1.MEAV'!$I$9)</f>
        <v>#DIV/0!</v>
      </c>
    </row>
    <row r="23" spans="3:16" ht="13.9" thickBot="1">
      <c r="C23" s="89">
        <v>12</v>
      </c>
      <c r="D23" s="21" t="s">
        <v>197</v>
      </c>
      <c r="E23" s="16"/>
      <c r="F23" s="16">
        <v>3</v>
      </c>
      <c r="G23" s="90" t="e">
        <f>SUM(G21:G22)</f>
        <v>#DIV/0!</v>
      </c>
      <c r="H23" s="90" t="e">
        <f>SUM(H21:H22)</f>
        <v>#DIV/0!</v>
      </c>
      <c r="I23" s="90" t="e">
        <f t="shared" ref="I23:P23" si="7">SUM(I21:I22)</f>
        <v>#DIV/0!</v>
      </c>
      <c r="J23" s="90" t="e">
        <f t="shared" si="7"/>
        <v>#DIV/0!</v>
      </c>
      <c r="K23" s="90" t="e">
        <f t="shared" si="7"/>
        <v>#DIV/0!</v>
      </c>
      <c r="L23" s="90" t="e">
        <f t="shared" si="7"/>
        <v>#DIV/0!</v>
      </c>
      <c r="M23" s="90" t="e">
        <f t="shared" si="7"/>
        <v>#DIV/0!</v>
      </c>
      <c r="N23" s="90" t="e">
        <f t="shared" si="7"/>
        <v>#DIV/0!</v>
      </c>
      <c r="O23" s="90" t="e">
        <f t="shared" si="7"/>
        <v>#DIV/0!</v>
      </c>
      <c r="P23" s="91" t="e">
        <f t="shared" si="7"/>
        <v>#DIV/0!</v>
      </c>
    </row>
    <row r="24" spans="3:16" ht="13.9" thickBot="1">
      <c r="C24" s="7"/>
      <c r="D24" s="8"/>
      <c r="E24" s="6"/>
      <c r="F24" s="6"/>
      <c r="G24" s="108"/>
      <c r="H24" s="108"/>
      <c r="I24" s="108"/>
      <c r="J24" s="108"/>
      <c r="K24" s="108"/>
      <c r="L24" s="108"/>
      <c r="M24" s="108"/>
      <c r="N24" s="108"/>
      <c r="O24" s="108"/>
      <c r="P24" s="108"/>
    </row>
    <row r="25" spans="3:16" ht="13.9" thickBot="1">
      <c r="C25" s="98" t="s">
        <v>200</v>
      </c>
      <c r="D25" s="99" t="s">
        <v>238</v>
      </c>
      <c r="E25" s="8"/>
      <c r="F25" s="8"/>
      <c r="G25" s="64"/>
      <c r="H25" s="8"/>
      <c r="I25" s="48"/>
      <c r="J25" s="48"/>
      <c r="K25" s="48"/>
    </row>
    <row r="26" spans="3:16">
      <c r="C26" s="69">
        <v>13</v>
      </c>
      <c r="D26" s="20" t="s">
        <v>195</v>
      </c>
      <c r="E26" s="2"/>
      <c r="F26" s="2">
        <v>3</v>
      </c>
      <c r="G26" s="168"/>
      <c r="H26" s="168"/>
      <c r="I26" s="168"/>
      <c r="J26" s="168"/>
      <c r="K26" s="168"/>
      <c r="L26" s="171">
        <v>0</v>
      </c>
      <c r="M26" s="78" t="e">
        <f t="shared" ref="M26:P26" si="8">L28</f>
        <v>#DIV/0!</v>
      </c>
      <c r="N26" s="78" t="e">
        <f t="shared" si="8"/>
        <v>#DIV/0!</v>
      </c>
      <c r="O26" s="78" t="e">
        <f t="shared" si="8"/>
        <v>#DIV/0!</v>
      </c>
      <c r="P26" s="86" t="e">
        <f t="shared" si="8"/>
        <v>#DIV/0!</v>
      </c>
    </row>
    <row r="27" spans="3:16">
      <c r="C27" s="92">
        <v>14</v>
      </c>
      <c r="D27" s="93" t="s">
        <v>196</v>
      </c>
      <c r="E27" s="67"/>
      <c r="F27" s="67">
        <v>3</v>
      </c>
      <c r="G27" s="169"/>
      <c r="H27" s="169"/>
      <c r="I27" s="169"/>
      <c r="J27" s="169"/>
      <c r="K27" s="169"/>
      <c r="L27" s="94" t="e">
        <f>L13/('1.MEAV'!$H$9+'1.MEAV'!$I$9)</f>
        <v>#DIV/0!</v>
      </c>
      <c r="M27" s="94" t="e">
        <f>M13/('1.MEAV'!$H$9+'1.MEAV'!$I$9)</f>
        <v>#DIV/0!</v>
      </c>
      <c r="N27" s="94" t="e">
        <f>N13/('1.MEAV'!$H$9+'1.MEAV'!$I$9)</f>
        <v>#DIV/0!</v>
      </c>
      <c r="O27" s="94" t="e">
        <f>O13/('1.MEAV'!$H$9+'1.MEAV'!$I$9)</f>
        <v>#DIV/0!</v>
      </c>
      <c r="P27" s="95" t="e">
        <f>P13/('1.MEAV'!$H$9+'1.MEAV'!$I$9)</f>
        <v>#DIV/0!</v>
      </c>
    </row>
    <row r="28" spans="3:16" ht="13.9" thickBot="1">
      <c r="C28" s="89">
        <v>15</v>
      </c>
      <c r="D28" s="21" t="s">
        <v>197</v>
      </c>
      <c r="E28" s="16"/>
      <c r="F28" s="16">
        <v>3</v>
      </c>
      <c r="G28" s="170"/>
      <c r="H28" s="170"/>
      <c r="I28" s="170"/>
      <c r="J28" s="170"/>
      <c r="K28" s="170"/>
      <c r="L28" s="90" t="e">
        <f t="shared" ref="L28:P28" si="9">SUM(L26:L27)</f>
        <v>#DIV/0!</v>
      </c>
      <c r="M28" s="90" t="e">
        <f t="shared" si="9"/>
        <v>#DIV/0!</v>
      </c>
      <c r="N28" s="90" t="e">
        <f t="shared" si="9"/>
        <v>#DIV/0!</v>
      </c>
      <c r="O28" s="90" t="e">
        <f t="shared" si="9"/>
        <v>#DIV/0!</v>
      </c>
      <c r="P28" s="91" t="e">
        <f t="shared" si="9"/>
        <v>#DIV/0!</v>
      </c>
    </row>
    <row r="29" spans="3:16" ht="13.9" thickBot="1"/>
    <row r="30" spans="3:16" ht="13.9" thickBot="1">
      <c r="C30" s="98" t="s">
        <v>202</v>
      </c>
      <c r="D30" s="99" t="s">
        <v>239</v>
      </c>
      <c r="E30" s="8"/>
      <c r="F30" s="8"/>
      <c r="G30" s="8"/>
      <c r="H30" s="8"/>
      <c r="I30" s="48"/>
      <c r="J30" s="48"/>
      <c r="K30" s="48"/>
    </row>
    <row r="31" spans="3:16">
      <c r="C31" s="69">
        <v>16</v>
      </c>
      <c r="D31" s="20" t="s">
        <v>204</v>
      </c>
      <c r="E31" s="2"/>
      <c r="F31" s="2">
        <v>3</v>
      </c>
      <c r="G31" s="81" t="e">
        <f>$G$8-G18</f>
        <v>#DIV/0!</v>
      </c>
      <c r="H31" s="81" t="e">
        <f t="shared" ref="H31:P31" si="10">$G$8-H18</f>
        <v>#DIV/0!</v>
      </c>
      <c r="I31" s="81" t="e">
        <f t="shared" si="10"/>
        <v>#DIV/0!</v>
      </c>
      <c r="J31" s="81" t="e">
        <f t="shared" si="10"/>
        <v>#DIV/0!</v>
      </c>
      <c r="K31" s="81" t="e">
        <f t="shared" si="10"/>
        <v>#DIV/0!</v>
      </c>
      <c r="L31" s="81" t="e">
        <f t="shared" si="10"/>
        <v>#DIV/0!</v>
      </c>
      <c r="M31" s="81" t="e">
        <f t="shared" si="10"/>
        <v>#DIV/0!</v>
      </c>
      <c r="N31" s="81" t="e">
        <f t="shared" si="10"/>
        <v>#DIV/0!</v>
      </c>
      <c r="O31" s="81" t="e">
        <f t="shared" si="10"/>
        <v>#DIV/0!</v>
      </c>
      <c r="P31" s="87" t="e">
        <f t="shared" si="10"/>
        <v>#DIV/0!</v>
      </c>
    </row>
    <row r="32" spans="3:16">
      <c r="C32" s="68">
        <v>17</v>
      </c>
      <c r="D32" s="82" t="s">
        <v>205</v>
      </c>
      <c r="E32" s="66"/>
      <c r="F32" s="66">
        <v>3</v>
      </c>
      <c r="G32" s="79" t="e">
        <f>G11-G23</f>
        <v>#DIV/0!</v>
      </c>
      <c r="H32" s="79" t="e">
        <f t="shared" ref="H32:K32" si="11">H11-H23</f>
        <v>#DIV/0!</v>
      </c>
      <c r="I32" s="79" t="e">
        <f t="shared" si="11"/>
        <v>#DIV/0!</v>
      </c>
      <c r="J32" s="79" t="e">
        <f t="shared" si="11"/>
        <v>#DIV/0!</v>
      </c>
      <c r="K32" s="79" t="e">
        <f t="shared" si="11"/>
        <v>#DIV/0!</v>
      </c>
      <c r="L32" s="79" t="e">
        <f>$K11-L23</f>
        <v>#DIV/0!</v>
      </c>
      <c r="M32" s="79" t="e">
        <f t="shared" ref="M32:P32" si="12">$K11-M23</f>
        <v>#DIV/0!</v>
      </c>
      <c r="N32" s="79" t="e">
        <f t="shared" si="12"/>
        <v>#DIV/0!</v>
      </c>
      <c r="O32" s="79" t="e">
        <f t="shared" si="12"/>
        <v>#DIV/0!</v>
      </c>
      <c r="P32" s="85" t="e">
        <f t="shared" si="12"/>
        <v>#DIV/0!</v>
      </c>
    </row>
    <row r="33" spans="3:16">
      <c r="C33" s="92">
        <v>18</v>
      </c>
      <c r="D33" s="82" t="s">
        <v>206</v>
      </c>
      <c r="E33" s="67"/>
      <c r="F33" s="67"/>
      <c r="G33" s="169"/>
      <c r="H33" s="169"/>
      <c r="I33" s="169"/>
      <c r="J33" s="169"/>
      <c r="K33" s="169"/>
      <c r="L33" s="94" t="e">
        <f>L13-L28</f>
        <v>#DIV/0!</v>
      </c>
      <c r="M33" s="94" t="e">
        <f t="shared" ref="M33:P33" si="13">M13-M28</f>
        <v>#DIV/0!</v>
      </c>
      <c r="N33" s="94" t="e">
        <f t="shared" si="13"/>
        <v>#DIV/0!</v>
      </c>
      <c r="O33" s="94" t="e">
        <f t="shared" si="13"/>
        <v>#DIV/0!</v>
      </c>
      <c r="P33" s="95" t="e">
        <f t="shared" si="13"/>
        <v>#DIV/0!</v>
      </c>
    </row>
    <row r="34" spans="3:16" ht="13.9" thickBot="1">
      <c r="C34" s="89">
        <v>19</v>
      </c>
      <c r="D34" s="21" t="s">
        <v>207</v>
      </c>
      <c r="E34" s="16"/>
      <c r="F34" s="16">
        <v>3</v>
      </c>
      <c r="G34" s="91" t="e">
        <f t="shared" ref="G34:O34" si="14">SUM(G31:G33)</f>
        <v>#DIV/0!</v>
      </c>
      <c r="H34" s="91" t="e">
        <f t="shared" si="14"/>
        <v>#DIV/0!</v>
      </c>
      <c r="I34" s="91" t="e">
        <f t="shared" si="14"/>
        <v>#DIV/0!</v>
      </c>
      <c r="J34" s="91" t="e">
        <f t="shared" si="14"/>
        <v>#DIV/0!</v>
      </c>
      <c r="K34" s="91" t="e">
        <f t="shared" si="14"/>
        <v>#DIV/0!</v>
      </c>
      <c r="L34" s="91" t="e">
        <f t="shared" si="14"/>
        <v>#DIV/0!</v>
      </c>
      <c r="M34" s="91" t="e">
        <f t="shared" si="14"/>
        <v>#DIV/0!</v>
      </c>
      <c r="N34" s="91" t="e">
        <f t="shared" si="14"/>
        <v>#DIV/0!</v>
      </c>
      <c r="O34" s="91" t="e">
        <f t="shared" si="14"/>
        <v>#DIV/0!</v>
      </c>
      <c r="P34" s="91" t="e">
        <f>SUM(P31:P33)</f>
        <v>#DIV/0!</v>
      </c>
    </row>
    <row r="35" spans="3:16">
      <c r="D35" s="10"/>
      <c r="E35" s="6"/>
    </row>
    <row r="36" spans="3:16" ht="15.4">
      <c r="C36" s="189" t="s">
        <v>49</v>
      </c>
      <c r="D36" s="189"/>
      <c r="E36" s="24"/>
      <c r="F36" s="24"/>
      <c r="G36" s="24"/>
      <c r="H36" s="24"/>
      <c r="I36" s="24"/>
      <c r="J36" s="24"/>
      <c r="K36" s="24"/>
      <c r="L36" s="24"/>
      <c r="M36" s="24"/>
    </row>
    <row r="37" spans="3:16" ht="15.4">
      <c r="C37" s="25"/>
      <c r="D37" s="26"/>
      <c r="E37" s="24"/>
      <c r="F37" s="24"/>
      <c r="G37" s="24"/>
      <c r="H37" s="110"/>
      <c r="I37" s="24"/>
      <c r="J37" s="24"/>
      <c r="K37" s="24"/>
      <c r="L37" s="24"/>
      <c r="M37" s="24"/>
    </row>
    <row r="38" spans="3:16" ht="14.25" customHeight="1">
      <c r="C38" s="27"/>
      <c r="D38" s="88" t="s">
        <v>50</v>
      </c>
      <c r="E38" s="24"/>
      <c r="F38" s="24"/>
      <c r="G38" s="24"/>
      <c r="H38" s="75"/>
      <c r="I38" s="24"/>
      <c r="J38" s="24"/>
      <c r="K38" s="24"/>
      <c r="L38" s="24"/>
      <c r="M38" s="24"/>
    </row>
    <row r="39" spans="3:16" ht="15.4">
      <c r="C39" s="29"/>
      <c r="D39" s="28" t="s">
        <v>51</v>
      </c>
      <c r="E39" s="24"/>
      <c r="F39" s="24"/>
      <c r="G39" s="24"/>
      <c r="H39" s="24"/>
      <c r="I39" s="24"/>
      <c r="J39" s="24"/>
      <c r="K39" s="24"/>
      <c r="L39" s="24"/>
      <c r="M39" s="24"/>
    </row>
    <row r="40" spans="3:16" ht="15.4">
      <c r="C40" s="30"/>
      <c r="D40" s="28" t="s">
        <v>52</v>
      </c>
      <c r="E40" s="24"/>
      <c r="F40" s="24"/>
      <c r="G40" s="24"/>
      <c r="H40" s="24"/>
      <c r="I40" s="24"/>
      <c r="J40" s="24"/>
      <c r="K40" s="24"/>
      <c r="L40" s="24"/>
      <c r="M40" s="24"/>
    </row>
    <row r="41" spans="3:16" ht="15.75" thickBot="1">
      <c r="C41" s="31"/>
      <c r="D41" s="32"/>
      <c r="E41" s="24"/>
      <c r="F41" s="24"/>
      <c r="G41" s="24"/>
      <c r="H41" s="24"/>
      <c r="I41" s="24"/>
      <c r="J41" s="24"/>
      <c r="K41" s="24"/>
      <c r="L41" s="24"/>
      <c r="M41" s="24"/>
    </row>
    <row r="42" spans="3:16" ht="15" thickBot="1">
      <c r="C42" s="33" t="s">
        <v>53</v>
      </c>
      <c r="D42" s="34"/>
      <c r="E42" s="35"/>
      <c r="F42" s="35"/>
      <c r="G42" s="35"/>
      <c r="H42" s="35"/>
      <c r="I42" s="35"/>
      <c r="J42" s="35"/>
      <c r="K42" s="35"/>
      <c r="L42" s="35"/>
      <c r="M42" s="36"/>
    </row>
    <row r="43" spans="3:16" ht="15" thickBot="1">
      <c r="C43" s="37"/>
      <c r="D43" s="38"/>
      <c r="E43" s="39"/>
      <c r="F43" s="39"/>
      <c r="G43" s="39"/>
      <c r="H43" s="39"/>
      <c r="I43" s="39"/>
      <c r="J43" s="39"/>
      <c r="K43" s="39"/>
      <c r="L43" s="39"/>
      <c r="M43" s="39"/>
    </row>
    <row r="44" spans="3:16" ht="13.9" thickBot="1">
      <c r="C44" s="122" t="s">
        <v>54</v>
      </c>
      <c r="D44" s="212" t="s">
        <v>55</v>
      </c>
      <c r="E44" s="213"/>
      <c r="F44" s="213"/>
      <c r="G44" s="213"/>
      <c r="H44" s="213"/>
      <c r="I44" s="213"/>
      <c r="J44" s="213"/>
      <c r="K44" s="213"/>
      <c r="L44" s="213"/>
      <c r="M44" s="214"/>
    </row>
    <row r="45" spans="3:16" ht="15.75" customHeight="1" thickBot="1">
      <c r="C45" s="43">
        <v>1</v>
      </c>
      <c r="D45" s="224" t="s">
        <v>240</v>
      </c>
      <c r="E45" s="225"/>
      <c r="F45" s="225"/>
      <c r="G45" s="225"/>
      <c r="H45" s="225"/>
      <c r="I45" s="225"/>
      <c r="J45" s="225"/>
      <c r="K45" s="225"/>
      <c r="L45" s="225"/>
      <c r="M45" s="226"/>
    </row>
    <row r="46" spans="3:16" ht="15.75" customHeight="1" thickBot="1">
      <c r="C46" s="43">
        <v>2</v>
      </c>
      <c r="D46" s="224" t="s">
        <v>209</v>
      </c>
      <c r="E46" s="225"/>
      <c r="F46" s="225"/>
      <c r="G46" s="225"/>
      <c r="H46" s="225"/>
      <c r="I46" s="225"/>
      <c r="J46" s="225"/>
      <c r="K46" s="225"/>
      <c r="L46" s="225"/>
      <c r="M46" s="226"/>
    </row>
    <row r="47" spans="3:16" ht="15.75" customHeight="1" thickBot="1">
      <c r="C47" s="43">
        <v>3</v>
      </c>
      <c r="D47" s="224" t="s">
        <v>210</v>
      </c>
      <c r="E47" s="225"/>
      <c r="F47" s="225"/>
      <c r="G47" s="225"/>
      <c r="H47" s="225"/>
      <c r="I47" s="225"/>
      <c r="J47" s="225"/>
      <c r="K47" s="225"/>
      <c r="L47" s="225"/>
      <c r="M47" s="226"/>
    </row>
    <row r="48" spans="3:16" ht="15.75" customHeight="1" thickBot="1">
      <c r="C48" s="43">
        <v>4</v>
      </c>
      <c r="D48" s="227" t="s">
        <v>211</v>
      </c>
      <c r="E48" s="228"/>
      <c r="F48" s="228"/>
      <c r="G48" s="228"/>
      <c r="H48" s="228"/>
      <c r="I48" s="228"/>
      <c r="J48" s="228"/>
      <c r="K48" s="228"/>
      <c r="L48" s="228"/>
      <c r="M48" s="229"/>
    </row>
    <row r="49" spans="3:13" ht="15.75" customHeight="1" thickBot="1">
      <c r="C49" s="43">
        <v>5</v>
      </c>
      <c r="D49" s="224" t="s">
        <v>209</v>
      </c>
      <c r="E49" s="225"/>
      <c r="F49" s="225"/>
      <c r="G49" s="225"/>
      <c r="H49" s="225"/>
      <c r="I49" s="225"/>
      <c r="J49" s="225"/>
      <c r="K49" s="225"/>
      <c r="L49" s="225"/>
      <c r="M49" s="226"/>
    </row>
    <row r="50" spans="3:13" ht="15.75" customHeight="1" thickBot="1">
      <c r="C50" s="43">
        <v>6</v>
      </c>
      <c r="D50" s="227" t="s">
        <v>212</v>
      </c>
      <c r="E50" s="228"/>
      <c r="F50" s="228"/>
      <c r="G50" s="228"/>
      <c r="H50" s="228"/>
      <c r="I50" s="228"/>
      <c r="J50" s="228"/>
      <c r="K50" s="228"/>
      <c r="L50" s="228"/>
      <c r="M50" s="229"/>
    </row>
    <row r="51" spans="3:13" ht="28.5" customHeight="1" thickBot="1">
      <c r="C51" s="43">
        <v>7</v>
      </c>
      <c r="D51" s="224" t="s">
        <v>213</v>
      </c>
      <c r="E51" s="225"/>
      <c r="F51" s="225"/>
      <c r="G51" s="225"/>
      <c r="H51" s="225"/>
      <c r="I51" s="225"/>
      <c r="J51" s="225"/>
      <c r="K51" s="225"/>
      <c r="L51" s="225"/>
      <c r="M51" s="226"/>
    </row>
    <row r="52" spans="3:13" ht="15.75" customHeight="1" thickBot="1">
      <c r="C52" s="43">
        <v>8</v>
      </c>
      <c r="D52" s="224" t="s">
        <v>214</v>
      </c>
      <c r="E52" s="225"/>
      <c r="F52" s="225"/>
      <c r="G52" s="225"/>
      <c r="H52" s="225"/>
      <c r="I52" s="225"/>
      <c r="J52" s="225"/>
      <c r="K52" s="225"/>
      <c r="L52" s="225"/>
      <c r="M52" s="226"/>
    </row>
    <row r="53" spans="3:13" ht="15.75" customHeight="1" thickBot="1">
      <c r="C53" s="43">
        <v>9</v>
      </c>
      <c r="D53" s="224" t="s">
        <v>215</v>
      </c>
      <c r="E53" s="225"/>
      <c r="F53" s="225"/>
      <c r="G53" s="225"/>
      <c r="H53" s="225"/>
      <c r="I53" s="225"/>
      <c r="J53" s="225"/>
      <c r="K53" s="225"/>
      <c r="L53" s="225"/>
      <c r="M53" s="226"/>
    </row>
    <row r="54" spans="3:13" ht="18" customHeight="1" thickBot="1">
      <c r="C54" s="43">
        <v>10</v>
      </c>
      <c r="D54" s="224" t="s">
        <v>216</v>
      </c>
      <c r="E54" s="225"/>
      <c r="F54" s="225"/>
      <c r="G54" s="225"/>
      <c r="H54" s="225"/>
      <c r="I54" s="225"/>
      <c r="J54" s="225"/>
      <c r="K54" s="225"/>
      <c r="L54" s="225"/>
      <c r="M54" s="226"/>
    </row>
    <row r="55" spans="3:13" ht="15.75" customHeight="1" thickBot="1">
      <c r="C55" s="43">
        <v>11</v>
      </c>
      <c r="D55" s="224" t="s">
        <v>217</v>
      </c>
      <c r="E55" s="225"/>
      <c r="F55" s="225"/>
      <c r="G55" s="225"/>
      <c r="H55" s="225"/>
      <c r="I55" s="225"/>
      <c r="J55" s="225"/>
      <c r="K55" s="225"/>
      <c r="L55" s="225"/>
      <c r="M55" s="226"/>
    </row>
    <row r="56" spans="3:13" ht="15.75" customHeight="1" thickBot="1">
      <c r="C56" s="43">
        <v>12</v>
      </c>
      <c r="D56" s="224" t="s">
        <v>218</v>
      </c>
      <c r="E56" s="225"/>
      <c r="F56" s="225"/>
      <c r="G56" s="225"/>
      <c r="H56" s="225"/>
      <c r="I56" s="225"/>
      <c r="J56" s="225"/>
      <c r="K56" s="225"/>
      <c r="L56" s="225"/>
      <c r="M56" s="226"/>
    </row>
    <row r="57" spans="3:13" ht="15.75" customHeight="1" thickBot="1">
      <c r="C57" s="43">
        <v>13</v>
      </c>
      <c r="D57" s="224" t="s">
        <v>219</v>
      </c>
      <c r="E57" s="225"/>
      <c r="F57" s="225"/>
      <c r="G57" s="225"/>
      <c r="H57" s="225"/>
      <c r="I57" s="225"/>
      <c r="J57" s="225"/>
      <c r="K57" s="225"/>
      <c r="L57" s="225"/>
      <c r="M57" s="226"/>
    </row>
    <row r="58" spans="3:13" ht="15.75" customHeight="1" thickBot="1">
      <c r="C58" s="43">
        <v>14</v>
      </c>
      <c r="D58" s="224" t="s">
        <v>220</v>
      </c>
      <c r="E58" s="225"/>
      <c r="F58" s="225"/>
      <c r="G58" s="225"/>
      <c r="H58" s="225"/>
      <c r="I58" s="225"/>
      <c r="J58" s="225"/>
      <c r="K58" s="225"/>
      <c r="L58" s="225"/>
      <c r="M58" s="226"/>
    </row>
    <row r="59" spans="3:13" ht="15.75" customHeight="1" thickBot="1">
      <c r="C59" s="43">
        <v>15</v>
      </c>
      <c r="D59" s="224" t="s">
        <v>221</v>
      </c>
      <c r="E59" s="225"/>
      <c r="F59" s="225"/>
      <c r="G59" s="225"/>
      <c r="H59" s="225"/>
      <c r="I59" s="225"/>
      <c r="J59" s="225"/>
      <c r="K59" s="225"/>
      <c r="L59" s="225"/>
      <c r="M59" s="226"/>
    </row>
    <row r="60" spans="3:13" ht="15.75" customHeight="1" thickBot="1">
      <c r="C60" s="43">
        <v>16</v>
      </c>
      <c r="D60" s="227" t="s">
        <v>222</v>
      </c>
      <c r="E60" s="228"/>
      <c r="F60" s="228"/>
      <c r="G60" s="228"/>
      <c r="H60" s="228"/>
      <c r="I60" s="228"/>
      <c r="J60" s="228"/>
      <c r="K60" s="228"/>
      <c r="L60" s="228"/>
      <c r="M60" s="229"/>
    </row>
    <row r="61" spans="3:13" ht="15.75" customHeight="1" thickBot="1">
      <c r="C61" s="43">
        <v>17</v>
      </c>
      <c r="D61" s="224" t="s">
        <v>223</v>
      </c>
      <c r="E61" s="225"/>
      <c r="F61" s="225"/>
      <c r="G61" s="225"/>
      <c r="H61" s="225"/>
      <c r="I61" s="225"/>
      <c r="J61" s="225"/>
      <c r="K61" s="225"/>
      <c r="L61" s="225"/>
      <c r="M61" s="226"/>
    </row>
    <row r="62" spans="3:13" ht="15.75" customHeight="1" thickBot="1">
      <c r="C62" s="43">
        <v>18</v>
      </c>
      <c r="D62" s="224" t="s">
        <v>224</v>
      </c>
      <c r="E62" s="225"/>
      <c r="F62" s="225"/>
      <c r="G62" s="225"/>
      <c r="H62" s="225"/>
      <c r="I62" s="225"/>
      <c r="J62" s="225"/>
      <c r="K62" s="225"/>
      <c r="L62" s="225"/>
      <c r="M62" s="226"/>
    </row>
    <row r="63" spans="3:13" ht="15.75" customHeight="1" thickBot="1">
      <c r="C63" s="125">
        <v>19</v>
      </c>
      <c r="D63" s="227" t="s">
        <v>225</v>
      </c>
      <c r="E63" s="228"/>
      <c r="F63" s="228"/>
      <c r="G63" s="228"/>
      <c r="H63" s="228"/>
      <c r="I63" s="228"/>
      <c r="J63" s="228"/>
      <c r="K63" s="228"/>
      <c r="L63" s="228"/>
      <c r="M63" s="229"/>
    </row>
  </sheetData>
  <mergeCells count="23">
    <mergeCell ref="D59:M59"/>
    <mergeCell ref="D60:M60"/>
    <mergeCell ref="D61:M61"/>
    <mergeCell ref="D62:M62"/>
    <mergeCell ref="D63:M63"/>
    <mergeCell ref="D58:M58"/>
    <mergeCell ref="D47:M47"/>
    <mergeCell ref="D48:M48"/>
    <mergeCell ref="D49:M49"/>
    <mergeCell ref="D50:M50"/>
    <mergeCell ref="D51:M51"/>
    <mergeCell ref="D52:M52"/>
    <mergeCell ref="D53:M53"/>
    <mergeCell ref="D54:M54"/>
    <mergeCell ref="D55:M55"/>
    <mergeCell ref="D56:M56"/>
    <mergeCell ref="D57:M57"/>
    <mergeCell ref="D46:M46"/>
    <mergeCell ref="C3:D3"/>
    <mergeCell ref="G4:P4"/>
    <mergeCell ref="C36:D36"/>
    <mergeCell ref="D44:M44"/>
    <mergeCell ref="D45:M45"/>
  </mergeCells>
  <pageMargins left="0.70866141732283472" right="0.70866141732283472" top="0.74803149606299213" bottom="0.74803149606299213" header="0.31496062992125984" footer="0.31496062992125984"/>
  <pageSetup paperSize="9" scale="57" orientation="portrait"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4475AF-E568-491B-A1B7-53747098F891}">
  <sheetPr>
    <pageSetUpPr fitToPage="1"/>
  </sheetPr>
  <dimension ref="A1:P63"/>
  <sheetViews>
    <sheetView view="pageBreakPreview" topLeftCell="A13" zoomScaleNormal="100" zoomScaleSheetLayoutView="100" workbookViewId="0">
      <selection activeCell="G16" sqref="G16"/>
    </sheetView>
  </sheetViews>
  <sheetFormatPr defaultColWidth="8.75" defaultRowHeight="13.5"/>
  <cols>
    <col min="1" max="2" width="5.75" customWidth="1"/>
    <col min="3" max="3" width="5" customWidth="1"/>
    <col min="4" max="4" width="33.5" customWidth="1"/>
    <col min="6" max="6" width="6.25" customWidth="1"/>
    <col min="7" max="16" width="7.375" customWidth="1"/>
    <col min="17" max="17" width="1.625" customWidth="1"/>
    <col min="18" max="18" width="2.375" customWidth="1"/>
  </cols>
  <sheetData>
    <row r="1" spans="1:16" ht="19.899999999999999">
      <c r="A1" s="9">
        <v>9</v>
      </c>
      <c r="B1" s="9" t="s">
        <v>241</v>
      </c>
    </row>
    <row r="2" spans="1:16" ht="13.9" thickBot="1"/>
    <row r="3" spans="1:16" ht="26.65" thickBot="1">
      <c r="C3" s="187" t="s">
        <v>28</v>
      </c>
      <c r="D3" s="188"/>
      <c r="E3" s="1" t="s">
        <v>29</v>
      </c>
      <c r="F3" s="70" t="s">
        <v>116</v>
      </c>
      <c r="G3" s="70" t="s">
        <v>126</v>
      </c>
      <c r="H3" s="70" t="s">
        <v>127</v>
      </c>
      <c r="I3" s="70" t="s">
        <v>128</v>
      </c>
      <c r="J3" s="70" t="s">
        <v>129</v>
      </c>
      <c r="K3" s="70" t="s">
        <v>130</v>
      </c>
      <c r="L3" s="70" t="s">
        <v>131</v>
      </c>
      <c r="M3" s="70" t="s">
        <v>132</v>
      </c>
      <c r="N3" s="70" t="s">
        <v>133</v>
      </c>
      <c r="O3" s="70" t="s">
        <v>134</v>
      </c>
      <c r="P3" s="70" t="s">
        <v>135</v>
      </c>
    </row>
    <row r="4" spans="1:16" ht="13.9" thickBot="1">
      <c r="C4" s="141"/>
      <c r="D4" s="141"/>
      <c r="E4" s="142"/>
      <c r="F4" s="143"/>
      <c r="G4" s="230" t="s">
        <v>136</v>
      </c>
      <c r="H4" s="231"/>
      <c r="I4" s="231"/>
      <c r="J4" s="231"/>
      <c r="K4" s="231"/>
      <c r="L4" s="231"/>
      <c r="M4" s="231"/>
      <c r="N4" s="231"/>
      <c r="O4" s="231"/>
      <c r="P4" s="232"/>
    </row>
    <row r="5" spans="1:16" ht="18" customHeight="1" thickBot="1">
      <c r="G5" s="1" t="s">
        <v>137</v>
      </c>
      <c r="H5" s="1" t="s">
        <v>137</v>
      </c>
      <c r="I5" s="1" t="s">
        <v>137</v>
      </c>
      <c r="J5" s="1" t="s">
        <v>137</v>
      </c>
      <c r="K5" s="1" t="s">
        <v>137</v>
      </c>
      <c r="L5" s="1" t="s">
        <v>137</v>
      </c>
      <c r="M5" s="1" t="s">
        <v>137</v>
      </c>
      <c r="N5" s="1" t="s">
        <v>137</v>
      </c>
      <c r="O5" s="1" t="s">
        <v>137</v>
      </c>
      <c r="P5" s="1" t="s">
        <v>137</v>
      </c>
    </row>
    <row r="6" spans="1:16" ht="16.5" customHeight="1" thickBot="1">
      <c r="C6" s="8"/>
      <c r="D6" s="8"/>
      <c r="E6" s="8"/>
      <c r="F6" s="8"/>
      <c r="G6" s="8"/>
      <c r="H6" s="8"/>
      <c r="I6" s="48"/>
      <c r="J6" s="48"/>
      <c r="K6" s="48"/>
    </row>
    <row r="7" spans="1:16" ht="13.9" thickBot="1">
      <c r="C7" s="98" t="s">
        <v>37</v>
      </c>
      <c r="D7" s="99" t="s">
        <v>242</v>
      </c>
      <c r="E7" s="8"/>
      <c r="F7" s="8"/>
      <c r="G7" s="8"/>
      <c r="H7" s="8"/>
      <c r="I7" s="48"/>
      <c r="J7" s="48"/>
      <c r="K7" s="48"/>
    </row>
    <row r="8" spans="1:16">
      <c r="C8" s="69">
        <v>1</v>
      </c>
      <c r="D8" s="20" t="s">
        <v>189</v>
      </c>
      <c r="E8" s="2"/>
      <c r="F8" s="2">
        <v>3</v>
      </c>
      <c r="G8" s="78">
        <f>'1.MEAV'!G10</f>
        <v>5.2577348884684341</v>
      </c>
      <c r="H8" s="76"/>
      <c r="I8" s="76"/>
      <c r="J8" s="76"/>
      <c r="K8" s="76"/>
      <c r="L8" s="76"/>
      <c r="M8" s="76"/>
      <c r="N8" s="76"/>
      <c r="O8" s="76"/>
      <c r="P8" s="83"/>
    </row>
    <row r="9" spans="1:16">
      <c r="C9" s="72">
        <v>2</v>
      </c>
      <c r="D9" s="73" t="s">
        <v>190</v>
      </c>
      <c r="E9" s="74"/>
      <c r="F9" s="66">
        <v>3</v>
      </c>
      <c r="G9" s="80">
        <v>0</v>
      </c>
      <c r="H9" s="77">
        <f>G11</f>
        <v>0</v>
      </c>
      <c r="I9" s="77">
        <f t="shared" ref="I9:K9" si="0">H11</f>
        <v>0</v>
      </c>
      <c r="J9" s="77">
        <f t="shared" si="0"/>
        <v>0</v>
      </c>
      <c r="K9" s="77">
        <f t="shared" si="0"/>
        <v>0</v>
      </c>
      <c r="L9" s="77"/>
      <c r="M9" s="77"/>
      <c r="N9" s="77"/>
      <c r="O9" s="77"/>
      <c r="P9" s="84"/>
    </row>
    <row r="10" spans="1:16">
      <c r="C10" s="68">
        <v>3</v>
      </c>
      <c r="D10" s="82" t="s">
        <v>115</v>
      </c>
      <c r="E10" s="66"/>
      <c r="F10" s="66">
        <v>3</v>
      </c>
      <c r="G10" s="79">
        <f>'4.Additions'!P11+'4.Additions'!P18</f>
        <v>0</v>
      </c>
      <c r="H10" s="79">
        <f>'4.Additions'!Q11+'4.Additions'!Q18</f>
        <v>0</v>
      </c>
      <c r="I10" s="79">
        <f>'4.Additions'!R11+'4.Additions'!R18</f>
        <v>0</v>
      </c>
      <c r="J10" s="79">
        <f>'4.Additions'!S11+'4.Additions'!S18</f>
        <v>0</v>
      </c>
      <c r="K10" s="79">
        <f>'4.Additions'!T11+'4.Additions'!T18</f>
        <v>0</v>
      </c>
      <c r="L10" s="79">
        <f>'4.Additions'!U11+'4.Additions'!U18</f>
        <v>0</v>
      </c>
      <c r="M10" s="79">
        <f>'4.Additions'!V11+'4.Additions'!V18</f>
        <v>0</v>
      </c>
      <c r="N10" s="79">
        <f>'4.Additions'!W11+'4.Additions'!W18</f>
        <v>0</v>
      </c>
      <c r="O10" s="79">
        <f>'4.Additions'!X11+'4.Additions'!X18</f>
        <v>0</v>
      </c>
      <c r="P10" s="79">
        <f>'4.Additions'!Y11+'4.Additions'!Y18</f>
        <v>0</v>
      </c>
    </row>
    <row r="11" spans="1:16">
      <c r="C11" s="68">
        <v>4</v>
      </c>
      <c r="D11" s="82" t="s">
        <v>191</v>
      </c>
      <c r="E11" s="66"/>
      <c r="F11" s="66">
        <v>3</v>
      </c>
      <c r="G11" s="79">
        <f>G9+G10</f>
        <v>0</v>
      </c>
      <c r="H11" s="79">
        <f t="shared" ref="H11:K11" si="1">H9+H10</f>
        <v>0</v>
      </c>
      <c r="I11" s="79">
        <f t="shared" si="1"/>
        <v>0</v>
      </c>
      <c r="J11" s="79">
        <f t="shared" si="1"/>
        <v>0</v>
      </c>
      <c r="K11" s="79">
        <f t="shared" si="1"/>
        <v>0</v>
      </c>
      <c r="L11" s="172"/>
      <c r="M11" s="172"/>
      <c r="N11" s="172"/>
      <c r="O11" s="172"/>
      <c r="P11" s="175"/>
    </row>
    <row r="12" spans="1:16">
      <c r="C12" s="68">
        <v>5</v>
      </c>
      <c r="D12" s="82" t="s">
        <v>192</v>
      </c>
      <c r="E12" s="66"/>
      <c r="F12" s="66">
        <v>3</v>
      </c>
      <c r="G12" s="172"/>
      <c r="H12" s="172"/>
      <c r="I12" s="172"/>
      <c r="J12" s="172"/>
      <c r="K12" s="172"/>
      <c r="L12" s="174">
        <v>0</v>
      </c>
      <c r="M12" s="79">
        <f>L13</f>
        <v>0</v>
      </c>
      <c r="N12" s="79">
        <f t="shared" ref="N12:P12" si="2">M13</f>
        <v>0</v>
      </c>
      <c r="O12" s="79">
        <f t="shared" si="2"/>
        <v>0</v>
      </c>
      <c r="P12" s="85">
        <f t="shared" si="2"/>
        <v>0</v>
      </c>
    </row>
    <row r="13" spans="1:16" ht="13.9" thickBot="1">
      <c r="C13" s="89">
        <v>6</v>
      </c>
      <c r="D13" s="21" t="s">
        <v>228</v>
      </c>
      <c r="E13" s="16"/>
      <c r="F13" s="16">
        <v>3</v>
      </c>
      <c r="G13" s="173"/>
      <c r="H13" s="173"/>
      <c r="I13" s="173"/>
      <c r="J13" s="173"/>
      <c r="K13" s="173"/>
      <c r="L13" s="90">
        <f>L10+L12</f>
        <v>0</v>
      </c>
      <c r="M13" s="90">
        <f t="shared" ref="M13:P13" si="3">M10+M12</f>
        <v>0</v>
      </c>
      <c r="N13" s="90">
        <f t="shared" si="3"/>
        <v>0</v>
      </c>
      <c r="O13" s="90">
        <f t="shared" si="3"/>
        <v>0</v>
      </c>
      <c r="P13" s="91">
        <f t="shared" si="3"/>
        <v>0</v>
      </c>
    </row>
    <row r="14" spans="1:16" ht="13.9" thickBot="1"/>
    <row r="15" spans="1:16" ht="13.9" thickBot="1">
      <c r="C15" s="98" t="s">
        <v>44</v>
      </c>
      <c r="D15" s="99" t="s">
        <v>243</v>
      </c>
      <c r="E15" s="8"/>
      <c r="F15" s="8"/>
      <c r="G15" s="8"/>
      <c r="H15" s="8"/>
      <c r="I15" s="48"/>
      <c r="J15" s="48"/>
      <c r="K15" s="48"/>
    </row>
    <row r="16" spans="1:16">
      <c r="C16" s="69">
        <v>7</v>
      </c>
      <c r="D16" s="20" t="s">
        <v>195</v>
      </c>
      <c r="E16" s="2"/>
      <c r="F16" s="2">
        <v>3</v>
      </c>
      <c r="G16" s="81">
        <f>'1.MEAV'!G10-'1.MEAV'!J10</f>
        <v>3.0100819059948232</v>
      </c>
      <c r="H16" s="78">
        <f>G18</f>
        <v>3.3856343980282828</v>
      </c>
      <c r="I16" s="78">
        <f t="shared" ref="I16:P16" si="4">H18</f>
        <v>3.7611868900617424</v>
      </c>
      <c r="J16" s="78">
        <f t="shared" si="4"/>
        <v>4.1367393820952021</v>
      </c>
      <c r="K16" s="78">
        <f t="shared" si="4"/>
        <v>4.5122918741286613</v>
      </c>
      <c r="L16" s="78">
        <f t="shared" si="4"/>
        <v>4.8878443661621205</v>
      </c>
      <c r="M16" s="78">
        <f t="shared" si="4"/>
        <v>5.2577348884684341</v>
      </c>
      <c r="N16" s="78">
        <f t="shared" si="4"/>
        <v>5.2577348884684341</v>
      </c>
      <c r="O16" s="78">
        <f t="shared" si="4"/>
        <v>5.2577348884684341</v>
      </c>
      <c r="P16" s="86">
        <f t="shared" si="4"/>
        <v>5.2577348884684341</v>
      </c>
    </row>
    <row r="17" spans="3:16">
      <c r="C17" s="92">
        <v>8</v>
      </c>
      <c r="D17" s="93" t="s">
        <v>196</v>
      </c>
      <c r="E17" s="67"/>
      <c r="F17" s="67">
        <v>3</v>
      </c>
      <c r="G17" s="94">
        <f>IF(($G$8/('1.MEAV'!$H$10+'1.MEAV'!$I$10)+G16)&gt;$G$8,MAX(0,$G$8-F18),$G$8/('1.MEAV'!$H$10+'1.MEAV'!$I$10))</f>
        <v>0.37555249203345958</v>
      </c>
      <c r="H17" s="94">
        <f>IF(($G$8/('1.MEAV'!$H$10+'1.MEAV'!$I$10)+H16)&gt;$G$8,MAX(0,$G$8-G18),$G$8/('1.MEAV'!$H$10+'1.MEAV'!$I$10))</f>
        <v>0.37555249203345958</v>
      </c>
      <c r="I17" s="94">
        <f>IF(($G$8/('1.MEAV'!$H$10+'1.MEAV'!$I$10)+I16)&gt;$G$8,MAX(0,$G$8-H18),$G$8/('1.MEAV'!$H$10+'1.MEAV'!$I$10))</f>
        <v>0.37555249203345958</v>
      </c>
      <c r="J17" s="94">
        <f>IF(($G$8/('1.MEAV'!$H$10+'1.MEAV'!$I$10)+J16)&gt;$G$8,MAX(0,$G$8-I18),$G$8/('1.MEAV'!$H$10+'1.MEAV'!$I$10))</f>
        <v>0.37555249203345958</v>
      </c>
      <c r="K17" s="94">
        <f>IF(($G$8/('1.MEAV'!$H$10+'1.MEAV'!$I$10)+K16)&gt;$G$8,MAX(0,$G$8-J18),$G$8/('1.MEAV'!$H$10+'1.MEAV'!$I$10))</f>
        <v>0.37555249203345958</v>
      </c>
      <c r="L17" s="94">
        <f>IF(($G$8/('1.MEAV'!$H$10+'1.MEAV'!$I$10)+L16)&gt;$G$8,MAX(0,$G$8-K18),$G$8/('1.MEAV'!$H$10+'1.MEAV'!$I$10))</f>
        <v>0.36989052230631358</v>
      </c>
      <c r="M17" s="94">
        <f>IF(($G$8/('1.MEAV'!$H$10+'1.MEAV'!$I$10)+M16)&gt;$G$8,MAX(0,$G$8-L18),$G$8/('1.MEAV'!$H$10+'1.MEAV'!$I$10))</f>
        <v>0</v>
      </c>
      <c r="N17" s="94">
        <f>IF(($G$8/('1.MEAV'!$H$10+'1.MEAV'!$I$10)+N16)&gt;$G$8,MAX(0,$G$8-M18),$G$8/('1.MEAV'!$H$10+'1.MEAV'!$I$10))</f>
        <v>0</v>
      </c>
      <c r="O17" s="94">
        <f>IF(($G$8/('1.MEAV'!$H$10+'1.MEAV'!$I$10)+O16)&gt;$G$8,MAX(0,$G$8-N18),$G$8/('1.MEAV'!$H$10+'1.MEAV'!$I$10))</f>
        <v>0</v>
      </c>
      <c r="P17" s="95">
        <f>IF(($G$8/('1.MEAV'!$H$10+'1.MEAV'!$I$10)+P16)&gt;$G$8,MAX(0,$G$8-O18),$G$8/('1.MEAV'!$H$10+'1.MEAV'!$I$10))</f>
        <v>0</v>
      </c>
    </row>
    <row r="18" spans="3:16" ht="13.9" thickBot="1">
      <c r="C18" s="89">
        <v>9</v>
      </c>
      <c r="D18" s="21" t="s">
        <v>197</v>
      </c>
      <c r="E18" s="16"/>
      <c r="F18" s="16">
        <v>3</v>
      </c>
      <c r="G18" s="90">
        <f>SUM(G16:G17)</f>
        <v>3.3856343980282828</v>
      </c>
      <c r="H18" s="90">
        <f>SUM(H16:H17)</f>
        <v>3.7611868900617424</v>
      </c>
      <c r="I18" s="90">
        <f t="shared" ref="I18:P18" si="5">SUM(I16:I17)</f>
        <v>4.1367393820952021</v>
      </c>
      <c r="J18" s="90">
        <f t="shared" si="5"/>
        <v>4.5122918741286613</v>
      </c>
      <c r="K18" s="90">
        <f t="shared" si="5"/>
        <v>4.8878443661621205</v>
      </c>
      <c r="L18" s="90">
        <f t="shared" si="5"/>
        <v>5.2577348884684341</v>
      </c>
      <c r="M18" s="90">
        <f t="shared" si="5"/>
        <v>5.2577348884684341</v>
      </c>
      <c r="N18" s="90">
        <f t="shared" si="5"/>
        <v>5.2577348884684341</v>
      </c>
      <c r="O18" s="90">
        <f t="shared" si="5"/>
        <v>5.2577348884684341</v>
      </c>
      <c r="P18" s="91">
        <f t="shared" si="5"/>
        <v>5.2577348884684341</v>
      </c>
    </row>
    <row r="19" spans="3:16" ht="13.9" thickBot="1">
      <c r="F19" s="6"/>
      <c r="G19" s="108"/>
      <c r="H19" s="108"/>
      <c r="I19" s="108"/>
      <c r="J19" s="108"/>
      <c r="K19" s="108"/>
      <c r="L19" s="108"/>
      <c r="M19" s="108"/>
      <c r="N19" s="108"/>
      <c r="O19" s="108"/>
      <c r="P19" s="108"/>
    </row>
    <row r="20" spans="3:16" ht="13.9" thickBot="1">
      <c r="C20" s="98" t="s">
        <v>198</v>
      </c>
      <c r="D20" s="99" t="s">
        <v>244</v>
      </c>
      <c r="E20" s="8"/>
      <c r="F20" s="8"/>
      <c r="G20" s="64"/>
      <c r="H20" s="8"/>
      <c r="I20" s="48"/>
      <c r="J20" s="48"/>
      <c r="K20" s="48"/>
    </row>
    <row r="21" spans="3:16">
      <c r="C21" s="69">
        <v>10</v>
      </c>
      <c r="D21" s="20" t="s">
        <v>195</v>
      </c>
      <c r="E21" s="2"/>
      <c r="F21" s="2">
        <v>3</v>
      </c>
      <c r="G21" s="176">
        <v>0</v>
      </c>
      <c r="H21" s="78">
        <f>G23</f>
        <v>0</v>
      </c>
      <c r="I21" s="78">
        <f t="shared" ref="I21:P21" si="6">H23</f>
        <v>0</v>
      </c>
      <c r="J21" s="78">
        <f t="shared" si="6"/>
        <v>0</v>
      </c>
      <c r="K21" s="78">
        <f t="shared" si="6"/>
        <v>0</v>
      </c>
      <c r="L21" s="78">
        <f t="shared" si="6"/>
        <v>0</v>
      </c>
      <c r="M21" s="78">
        <f t="shared" si="6"/>
        <v>0</v>
      </c>
      <c r="N21" s="78">
        <f t="shared" si="6"/>
        <v>0</v>
      </c>
      <c r="O21" s="78">
        <f t="shared" si="6"/>
        <v>0</v>
      </c>
      <c r="P21" s="86">
        <f t="shared" si="6"/>
        <v>0</v>
      </c>
    </row>
    <row r="22" spans="3:16">
      <c r="C22" s="92">
        <v>11</v>
      </c>
      <c r="D22" s="93" t="s">
        <v>196</v>
      </c>
      <c r="E22" s="67"/>
      <c r="F22" s="67">
        <v>3</v>
      </c>
      <c r="G22" s="94">
        <f>IF((G11/('1.MEAV'!$H$10+'1.MEAV'!$I$10)+G21)&gt;G11,MAX(0,G11-F23),G11/('1.MEAV'!$H$10+'1.MEAV'!$I$10))</f>
        <v>0</v>
      </c>
      <c r="H22" s="94">
        <f>IF((H11/('1.MEAV'!$H$10+'1.MEAV'!$I$10)+H21)&gt;H11,MAX(0,H11-G23),H11/('1.MEAV'!$H$10+'1.MEAV'!$I$10))</f>
        <v>0</v>
      </c>
      <c r="I22" s="94">
        <f>IF((I11/('1.MEAV'!$H$10+'1.MEAV'!$I$10)+I21)&gt;I11,MAX(0,I11-H23),I11/('1.MEAV'!$H$10+'1.MEAV'!$I$10))</f>
        <v>0</v>
      </c>
      <c r="J22" s="94">
        <f>IF((J11/('1.MEAV'!$H$10+'1.MEAV'!$I$10)+J21)&gt;J11,MAX(0,J11-I23),J11/('1.MEAV'!$H$10+'1.MEAV'!$I$10))</f>
        <v>0</v>
      </c>
      <c r="K22" s="94">
        <f>IF((K11/('1.MEAV'!$H$10+'1.MEAV'!$I$10)+K21)&gt;K11,MAX(0,K11-J23),K11/('1.MEAV'!$H$10+'1.MEAV'!$I$10))</f>
        <v>0</v>
      </c>
      <c r="L22" s="94">
        <f>IF(($K$11/('1.MEAV'!$H$10+'1.MEAV'!$I$10)+L21)&gt;$K$11,MAX(0,$K$11-K23),$K$11/('1.MEAV'!$H$10+'1.MEAV'!$I$10))</f>
        <v>0</v>
      </c>
      <c r="M22" s="94">
        <f>IF(($K$11/('1.MEAV'!$H$10+'1.MEAV'!$I$10)+M21)&gt;$K$11,MAX(0,$K$11-L23),$K$11/('1.MEAV'!$H$10+'1.MEAV'!$I$10))</f>
        <v>0</v>
      </c>
      <c r="N22" s="94">
        <f>IF(($K$11/('1.MEAV'!$H$10+'1.MEAV'!$I$10)+N21)&gt;$K$11,MAX(0,$K$11-M23),$K$11/('1.MEAV'!$H$10+'1.MEAV'!$I$10))</f>
        <v>0</v>
      </c>
      <c r="O22" s="94">
        <f>IF(($K$11/('1.MEAV'!$H$10+'1.MEAV'!$I$10)+O21)&gt;$K$11,MAX(0,$K$11-N23),$K$11/('1.MEAV'!$H$10+'1.MEAV'!$I$10))</f>
        <v>0</v>
      </c>
      <c r="P22" s="95">
        <f>IF(($K$11/('1.MEAV'!$H$10+'1.MEAV'!$I$10)+P21)&gt;$K$11,MAX(0,$K$11-O23),$K$11/('1.MEAV'!$H$10+'1.MEAV'!$I$10))</f>
        <v>0</v>
      </c>
    </row>
    <row r="23" spans="3:16" ht="13.9" thickBot="1">
      <c r="C23" s="89">
        <v>12</v>
      </c>
      <c r="D23" s="21" t="s">
        <v>197</v>
      </c>
      <c r="E23" s="16"/>
      <c r="F23" s="16">
        <v>3</v>
      </c>
      <c r="G23" s="90">
        <f>SUM(G21:G22)</f>
        <v>0</v>
      </c>
      <c r="H23" s="90">
        <f>SUM(H21:H22)</f>
        <v>0</v>
      </c>
      <c r="I23" s="90">
        <f t="shared" ref="I23:P23" si="7">SUM(I21:I22)</f>
        <v>0</v>
      </c>
      <c r="J23" s="90">
        <f t="shared" si="7"/>
        <v>0</v>
      </c>
      <c r="K23" s="90">
        <f t="shared" si="7"/>
        <v>0</v>
      </c>
      <c r="L23" s="90">
        <f t="shared" si="7"/>
        <v>0</v>
      </c>
      <c r="M23" s="90">
        <f t="shared" si="7"/>
        <v>0</v>
      </c>
      <c r="N23" s="90">
        <f t="shared" si="7"/>
        <v>0</v>
      </c>
      <c r="O23" s="90">
        <f t="shared" si="7"/>
        <v>0</v>
      </c>
      <c r="P23" s="91">
        <f t="shared" si="7"/>
        <v>0</v>
      </c>
    </row>
    <row r="24" spans="3:16" ht="13.9" thickBot="1">
      <c r="C24" s="7"/>
      <c r="D24" s="8"/>
      <c r="E24" s="6"/>
      <c r="F24" s="6"/>
      <c r="G24" s="108"/>
      <c r="H24" s="108"/>
      <c r="I24" s="108"/>
      <c r="J24" s="108"/>
      <c r="K24" s="108"/>
      <c r="L24" s="108"/>
      <c r="M24" s="108"/>
      <c r="N24" s="108"/>
      <c r="O24" s="108"/>
      <c r="P24" s="108"/>
    </row>
    <row r="25" spans="3:16" ht="13.9" thickBot="1">
      <c r="C25" s="98" t="s">
        <v>200</v>
      </c>
      <c r="D25" s="99" t="s">
        <v>245</v>
      </c>
      <c r="E25" s="8"/>
      <c r="F25" s="8"/>
      <c r="G25" s="64"/>
      <c r="H25" s="8"/>
      <c r="I25" s="48"/>
      <c r="J25" s="48"/>
      <c r="K25" s="48"/>
    </row>
    <row r="26" spans="3:16">
      <c r="C26" s="69">
        <v>13</v>
      </c>
      <c r="D26" s="20" t="s">
        <v>195</v>
      </c>
      <c r="E26" s="2"/>
      <c r="F26" s="2">
        <v>3</v>
      </c>
      <c r="G26" s="168"/>
      <c r="H26" s="168"/>
      <c r="I26" s="168"/>
      <c r="J26" s="168"/>
      <c r="K26" s="168"/>
      <c r="L26" s="171">
        <v>0</v>
      </c>
      <c r="M26" s="78">
        <f t="shared" ref="M26:P26" si="8">L28</f>
        <v>0</v>
      </c>
      <c r="N26" s="78">
        <f t="shared" si="8"/>
        <v>0</v>
      </c>
      <c r="O26" s="78">
        <f t="shared" si="8"/>
        <v>0</v>
      </c>
      <c r="P26" s="86">
        <f t="shared" si="8"/>
        <v>0</v>
      </c>
    </row>
    <row r="27" spans="3:16">
      <c r="C27" s="92">
        <v>14</v>
      </c>
      <c r="D27" s="93" t="s">
        <v>196</v>
      </c>
      <c r="E27" s="67"/>
      <c r="F27" s="67">
        <v>3</v>
      </c>
      <c r="G27" s="169"/>
      <c r="H27" s="169"/>
      <c r="I27" s="169"/>
      <c r="J27" s="169"/>
      <c r="K27" s="169"/>
      <c r="L27" s="94">
        <f>L13/('1.MEAV'!$H$10+'1.MEAV'!$I$10)</f>
        <v>0</v>
      </c>
      <c r="M27" s="94">
        <f>M13/('1.MEAV'!$H$10+'1.MEAV'!$I$10)</f>
        <v>0</v>
      </c>
      <c r="N27" s="94">
        <f>N13/('1.MEAV'!$H$10+'1.MEAV'!$I$10)</f>
        <v>0</v>
      </c>
      <c r="O27" s="94">
        <f>O13/('1.MEAV'!$H$10+'1.MEAV'!$I$10)</f>
        <v>0</v>
      </c>
      <c r="P27" s="95">
        <f>P13/('1.MEAV'!$H$10+'1.MEAV'!$I$10)</f>
        <v>0</v>
      </c>
    </row>
    <row r="28" spans="3:16" ht="13.9" thickBot="1">
      <c r="C28" s="89">
        <v>15</v>
      </c>
      <c r="D28" s="21" t="s">
        <v>197</v>
      </c>
      <c r="E28" s="16"/>
      <c r="F28" s="16">
        <v>3</v>
      </c>
      <c r="G28" s="170"/>
      <c r="H28" s="170"/>
      <c r="I28" s="170"/>
      <c r="J28" s="170"/>
      <c r="K28" s="170"/>
      <c r="L28" s="90">
        <f t="shared" ref="L28:P28" si="9">SUM(L26:L27)</f>
        <v>0</v>
      </c>
      <c r="M28" s="90">
        <f t="shared" si="9"/>
        <v>0</v>
      </c>
      <c r="N28" s="90">
        <f t="shared" si="9"/>
        <v>0</v>
      </c>
      <c r="O28" s="90">
        <f t="shared" si="9"/>
        <v>0</v>
      </c>
      <c r="P28" s="91">
        <f t="shared" si="9"/>
        <v>0</v>
      </c>
    </row>
    <row r="29" spans="3:16" ht="13.9" thickBot="1"/>
    <row r="30" spans="3:16" ht="13.9" thickBot="1">
      <c r="C30" s="98" t="s">
        <v>202</v>
      </c>
      <c r="D30" s="99" t="s">
        <v>246</v>
      </c>
      <c r="E30" s="8"/>
      <c r="F30" s="8"/>
      <c r="G30" s="8"/>
      <c r="H30" s="8"/>
      <c r="I30" s="48"/>
      <c r="J30" s="48"/>
      <c r="K30" s="48"/>
    </row>
    <row r="31" spans="3:16">
      <c r="C31" s="69">
        <v>16</v>
      </c>
      <c r="D31" s="20" t="s">
        <v>204</v>
      </c>
      <c r="E31" s="2"/>
      <c r="F31" s="2">
        <v>3</v>
      </c>
      <c r="G31" s="81">
        <f>$G$8-G18</f>
        <v>1.8721004904401513</v>
      </c>
      <c r="H31" s="81">
        <f t="shared" ref="H31:P31" si="10">$G$8-H18</f>
        <v>1.4965479984066916</v>
      </c>
      <c r="I31" s="81">
        <f t="shared" si="10"/>
        <v>1.120995506373232</v>
      </c>
      <c r="J31" s="81">
        <f t="shared" si="10"/>
        <v>0.74544301433977278</v>
      </c>
      <c r="K31" s="81">
        <f t="shared" si="10"/>
        <v>0.36989052230631358</v>
      </c>
      <c r="L31" s="81">
        <f t="shared" si="10"/>
        <v>0</v>
      </c>
      <c r="M31" s="81">
        <f t="shared" si="10"/>
        <v>0</v>
      </c>
      <c r="N31" s="81">
        <f t="shared" si="10"/>
        <v>0</v>
      </c>
      <c r="O31" s="81">
        <f t="shared" si="10"/>
        <v>0</v>
      </c>
      <c r="P31" s="87">
        <f t="shared" si="10"/>
        <v>0</v>
      </c>
    </row>
    <row r="32" spans="3:16">
      <c r="C32" s="68">
        <v>17</v>
      </c>
      <c r="D32" s="82" t="s">
        <v>205</v>
      </c>
      <c r="E32" s="66"/>
      <c r="F32" s="66">
        <v>3</v>
      </c>
      <c r="G32" s="79">
        <f>G11-G23</f>
        <v>0</v>
      </c>
      <c r="H32" s="79">
        <f t="shared" ref="H32:K32" si="11">H11-H23</f>
        <v>0</v>
      </c>
      <c r="I32" s="79">
        <f t="shared" si="11"/>
        <v>0</v>
      </c>
      <c r="J32" s="79">
        <f t="shared" si="11"/>
        <v>0</v>
      </c>
      <c r="K32" s="79">
        <f t="shared" si="11"/>
        <v>0</v>
      </c>
      <c r="L32" s="79">
        <f>$K11-L23</f>
        <v>0</v>
      </c>
      <c r="M32" s="79">
        <f t="shared" ref="M32:P32" si="12">$K11-M23</f>
        <v>0</v>
      </c>
      <c r="N32" s="79">
        <f t="shared" si="12"/>
        <v>0</v>
      </c>
      <c r="O32" s="79">
        <f t="shared" si="12"/>
        <v>0</v>
      </c>
      <c r="P32" s="85">
        <f t="shared" si="12"/>
        <v>0</v>
      </c>
    </row>
    <row r="33" spans="3:16">
      <c r="C33" s="92">
        <v>18</v>
      </c>
      <c r="D33" s="82" t="s">
        <v>206</v>
      </c>
      <c r="E33" s="67"/>
      <c r="F33" s="67"/>
      <c r="G33" s="169"/>
      <c r="H33" s="169"/>
      <c r="I33" s="169"/>
      <c r="J33" s="169"/>
      <c r="K33" s="169"/>
      <c r="L33" s="94">
        <f>L13-L28</f>
        <v>0</v>
      </c>
      <c r="M33" s="94">
        <f t="shared" ref="M33:P33" si="13">M13-M28</f>
        <v>0</v>
      </c>
      <c r="N33" s="94">
        <f t="shared" si="13"/>
        <v>0</v>
      </c>
      <c r="O33" s="94">
        <f t="shared" si="13"/>
        <v>0</v>
      </c>
      <c r="P33" s="95">
        <f t="shared" si="13"/>
        <v>0</v>
      </c>
    </row>
    <row r="34" spans="3:16" ht="13.9" thickBot="1">
      <c r="C34" s="89">
        <v>19</v>
      </c>
      <c r="D34" s="21" t="s">
        <v>207</v>
      </c>
      <c r="E34" s="16"/>
      <c r="F34" s="16">
        <v>3</v>
      </c>
      <c r="G34" s="91">
        <f t="shared" ref="G34:O34" si="14">SUM(G31:G33)</f>
        <v>1.8721004904401513</v>
      </c>
      <c r="H34" s="91">
        <f t="shared" si="14"/>
        <v>1.4965479984066916</v>
      </c>
      <c r="I34" s="91">
        <f t="shared" si="14"/>
        <v>1.120995506373232</v>
      </c>
      <c r="J34" s="91">
        <f t="shared" si="14"/>
        <v>0.74544301433977278</v>
      </c>
      <c r="K34" s="91">
        <f t="shared" si="14"/>
        <v>0.36989052230631358</v>
      </c>
      <c r="L34" s="91">
        <f t="shared" si="14"/>
        <v>0</v>
      </c>
      <c r="M34" s="91">
        <f t="shared" si="14"/>
        <v>0</v>
      </c>
      <c r="N34" s="91">
        <f t="shared" si="14"/>
        <v>0</v>
      </c>
      <c r="O34" s="91">
        <f t="shared" si="14"/>
        <v>0</v>
      </c>
      <c r="P34" s="91">
        <f>SUM(P31:P33)</f>
        <v>0</v>
      </c>
    </row>
    <row r="35" spans="3:16">
      <c r="D35" s="10"/>
      <c r="E35" s="6"/>
    </row>
    <row r="36" spans="3:16" ht="15.4">
      <c r="C36" s="189" t="s">
        <v>49</v>
      </c>
      <c r="D36" s="189"/>
      <c r="E36" s="24"/>
      <c r="F36" s="24"/>
      <c r="G36" s="24"/>
      <c r="H36" s="24"/>
      <c r="I36" s="24"/>
      <c r="J36" s="24"/>
      <c r="K36" s="24"/>
      <c r="L36" s="24"/>
      <c r="M36" s="24"/>
    </row>
    <row r="37" spans="3:16" ht="15.4">
      <c r="C37" s="25"/>
      <c r="D37" s="26"/>
      <c r="E37" s="24"/>
      <c r="F37" s="24"/>
      <c r="G37" s="24"/>
      <c r="H37" s="110"/>
      <c r="I37" s="24"/>
      <c r="J37" s="24"/>
      <c r="K37" s="24"/>
      <c r="L37" s="24"/>
      <c r="M37" s="24"/>
    </row>
    <row r="38" spans="3:16" ht="14.25" customHeight="1">
      <c r="C38" s="27"/>
      <c r="D38" s="88" t="s">
        <v>50</v>
      </c>
      <c r="E38" s="24"/>
      <c r="F38" s="24"/>
      <c r="G38" s="24"/>
      <c r="H38" s="75"/>
      <c r="I38" s="24"/>
      <c r="J38" s="24"/>
      <c r="K38" s="24"/>
      <c r="L38" s="24"/>
      <c r="M38" s="24"/>
    </row>
    <row r="39" spans="3:16" ht="15.4">
      <c r="C39" s="29"/>
      <c r="D39" s="28" t="s">
        <v>51</v>
      </c>
      <c r="E39" s="24"/>
      <c r="F39" s="24"/>
      <c r="G39" s="24"/>
      <c r="H39" s="24"/>
      <c r="I39" s="24"/>
      <c r="J39" s="24"/>
      <c r="K39" s="24"/>
      <c r="L39" s="24"/>
      <c r="M39" s="24"/>
    </row>
    <row r="40" spans="3:16" ht="15.4">
      <c r="C40" s="30"/>
      <c r="D40" s="28" t="s">
        <v>52</v>
      </c>
      <c r="E40" s="24"/>
      <c r="F40" s="24"/>
      <c r="G40" s="24"/>
      <c r="H40" s="24"/>
      <c r="I40" s="24"/>
      <c r="J40" s="24"/>
      <c r="K40" s="24"/>
      <c r="L40" s="24"/>
      <c r="M40" s="24"/>
    </row>
    <row r="41" spans="3:16" ht="15.75" thickBot="1">
      <c r="C41" s="31"/>
      <c r="D41" s="32"/>
      <c r="E41" s="24"/>
      <c r="F41" s="24"/>
      <c r="G41" s="24"/>
      <c r="H41" s="24"/>
      <c r="I41" s="24"/>
      <c r="J41" s="24"/>
      <c r="K41" s="24"/>
      <c r="L41" s="24"/>
      <c r="M41" s="24"/>
    </row>
    <row r="42" spans="3:16" ht="15" thickBot="1">
      <c r="C42" s="33" t="s">
        <v>53</v>
      </c>
      <c r="D42" s="34"/>
      <c r="E42" s="35"/>
      <c r="F42" s="35"/>
      <c r="G42" s="35"/>
      <c r="H42" s="35"/>
      <c r="I42" s="35"/>
      <c r="J42" s="35"/>
      <c r="K42" s="35"/>
      <c r="L42" s="35"/>
      <c r="M42" s="36"/>
    </row>
    <row r="43" spans="3:16" ht="15" thickBot="1">
      <c r="C43" s="37"/>
      <c r="D43" s="38"/>
      <c r="E43" s="39"/>
      <c r="F43" s="39"/>
      <c r="G43" s="39"/>
      <c r="H43" s="39"/>
      <c r="I43" s="39"/>
      <c r="J43" s="39"/>
      <c r="K43" s="39"/>
      <c r="L43" s="39"/>
      <c r="M43" s="39"/>
    </row>
    <row r="44" spans="3:16" ht="13.9" thickBot="1">
      <c r="C44" s="122" t="s">
        <v>54</v>
      </c>
      <c r="D44" s="212" t="s">
        <v>55</v>
      </c>
      <c r="E44" s="213"/>
      <c r="F44" s="213"/>
      <c r="G44" s="213"/>
      <c r="H44" s="213"/>
      <c r="I44" s="213"/>
      <c r="J44" s="213"/>
      <c r="K44" s="213"/>
      <c r="L44" s="213"/>
      <c r="M44" s="214"/>
    </row>
    <row r="45" spans="3:16" ht="15.75" customHeight="1" thickBot="1">
      <c r="C45" s="43">
        <v>1</v>
      </c>
      <c r="D45" s="224" t="s">
        <v>247</v>
      </c>
      <c r="E45" s="225"/>
      <c r="F45" s="225"/>
      <c r="G45" s="225"/>
      <c r="H45" s="225"/>
      <c r="I45" s="225"/>
      <c r="J45" s="225"/>
      <c r="K45" s="225"/>
      <c r="L45" s="225"/>
      <c r="M45" s="226"/>
    </row>
    <row r="46" spans="3:16" ht="15.75" customHeight="1" thickBot="1">
      <c r="C46" s="43">
        <v>2</v>
      </c>
      <c r="D46" s="224" t="s">
        <v>209</v>
      </c>
      <c r="E46" s="225"/>
      <c r="F46" s="225"/>
      <c r="G46" s="225"/>
      <c r="H46" s="225"/>
      <c r="I46" s="225"/>
      <c r="J46" s="225"/>
      <c r="K46" s="225"/>
      <c r="L46" s="225"/>
      <c r="M46" s="226"/>
    </row>
    <row r="47" spans="3:16" ht="15.75" customHeight="1" thickBot="1">
      <c r="C47" s="43">
        <v>3</v>
      </c>
      <c r="D47" s="224" t="s">
        <v>210</v>
      </c>
      <c r="E47" s="225"/>
      <c r="F47" s="225"/>
      <c r="G47" s="225"/>
      <c r="H47" s="225"/>
      <c r="I47" s="225"/>
      <c r="J47" s="225"/>
      <c r="K47" s="225"/>
      <c r="L47" s="225"/>
      <c r="M47" s="226"/>
    </row>
    <row r="48" spans="3:16" ht="15.75" customHeight="1" thickBot="1">
      <c r="C48" s="43">
        <v>4</v>
      </c>
      <c r="D48" s="227" t="s">
        <v>211</v>
      </c>
      <c r="E48" s="228"/>
      <c r="F48" s="228"/>
      <c r="G48" s="228"/>
      <c r="H48" s="228"/>
      <c r="I48" s="228"/>
      <c r="J48" s="228"/>
      <c r="K48" s="228"/>
      <c r="L48" s="228"/>
      <c r="M48" s="229"/>
    </row>
    <row r="49" spans="3:13" ht="15.75" customHeight="1" thickBot="1">
      <c r="C49" s="43">
        <v>5</v>
      </c>
      <c r="D49" s="224" t="s">
        <v>209</v>
      </c>
      <c r="E49" s="225"/>
      <c r="F49" s="225"/>
      <c r="G49" s="225"/>
      <c r="H49" s="225"/>
      <c r="I49" s="225"/>
      <c r="J49" s="225"/>
      <c r="K49" s="225"/>
      <c r="L49" s="225"/>
      <c r="M49" s="226"/>
    </row>
    <row r="50" spans="3:13" ht="15.75" customHeight="1" thickBot="1">
      <c r="C50" s="43">
        <v>6</v>
      </c>
      <c r="D50" s="227" t="s">
        <v>212</v>
      </c>
      <c r="E50" s="228"/>
      <c r="F50" s="228"/>
      <c r="G50" s="228"/>
      <c r="H50" s="228"/>
      <c r="I50" s="228"/>
      <c r="J50" s="228"/>
      <c r="K50" s="228"/>
      <c r="L50" s="228"/>
      <c r="M50" s="229"/>
    </row>
    <row r="51" spans="3:13" ht="28.5" customHeight="1" thickBot="1">
      <c r="C51" s="43">
        <v>7</v>
      </c>
      <c r="D51" s="224" t="s">
        <v>213</v>
      </c>
      <c r="E51" s="225"/>
      <c r="F51" s="225"/>
      <c r="G51" s="225"/>
      <c r="H51" s="225"/>
      <c r="I51" s="225"/>
      <c r="J51" s="225"/>
      <c r="K51" s="225"/>
      <c r="L51" s="225"/>
      <c r="M51" s="226"/>
    </row>
    <row r="52" spans="3:13" ht="15.75" customHeight="1" thickBot="1">
      <c r="C52" s="43">
        <v>8</v>
      </c>
      <c r="D52" s="224" t="s">
        <v>214</v>
      </c>
      <c r="E52" s="225"/>
      <c r="F52" s="225"/>
      <c r="G52" s="225"/>
      <c r="H52" s="225"/>
      <c r="I52" s="225"/>
      <c r="J52" s="225"/>
      <c r="K52" s="225"/>
      <c r="L52" s="225"/>
      <c r="M52" s="226"/>
    </row>
    <row r="53" spans="3:13" ht="15.75" customHeight="1" thickBot="1">
      <c r="C53" s="43">
        <v>9</v>
      </c>
      <c r="D53" s="224" t="s">
        <v>215</v>
      </c>
      <c r="E53" s="225"/>
      <c r="F53" s="225"/>
      <c r="G53" s="225"/>
      <c r="H53" s="225"/>
      <c r="I53" s="225"/>
      <c r="J53" s="225"/>
      <c r="K53" s="225"/>
      <c r="L53" s="225"/>
      <c r="M53" s="226"/>
    </row>
    <row r="54" spans="3:13" ht="18" customHeight="1" thickBot="1">
      <c r="C54" s="43">
        <v>10</v>
      </c>
      <c r="D54" s="224" t="s">
        <v>216</v>
      </c>
      <c r="E54" s="225"/>
      <c r="F54" s="225"/>
      <c r="G54" s="225"/>
      <c r="H54" s="225"/>
      <c r="I54" s="225"/>
      <c r="J54" s="225"/>
      <c r="K54" s="225"/>
      <c r="L54" s="225"/>
      <c r="M54" s="226"/>
    </row>
    <row r="55" spans="3:13" ht="15.75" customHeight="1" thickBot="1">
      <c r="C55" s="43">
        <v>11</v>
      </c>
      <c r="D55" s="224" t="s">
        <v>217</v>
      </c>
      <c r="E55" s="225"/>
      <c r="F55" s="225"/>
      <c r="G55" s="225"/>
      <c r="H55" s="225"/>
      <c r="I55" s="225"/>
      <c r="J55" s="225"/>
      <c r="K55" s="225"/>
      <c r="L55" s="225"/>
      <c r="M55" s="226"/>
    </row>
    <row r="56" spans="3:13" ht="15.75" customHeight="1" thickBot="1">
      <c r="C56" s="43">
        <v>12</v>
      </c>
      <c r="D56" s="224" t="s">
        <v>218</v>
      </c>
      <c r="E56" s="225"/>
      <c r="F56" s="225"/>
      <c r="G56" s="225"/>
      <c r="H56" s="225"/>
      <c r="I56" s="225"/>
      <c r="J56" s="225"/>
      <c r="K56" s="225"/>
      <c r="L56" s="225"/>
      <c r="M56" s="226"/>
    </row>
    <row r="57" spans="3:13" ht="15.75" customHeight="1" thickBot="1">
      <c r="C57" s="43">
        <v>13</v>
      </c>
      <c r="D57" s="224" t="s">
        <v>219</v>
      </c>
      <c r="E57" s="225"/>
      <c r="F57" s="225"/>
      <c r="G57" s="225"/>
      <c r="H57" s="225"/>
      <c r="I57" s="225"/>
      <c r="J57" s="225"/>
      <c r="K57" s="225"/>
      <c r="L57" s="225"/>
      <c r="M57" s="226"/>
    </row>
    <row r="58" spans="3:13" ht="15.75" customHeight="1" thickBot="1">
      <c r="C58" s="43">
        <v>14</v>
      </c>
      <c r="D58" s="224" t="s">
        <v>220</v>
      </c>
      <c r="E58" s="225"/>
      <c r="F58" s="225"/>
      <c r="G58" s="225"/>
      <c r="H58" s="225"/>
      <c r="I58" s="225"/>
      <c r="J58" s="225"/>
      <c r="K58" s="225"/>
      <c r="L58" s="225"/>
      <c r="M58" s="226"/>
    </row>
    <row r="59" spans="3:13" ht="15.75" customHeight="1" thickBot="1">
      <c r="C59" s="43">
        <v>15</v>
      </c>
      <c r="D59" s="224" t="s">
        <v>221</v>
      </c>
      <c r="E59" s="225"/>
      <c r="F59" s="225"/>
      <c r="G59" s="225"/>
      <c r="H59" s="225"/>
      <c r="I59" s="225"/>
      <c r="J59" s="225"/>
      <c r="K59" s="225"/>
      <c r="L59" s="225"/>
      <c r="M59" s="226"/>
    </row>
    <row r="60" spans="3:13" ht="15.75" customHeight="1" thickBot="1">
      <c r="C60" s="43">
        <v>16</v>
      </c>
      <c r="D60" s="227" t="s">
        <v>222</v>
      </c>
      <c r="E60" s="228"/>
      <c r="F60" s="228"/>
      <c r="G60" s="228"/>
      <c r="H60" s="228"/>
      <c r="I60" s="228"/>
      <c r="J60" s="228"/>
      <c r="K60" s="228"/>
      <c r="L60" s="228"/>
      <c r="M60" s="229"/>
    </row>
    <row r="61" spans="3:13" ht="15.75" customHeight="1" thickBot="1">
      <c r="C61" s="43">
        <v>17</v>
      </c>
      <c r="D61" s="224" t="s">
        <v>223</v>
      </c>
      <c r="E61" s="225"/>
      <c r="F61" s="225"/>
      <c r="G61" s="225"/>
      <c r="H61" s="225"/>
      <c r="I61" s="225"/>
      <c r="J61" s="225"/>
      <c r="K61" s="225"/>
      <c r="L61" s="225"/>
      <c r="M61" s="226"/>
    </row>
    <row r="62" spans="3:13" ht="15.75" customHeight="1" thickBot="1">
      <c r="C62" s="43">
        <v>18</v>
      </c>
      <c r="D62" s="224" t="s">
        <v>224</v>
      </c>
      <c r="E62" s="225"/>
      <c r="F62" s="225"/>
      <c r="G62" s="225"/>
      <c r="H62" s="225"/>
      <c r="I62" s="225"/>
      <c r="J62" s="225"/>
      <c r="K62" s="225"/>
      <c r="L62" s="225"/>
      <c r="M62" s="226"/>
    </row>
    <row r="63" spans="3:13" ht="15.75" customHeight="1" thickBot="1">
      <c r="C63" s="125">
        <v>19</v>
      </c>
      <c r="D63" s="227" t="s">
        <v>225</v>
      </c>
      <c r="E63" s="228"/>
      <c r="F63" s="228"/>
      <c r="G63" s="228"/>
      <c r="H63" s="228"/>
      <c r="I63" s="228"/>
      <c r="J63" s="228"/>
      <c r="K63" s="228"/>
      <c r="L63" s="228"/>
      <c r="M63" s="229"/>
    </row>
  </sheetData>
  <mergeCells count="23">
    <mergeCell ref="D59:M59"/>
    <mergeCell ref="D60:M60"/>
    <mergeCell ref="D61:M61"/>
    <mergeCell ref="D62:M62"/>
    <mergeCell ref="D63:M63"/>
    <mergeCell ref="D58:M58"/>
    <mergeCell ref="D47:M47"/>
    <mergeCell ref="D48:M48"/>
    <mergeCell ref="D49:M49"/>
    <mergeCell ref="D50:M50"/>
    <mergeCell ref="D51:M51"/>
    <mergeCell ref="D52:M52"/>
    <mergeCell ref="D53:M53"/>
    <mergeCell ref="D54:M54"/>
    <mergeCell ref="D55:M55"/>
    <mergeCell ref="D56:M56"/>
    <mergeCell ref="D57:M57"/>
    <mergeCell ref="D46:M46"/>
    <mergeCell ref="C3:D3"/>
    <mergeCell ref="G4:P4"/>
    <mergeCell ref="C36:D36"/>
    <mergeCell ref="D44:M44"/>
    <mergeCell ref="D45:M45"/>
  </mergeCells>
  <pageMargins left="0.70866141732283472" right="0.70866141732283472" top="0.74803149606299213" bottom="0.74803149606299213" header="0.31496062992125984" footer="0.31496062992125984"/>
  <pageSetup paperSize="9" scale="57"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5FF94F-415F-4E03-A8E7-2D9B745A5318}">
  <sheetPr>
    <pageSetUpPr fitToPage="1"/>
  </sheetPr>
  <dimension ref="A1:P63"/>
  <sheetViews>
    <sheetView tabSelected="1" view="pageBreakPreview" zoomScaleNormal="100" zoomScaleSheetLayoutView="100" workbookViewId="0"/>
  </sheetViews>
  <sheetFormatPr defaultColWidth="8.75" defaultRowHeight="13.5"/>
  <cols>
    <col min="1" max="2" width="5.75" customWidth="1"/>
    <col min="3" max="3" width="5" customWidth="1"/>
    <col min="4" max="4" width="33.5" customWidth="1"/>
    <col min="6" max="6" width="6.25" customWidth="1"/>
    <col min="7" max="16" width="7.375" customWidth="1"/>
    <col min="17" max="17" width="1.625" customWidth="1"/>
    <col min="18" max="18" width="2.375" customWidth="1"/>
  </cols>
  <sheetData>
    <row r="1" spans="1:16" ht="19.899999999999999">
      <c r="A1" s="9">
        <v>10</v>
      </c>
      <c r="B1" s="9" t="s">
        <v>248</v>
      </c>
    </row>
    <row r="2" spans="1:16" ht="13.9" thickBot="1"/>
    <row r="3" spans="1:16" ht="26.65" thickBot="1">
      <c r="C3" s="187" t="s">
        <v>28</v>
      </c>
      <c r="D3" s="188"/>
      <c r="E3" s="1" t="s">
        <v>29</v>
      </c>
      <c r="F3" s="70" t="s">
        <v>116</v>
      </c>
      <c r="G3" s="70" t="s">
        <v>126</v>
      </c>
      <c r="H3" s="70" t="s">
        <v>127</v>
      </c>
      <c r="I3" s="70" t="s">
        <v>128</v>
      </c>
      <c r="J3" s="70" t="s">
        <v>129</v>
      </c>
      <c r="K3" s="70" t="s">
        <v>130</v>
      </c>
      <c r="L3" s="70" t="s">
        <v>131</v>
      </c>
      <c r="M3" s="70" t="s">
        <v>132</v>
      </c>
      <c r="N3" s="70" t="s">
        <v>133</v>
      </c>
      <c r="O3" s="70" t="s">
        <v>134</v>
      </c>
      <c r="P3" s="70" t="s">
        <v>135</v>
      </c>
    </row>
    <row r="4" spans="1:16" ht="13.9" thickBot="1">
      <c r="C4" s="141"/>
      <c r="D4" s="141"/>
      <c r="E4" s="142"/>
      <c r="F4" s="143"/>
      <c r="G4" s="230" t="s">
        <v>136</v>
      </c>
      <c r="H4" s="231"/>
      <c r="I4" s="231"/>
      <c r="J4" s="231"/>
      <c r="K4" s="231"/>
      <c r="L4" s="231"/>
      <c r="M4" s="231"/>
      <c r="N4" s="231"/>
      <c r="O4" s="231"/>
      <c r="P4" s="232"/>
    </row>
    <row r="5" spans="1:16" ht="18" customHeight="1" thickBot="1">
      <c r="G5" s="1" t="s">
        <v>137</v>
      </c>
      <c r="H5" s="1" t="s">
        <v>137</v>
      </c>
      <c r="I5" s="1" t="s">
        <v>137</v>
      </c>
      <c r="J5" s="1" t="s">
        <v>137</v>
      </c>
      <c r="K5" s="1" t="s">
        <v>137</v>
      </c>
      <c r="L5" s="1" t="s">
        <v>137</v>
      </c>
      <c r="M5" s="1" t="s">
        <v>137</v>
      </c>
      <c r="N5" s="1" t="s">
        <v>137</v>
      </c>
      <c r="O5" s="1" t="s">
        <v>137</v>
      </c>
      <c r="P5" s="1" t="s">
        <v>137</v>
      </c>
    </row>
    <row r="6" spans="1:16" ht="16.5" customHeight="1" thickBot="1">
      <c r="C6" s="8"/>
      <c r="D6" s="8"/>
      <c r="E6" s="8"/>
      <c r="F6" s="8"/>
      <c r="G6" s="8"/>
      <c r="H6" s="8"/>
      <c r="I6" s="48"/>
      <c r="J6" s="48"/>
      <c r="K6" s="48"/>
    </row>
    <row r="7" spans="1:16" ht="13.9" thickBot="1">
      <c r="C7" s="98" t="s">
        <v>37</v>
      </c>
      <c r="D7" s="99" t="s">
        <v>249</v>
      </c>
      <c r="E7" s="8"/>
      <c r="F7" s="8"/>
      <c r="G7" s="8"/>
      <c r="H7" s="8"/>
      <c r="I7" s="48"/>
      <c r="J7" s="48"/>
      <c r="K7" s="48"/>
    </row>
    <row r="8" spans="1:16">
      <c r="C8" s="69">
        <v>1</v>
      </c>
      <c r="D8" s="20" t="s">
        <v>189</v>
      </c>
      <c r="E8" s="2"/>
      <c r="F8" s="2">
        <v>3</v>
      </c>
      <c r="G8" s="81">
        <f>'6.Proj - ST'!G8+'7.Proj - STreat'!G8+'8.Proj - SD'!G8+'9.Proj - M&amp;G'!G8</f>
        <v>181.31174959445337</v>
      </c>
      <c r="H8" s="76"/>
      <c r="I8" s="76"/>
      <c r="J8" s="76"/>
      <c r="K8" s="76"/>
      <c r="L8" s="76"/>
      <c r="M8" s="76"/>
      <c r="N8" s="76"/>
      <c r="O8" s="76"/>
      <c r="P8" s="83"/>
    </row>
    <row r="9" spans="1:16">
      <c r="C9" s="72">
        <v>2</v>
      </c>
      <c r="D9" s="73" t="s">
        <v>190</v>
      </c>
      <c r="E9" s="74"/>
      <c r="F9" s="66">
        <v>3</v>
      </c>
      <c r="G9" s="79">
        <f>'6.Proj - ST'!G9+'7.Proj - STreat'!G9+'8.Proj - SD'!G9+'9.Proj - M&amp;G'!G9</f>
        <v>0</v>
      </c>
      <c r="H9" s="79">
        <f>'6.Proj - ST'!H9+'7.Proj - STreat'!H9+'8.Proj - SD'!H9+'9.Proj - M&amp;G'!H9</f>
        <v>4.6269530283357501</v>
      </c>
      <c r="I9" s="79">
        <f>'6.Proj - ST'!I9+'7.Proj - STreat'!I9+'8.Proj - SD'!I9+'9.Proj - M&amp;G'!I9</f>
        <v>10.080808978536174</v>
      </c>
      <c r="J9" s="79">
        <f>'6.Proj - ST'!J9+'7.Proj - STreat'!J9+'8.Proj - SD'!J9+'9.Proj - M&amp;G'!J9</f>
        <v>15.956372636925909</v>
      </c>
      <c r="K9" s="79">
        <f>'6.Proj - ST'!K9+'7.Proj - STreat'!K9+'8.Proj - SD'!K9+'9.Proj - M&amp;G'!K9</f>
        <v>21.37536864965983</v>
      </c>
      <c r="L9" s="79">
        <f>'6.Proj - ST'!L9+'7.Proj - STreat'!L9+'8.Proj - SD'!L9+'9.Proj - M&amp;G'!L9</f>
        <v>0</v>
      </c>
      <c r="M9" s="79">
        <f>'6.Proj - ST'!M9+'7.Proj - STreat'!M9+'8.Proj - SD'!M9+'9.Proj - M&amp;G'!M9</f>
        <v>0</v>
      </c>
      <c r="N9" s="79">
        <f>'6.Proj - ST'!N9+'7.Proj - STreat'!N9+'8.Proj - SD'!N9+'9.Proj - M&amp;G'!N9</f>
        <v>0</v>
      </c>
      <c r="O9" s="79">
        <f>'6.Proj - ST'!O9+'7.Proj - STreat'!O9+'8.Proj - SD'!O9+'9.Proj - M&amp;G'!O9</f>
        <v>0</v>
      </c>
      <c r="P9" s="85">
        <f>'6.Proj - ST'!P9+'7.Proj - STreat'!P9+'8.Proj - SD'!P9+'9.Proj - M&amp;G'!P9</f>
        <v>0</v>
      </c>
    </row>
    <row r="10" spans="1:16">
      <c r="C10" s="68">
        <v>3</v>
      </c>
      <c r="D10" s="82" t="s">
        <v>115</v>
      </c>
      <c r="E10" s="66"/>
      <c r="F10" s="66">
        <v>3</v>
      </c>
      <c r="G10" s="79">
        <f>'6.Proj - ST'!G10+'7.Proj - STreat'!G10+'8.Proj - SD'!G10+'9.Proj - M&amp;G'!G10</f>
        <v>4.6269530283357501</v>
      </c>
      <c r="H10" s="79">
        <f>'6.Proj - ST'!H10+'7.Proj - STreat'!H10+'8.Proj - SD'!H10+'9.Proj - M&amp;G'!H10</f>
        <v>5.453855950200424</v>
      </c>
      <c r="I10" s="79">
        <f>'6.Proj - ST'!I10+'7.Proj - STreat'!I10+'8.Proj - SD'!I10+'9.Proj - M&amp;G'!I10</f>
        <v>5.8755636583897353</v>
      </c>
      <c r="J10" s="79">
        <f>'6.Proj - ST'!J10+'7.Proj - STreat'!J10+'8.Proj - SD'!J10+'9.Proj - M&amp;G'!J10</f>
        <v>5.4189960127339214</v>
      </c>
      <c r="K10" s="79">
        <f>'6.Proj - ST'!K10+'7.Proj - STreat'!K10+'8.Proj - SD'!K10+'9.Proj - M&amp;G'!K10</f>
        <v>4.7813740274079173</v>
      </c>
      <c r="L10" s="79">
        <f>'6.Proj - ST'!L10+'7.Proj - STreat'!L10+'8.Proj - SD'!L10+'9.Proj - M&amp;G'!L10</f>
        <v>0</v>
      </c>
      <c r="M10" s="79">
        <f>'6.Proj - ST'!M10+'7.Proj - STreat'!M10+'8.Proj - SD'!M10+'9.Proj - M&amp;G'!M10</f>
        <v>0</v>
      </c>
      <c r="N10" s="79">
        <f>'6.Proj - ST'!N10+'7.Proj - STreat'!N10+'8.Proj - SD'!N10+'9.Proj - M&amp;G'!N10</f>
        <v>0</v>
      </c>
      <c r="O10" s="79">
        <f>'6.Proj - ST'!O10+'7.Proj - STreat'!O10+'8.Proj - SD'!O10+'9.Proj - M&amp;G'!O10</f>
        <v>0</v>
      </c>
      <c r="P10" s="85">
        <f>'6.Proj - ST'!P10+'7.Proj - STreat'!P10+'8.Proj - SD'!P10+'9.Proj - M&amp;G'!P10</f>
        <v>0</v>
      </c>
    </row>
    <row r="11" spans="1:16">
      <c r="C11" s="68">
        <v>4</v>
      </c>
      <c r="D11" s="82" t="s">
        <v>191</v>
      </c>
      <c r="E11" s="66"/>
      <c r="F11" s="66">
        <v>3</v>
      </c>
      <c r="G11" s="79">
        <f>'6.Proj - ST'!G11+'7.Proj - STreat'!G11+'8.Proj - SD'!G11+'9.Proj - M&amp;G'!G11</f>
        <v>4.6269530283357501</v>
      </c>
      <c r="H11" s="79">
        <f>'6.Proj - ST'!H11+'7.Proj - STreat'!H11+'8.Proj - SD'!H11+'9.Proj - M&amp;G'!H11</f>
        <v>10.080808978536174</v>
      </c>
      <c r="I11" s="79">
        <f>'6.Proj - ST'!I11+'7.Proj - STreat'!I11+'8.Proj - SD'!I11+'9.Proj - M&amp;G'!I11</f>
        <v>15.956372636925909</v>
      </c>
      <c r="J11" s="79">
        <f>'6.Proj - ST'!J11+'7.Proj - STreat'!J11+'8.Proj - SD'!J11+'9.Proj - M&amp;G'!J11</f>
        <v>21.37536864965983</v>
      </c>
      <c r="K11" s="79">
        <f>'6.Proj - ST'!K11+'7.Proj - STreat'!K11+'8.Proj - SD'!K11+'9.Proj - M&amp;G'!K11</f>
        <v>26.156742677067747</v>
      </c>
      <c r="L11" s="172"/>
      <c r="M11" s="172"/>
      <c r="N11" s="172"/>
      <c r="O11" s="172"/>
      <c r="P11" s="175"/>
    </row>
    <row r="12" spans="1:16">
      <c r="C12" s="68">
        <v>5</v>
      </c>
      <c r="D12" s="82" t="s">
        <v>192</v>
      </c>
      <c r="E12" s="66"/>
      <c r="F12" s="66">
        <v>3</v>
      </c>
      <c r="G12" s="172"/>
      <c r="H12" s="172"/>
      <c r="I12" s="172"/>
      <c r="J12" s="172"/>
      <c r="K12" s="172"/>
      <c r="L12" s="79">
        <f>'6.Proj - ST'!L12+'7.Proj - STreat'!L12+'8.Proj - SD'!L12+'9.Proj - M&amp;G'!L12</f>
        <v>0</v>
      </c>
      <c r="M12" s="79">
        <f>'6.Proj - ST'!M12+'7.Proj - STreat'!M12+'8.Proj - SD'!M12+'9.Proj - M&amp;G'!M12</f>
        <v>0</v>
      </c>
      <c r="N12" s="79">
        <f>'6.Proj - ST'!N12+'7.Proj - STreat'!N12+'8.Proj - SD'!N12+'9.Proj - M&amp;G'!N12</f>
        <v>0</v>
      </c>
      <c r="O12" s="79">
        <f>'6.Proj - ST'!O12+'7.Proj - STreat'!O12+'8.Proj - SD'!O12+'9.Proj - M&amp;G'!O12</f>
        <v>0</v>
      </c>
      <c r="P12" s="85">
        <f>'6.Proj - ST'!P12+'7.Proj - STreat'!P12+'8.Proj - SD'!P12+'9.Proj - M&amp;G'!P12</f>
        <v>0</v>
      </c>
    </row>
    <row r="13" spans="1:16" ht="13.9" thickBot="1">
      <c r="C13" s="89">
        <v>6</v>
      </c>
      <c r="D13" s="21" t="s">
        <v>228</v>
      </c>
      <c r="E13" s="16"/>
      <c r="F13" s="16">
        <v>3</v>
      </c>
      <c r="G13" s="173"/>
      <c r="H13" s="173"/>
      <c r="I13" s="173"/>
      <c r="J13" s="173"/>
      <c r="K13" s="173"/>
      <c r="L13" s="90">
        <f>'6.Proj - ST'!L13+'7.Proj - STreat'!L13+'8.Proj - SD'!L13+'9.Proj - M&amp;G'!L13</f>
        <v>0</v>
      </c>
      <c r="M13" s="90">
        <f>'6.Proj - ST'!M13+'7.Proj - STreat'!M13+'8.Proj - SD'!M13+'9.Proj - M&amp;G'!M13</f>
        <v>0</v>
      </c>
      <c r="N13" s="90">
        <f>'6.Proj - ST'!N13+'7.Proj - STreat'!N13+'8.Proj - SD'!N13+'9.Proj - M&amp;G'!N13</f>
        <v>0</v>
      </c>
      <c r="O13" s="90">
        <f>'6.Proj - ST'!O13+'7.Proj - STreat'!O13+'8.Proj - SD'!O13+'9.Proj - M&amp;G'!O13</f>
        <v>0</v>
      </c>
      <c r="P13" s="91">
        <f>'6.Proj - ST'!P13+'7.Proj - STreat'!P13+'8.Proj - SD'!P13+'9.Proj - M&amp;G'!P13</f>
        <v>0</v>
      </c>
    </row>
    <row r="14" spans="1:16" ht="13.9" thickBot="1"/>
    <row r="15" spans="1:16" ht="13.9" thickBot="1">
      <c r="C15" s="98" t="s">
        <v>44</v>
      </c>
      <c r="D15" s="99" t="s">
        <v>250</v>
      </c>
      <c r="E15" s="8"/>
      <c r="F15" s="8"/>
      <c r="G15" s="8"/>
      <c r="H15" s="8"/>
      <c r="I15" s="48"/>
      <c r="J15" s="48"/>
      <c r="K15" s="48"/>
    </row>
    <row r="16" spans="1:16">
      <c r="C16" s="69">
        <v>7</v>
      </c>
      <c r="D16" s="20" t="s">
        <v>195</v>
      </c>
      <c r="E16" s="2"/>
      <c r="F16" s="2">
        <v>3</v>
      </c>
      <c r="G16" s="81">
        <f>'6.Proj - ST'!G16+'7.Proj - STreat'!G16+'8.Proj - SD'!G16+'9.Proj - M&amp;G'!G16</f>
        <v>103.7954809958235</v>
      </c>
      <c r="H16" s="81" t="e">
        <f>'6.Proj - ST'!H16+'7.Proj - STreat'!H16+'8.Proj - SD'!H16+'9.Proj - M&amp;G'!H16</f>
        <v>#DIV/0!</v>
      </c>
      <c r="I16" s="81" t="e">
        <f>'6.Proj - ST'!I16+'7.Proj - STreat'!I16+'8.Proj - SD'!I16+'9.Proj - M&amp;G'!I16</f>
        <v>#DIV/0!</v>
      </c>
      <c r="J16" s="81" t="e">
        <f>'6.Proj - ST'!J16+'7.Proj - STreat'!J16+'8.Proj - SD'!J16+'9.Proj - M&amp;G'!J16</f>
        <v>#DIV/0!</v>
      </c>
      <c r="K16" s="81" t="e">
        <f>'6.Proj - ST'!K16+'7.Proj - STreat'!K16+'8.Proj - SD'!K16+'9.Proj - M&amp;G'!K16</f>
        <v>#DIV/0!</v>
      </c>
      <c r="L16" s="81" t="e">
        <f>'6.Proj - ST'!L16+'7.Proj - STreat'!L16+'8.Proj - SD'!L16+'9.Proj - M&amp;G'!L16</f>
        <v>#DIV/0!</v>
      </c>
      <c r="M16" s="81" t="e">
        <f>'6.Proj - ST'!M16+'7.Proj - STreat'!M16+'8.Proj - SD'!M16+'9.Proj - M&amp;G'!M16</f>
        <v>#DIV/0!</v>
      </c>
      <c r="N16" s="81" t="e">
        <f>'6.Proj - ST'!N16+'7.Proj - STreat'!N16+'8.Proj - SD'!N16+'9.Proj - M&amp;G'!N16</f>
        <v>#DIV/0!</v>
      </c>
      <c r="O16" s="81" t="e">
        <f>'6.Proj - ST'!O16+'7.Proj - STreat'!O16+'8.Proj - SD'!O16+'9.Proj - M&amp;G'!O16</f>
        <v>#DIV/0!</v>
      </c>
      <c r="P16" s="87" t="e">
        <f>'6.Proj - ST'!P16+'7.Proj - STreat'!P16+'8.Proj - SD'!P16+'9.Proj - M&amp;G'!P16</f>
        <v>#DIV/0!</v>
      </c>
    </row>
    <row r="17" spans="3:16">
      <c r="C17" s="92">
        <v>8</v>
      </c>
      <c r="D17" s="93" t="s">
        <v>196</v>
      </c>
      <c r="E17" s="67"/>
      <c r="F17" s="67">
        <v>3</v>
      </c>
      <c r="G17" s="79" t="e">
        <f>'6.Proj - ST'!G17+'7.Proj - STreat'!G17+'8.Proj - SD'!G17+'9.Proj - M&amp;G'!G17</f>
        <v>#DIV/0!</v>
      </c>
      <c r="H17" s="79" t="e">
        <f>'6.Proj - ST'!H17+'7.Proj - STreat'!H17+'8.Proj - SD'!H17+'9.Proj - M&amp;G'!H17</f>
        <v>#DIV/0!</v>
      </c>
      <c r="I17" s="79" t="e">
        <f>'6.Proj - ST'!I17+'7.Proj - STreat'!I17+'8.Proj - SD'!I17+'9.Proj - M&amp;G'!I17</f>
        <v>#DIV/0!</v>
      </c>
      <c r="J17" s="79" t="e">
        <f>'6.Proj - ST'!J17+'7.Proj - STreat'!J17+'8.Proj - SD'!J17+'9.Proj - M&amp;G'!J17</f>
        <v>#DIV/0!</v>
      </c>
      <c r="K17" s="79" t="e">
        <f>'6.Proj - ST'!K17+'7.Proj - STreat'!K17+'8.Proj - SD'!K17+'9.Proj - M&amp;G'!K17</f>
        <v>#DIV/0!</v>
      </c>
      <c r="L17" s="79" t="e">
        <f>'6.Proj - ST'!L17+'7.Proj - STreat'!L17+'8.Proj - SD'!L17+'9.Proj - M&amp;G'!L17</f>
        <v>#DIV/0!</v>
      </c>
      <c r="M17" s="79" t="e">
        <f>'6.Proj - ST'!M17+'7.Proj - STreat'!M17+'8.Proj - SD'!M17+'9.Proj - M&amp;G'!M17</f>
        <v>#DIV/0!</v>
      </c>
      <c r="N17" s="79" t="e">
        <f>'6.Proj - ST'!N17+'7.Proj - STreat'!N17+'8.Proj - SD'!N17+'9.Proj - M&amp;G'!N17</f>
        <v>#DIV/0!</v>
      </c>
      <c r="O17" s="79" t="e">
        <f>'6.Proj - ST'!O17+'7.Proj - STreat'!O17+'8.Proj - SD'!O17+'9.Proj - M&amp;G'!O17</f>
        <v>#DIV/0!</v>
      </c>
      <c r="P17" s="85" t="e">
        <f>'6.Proj - ST'!P17+'7.Proj - STreat'!P17+'8.Proj - SD'!P17+'9.Proj - M&amp;G'!P17</f>
        <v>#DIV/0!</v>
      </c>
    </row>
    <row r="18" spans="3:16" ht="13.9" thickBot="1">
      <c r="C18" s="89">
        <v>9</v>
      </c>
      <c r="D18" s="21" t="s">
        <v>197</v>
      </c>
      <c r="E18" s="16"/>
      <c r="F18" s="16">
        <v>3</v>
      </c>
      <c r="G18" s="90" t="e">
        <f>'6.Proj - ST'!G18+'7.Proj - STreat'!G18+'8.Proj - SD'!G18+'9.Proj - M&amp;G'!G18</f>
        <v>#DIV/0!</v>
      </c>
      <c r="H18" s="90" t="e">
        <f>'6.Proj - ST'!H18+'7.Proj - STreat'!H18+'8.Proj - SD'!H18+'9.Proj - M&amp;G'!H18</f>
        <v>#DIV/0!</v>
      </c>
      <c r="I18" s="90" t="e">
        <f>'6.Proj - ST'!I18+'7.Proj - STreat'!I18+'8.Proj - SD'!I18+'9.Proj - M&amp;G'!I18</f>
        <v>#DIV/0!</v>
      </c>
      <c r="J18" s="90" t="e">
        <f>'6.Proj - ST'!J18+'7.Proj - STreat'!J18+'8.Proj - SD'!J18+'9.Proj - M&amp;G'!J18</f>
        <v>#DIV/0!</v>
      </c>
      <c r="K18" s="90" t="e">
        <f>'6.Proj - ST'!K18+'7.Proj - STreat'!K18+'8.Proj - SD'!K18+'9.Proj - M&amp;G'!K18</f>
        <v>#DIV/0!</v>
      </c>
      <c r="L18" s="90" t="e">
        <f>'6.Proj - ST'!L18+'7.Proj - STreat'!L18+'8.Proj - SD'!L18+'9.Proj - M&amp;G'!L18</f>
        <v>#DIV/0!</v>
      </c>
      <c r="M18" s="90" t="e">
        <f>'6.Proj - ST'!M18+'7.Proj - STreat'!M18+'8.Proj - SD'!M18+'9.Proj - M&amp;G'!M18</f>
        <v>#DIV/0!</v>
      </c>
      <c r="N18" s="90" t="e">
        <f>'6.Proj - ST'!N18+'7.Proj - STreat'!N18+'8.Proj - SD'!N18+'9.Proj - M&amp;G'!N18</f>
        <v>#DIV/0!</v>
      </c>
      <c r="O18" s="90" t="e">
        <f>'6.Proj - ST'!O18+'7.Proj - STreat'!O18+'8.Proj - SD'!O18+'9.Proj - M&amp;G'!O18</f>
        <v>#DIV/0!</v>
      </c>
      <c r="P18" s="91" t="e">
        <f>'6.Proj - ST'!P18+'7.Proj - STreat'!P18+'8.Proj - SD'!P18+'9.Proj - M&amp;G'!P18</f>
        <v>#DIV/0!</v>
      </c>
    </row>
    <row r="19" spans="3:16" ht="13.9" thickBot="1">
      <c r="F19" s="6"/>
      <c r="G19" s="108"/>
      <c r="H19" s="108"/>
      <c r="I19" s="108"/>
      <c r="J19" s="108"/>
      <c r="K19" s="108"/>
      <c r="L19" s="108"/>
      <c r="M19" s="108"/>
      <c r="N19" s="108"/>
      <c r="O19" s="108"/>
      <c r="P19" s="108"/>
    </row>
    <row r="20" spans="3:16" ht="13.9" thickBot="1">
      <c r="C20" s="98" t="s">
        <v>198</v>
      </c>
      <c r="D20" s="99" t="s">
        <v>251</v>
      </c>
      <c r="E20" s="8"/>
      <c r="F20" s="8"/>
      <c r="G20" s="8"/>
      <c r="H20" s="8"/>
      <c r="I20" s="48"/>
      <c r="J20" s="48"/>
      <c r="K20" s="48"/>
    </row>
    <row r="21" spans="3:16">
      <c r="C21" s="69">
        <v>10</v>
      </c>
      <c r="D21" s="20" t="s">
        <v>195</v>
      </c>
      <c r="E21" s="2"/>
      <c r="F21" s="2">
        <v>3</v>
      </c>
      <c r="G21" s="81">
        <f>'6.Proj - ST'!G21+'7.Proj - STreat'!G21+'8.Proj - SD'!G21+'9.Proj - M&amp;G'!G21</f>
        <v>0</v>
      </c>
      <c r="H21" s="81" t="e">
        <f>'6.Proj - ST'!H21+'7.Proj - STreat'!H21+'8.Proj - SD'!H21+'9.Proj - M&amp;G'!H21</f>
        <v>#DIV/0!</v>
      </c>
      <c r="I21" s="81" t="e">
        <f>'6.Proj - ST'!I21+'7.Proj - STreat'!I21+'8.Proj - SD'!I21+'9.Proj - M&amp;G'!I21</f>
        <v>#DIV/0!</v>
      </c>
      <c r="J21" s="81" t="e">
        <f>'6.Proj - ST'!J21+'7.Proj - STreat'!J21+'8.Proj - SD'!J21+'9.Proj - M&amp;G'!J21</f>
        <v>#DIV/0!</v>
      </c>
      <c r="K21" s="81" t="e">
        <f>'6.Proj - ST'!K21+'7.Proj - STreat'!K21+'8.Proj - SD'!K21+'9.Proj - M&amp;G'!K21</f>
        <v>#DIV/0!</v>
      </c>
      <c r="L21" s="81" t="e">
        <f>'6.Proj - ST'!L21+'7.Proj - STreat'!L21+'8.Proj - SD'!L21+'9.Proj - M&amp;G'!L21</f>
        <v>#DIV/0!</v>
      </c>
      <c r="M21" s="81" t="e">
        <f>'6.Proj - ST'!M21+'7.Proj - STreat'!M21+'8.Proj - SD'!M21+'9.Proj - M&amp;G'!M21</f>
        <v>#DIV/0!</v>
      </c>
      <c r="N21" s="81" t="e">
        <f>'6.Proj - ST'!N21+'7.Proj - STreat'!N21+'8.Proj - SD'!N21+'9.Proj - M&amp;G'!N21</f>
        <v>#DIV/0!</v>
      </c>
      <c r="O21" s="81" t="e">
        <f>'6.Proj - ST'!O21+'7.Proj - STreat'!O21+'8.Proj - SD'!O21+'9.Proj - M&amp;G'!O21</f>
        <v>#DIV/0!</v>
      </c>
      <c r="P21" s="87" t="e">
        <f>'6.Proj - ST'!P21+'7.Proj - STreat'!P21+'8.Proj - SD'!P21+'9.Proj - M&amp;G'!P21</f>
        <v>#DIV/0!</v>
      </c>
    </row>
    <row r="22" spans="3:16">
      <c r="C22" s="92">
        <v>11</v>
      </c>
      <c r="D22" s="93" t="s">
        <v>196</v>
      </c>
      <c r="E22" s="67"/>
      <c r="F22" s="67">
        <v>3</v>
      </c>
      <c r="G22" s="79" t="e">
        <f>'6.Proj - ST'!G22+'7.Proj - STreat'!G22+'8.Proj - SD'!G22+'9.Proj - M&amp;G'!G22</f>
        <v>#DIV/0!</v>
      </c>
      <c r="H22" s="79" t="e">
        <f>'6.Proj - ST'!H22+'7.Proj - STreat'!H22+'8.Proj - SD'!H22+'9.Proj - M&amp;G'!H22</f>
        <v>#DIV/0!</v>
      </c>
      <c r="I22" s="79" t="e">
        <f>'6.Proj - ST'!I22+'7.Proj - STreat'!I22+'8.Proj - SD'!I22+'9.Proj - M&amp;G'!I22</f>
        <v>#DIV/0!</v>
      </c>
      <c r="J22" s="79" t="e">
        <f>'6.Proj - ST'!J22+'7.Proj - STreat'!J22+'8.Proj - SD'!J22+'9.Proj - M&amp;G'!J22</f>
        <v>#DIV/0!</v>
      </c>
      <c r="K22" s="79" t="e">
        <f>'6.Proj - ST'!K22+'7.Proj - STreat'!K22+'8.Proj - SD'!K22+'9.Proj - M&amp;G'!K22</f>
        <v>#DIV/0!</v>
      </c>
      <c r="L22" s="79" t="e">
        <f>'6.Proj - ST'!L22+'7.Proj - STreat'!L22+'8.Proj - SD'!L22+'9.Proj - M&amp;G'!L22</f>
        <v>#DIV/0!</v>
      </c>
      <c r="M22" s="79" t="e">
        <f>'6.Proj - ST'!M22+'7.Proj - STreat'!M22+'8.Proj - SD'!M22+'9.Proj - M&amp;G'!M22</f>
        <v>#DIV/0!</v>
      </c>
      <c r="N22" s="79" t="e">
        <f>'6.Proj - ST'!N22+'7.Proj - STreat'!N22+'8.Proj - SD'!N22+'9.Proj - M&amp;G'!N22</f>
        <v>#DIV/0!</v>
      </c>
      <c r="O22" s="79" t="e">
        <f>'6.Proj - ST'!O22+'7.Proj - STreat'!O22+'8.Proj - SD'!O22+'9.Proj - M&amp;G'!O22</f>
        <v>#DIV/0!</v>
      </c>
      <c r="P22" s="85" t="e">
        <f>'6.Proj - ST'!P22+'7.Proj - STreat'!P22+'8.Proj - SD'!P22+'9.Proj - M&amp;G'!P22</f>
        <v>#DIV/0!</v>
      </c>
    </row>
    <row r="23" spans="3:16" ht="13.9" thickBot="1">
      <c r="C23" s="89">
        <v>12</v>
      </c>
      <c r="D23" s="21" t="s">
        <v>197</v>
      </c>
      <c r="E23" s="16"/>
      <c r="F23" s="16">
        <v>3</v>
      </c>
      <c r="G23" s="90" t="e">
        <f>'6.Proj - ST'!G23+'7.Proj - STreat'!G23+'8.Proj - SD'!G23+'9.Proj - M&amp;G'!G23</f>
        <v>#DIV/0!</v>
      </c>
      <c r="H23" s="90" t="e">
        <f>'6.Proj - ST'!H23+'7.Proj - STreat'!H23+'8.Proj - SD'!H23+'9.Proj - M&amp;G'!H23</f>
        <v>#DIV/0!</v>
      </c>
      <c r="I23" s="90" t="e">
        <f>'6.Proj - ST'!I23+'7.Proj - STreat'!I23+'8.Proj - SD'!I23+'9.Proj - M&amp;G'!I23</f>
        <v>#DIV/0!</v>
      </c>
      <c r="J23" s="90" t="e">
        <f>'6.Proj - ST'!J23+'7.Proj - STreat'!J23+'8.Proj - SD'!J23+'9.Proj - M&amp;G'!J23</f>
        <v>#DIV/0!</v>
      </c>
      <c r="K23" s="90" t="e">
        <f>'6.Proj - ST'!K23+'7.Proj - STreat'!K23+'8.Proj - SD'!K23+'9.Proj - M&amp;G'!K23</f>
        <v>#DIV/0!</v>
      </c>
      <c r="L23" s="90" t="e">
        <f>'6.Proj - ST'!L23+'7.Proj - STreat'!L23+'8.Proj - SD'!L23+'9.Proj - M&amp;G'!L23</f>
        <v>#DIV/0!</v>
      </c>
      <c r="M23" s="90" t="e">
        <f>'6.Proj - ST'!M23+'7.Proj - STreat'!M23+'8.Proj - SD'!M23+'9.Proj - M&amp;G'!M23</f>
        <v>#DIV/0!</v>
      </c>
      <c r="N23" s="90" t="e">
        <f>'6.Proj - ST'!N23+'7.Proj - STreat'!N23+'8.Proj - SD'!N23+'9.Proj - M&amp;G'!N23</f>
        <v>#DIV/0!</v>
      </c>
      <c r="O23" s="90" t="e">
        <f>'6.Proj - ST'!O23+'7.Proj - STreat'!O23+'8.Proj - SD'!O23+'9.Proj - M&amp;G'!O23</f>
        <v>#DIV/0!</v>
      </c>
      <c r="P23" s="91" t="e">
        <f>'6.Proj - ST'!P23+'7.Proj - STreat'!P23+'8.Proj - SD'!P23+'9.Proj - M&amp;G'!P23</f>
        <v>#DIV/0!</v>
      </c>
    </row>
    <row r="24" spans="3:16" ht="13.9" thickBot="1">
      <c r="C24" s="7"/>
      <c r="D24" s="8"/>
      <c r="E24" s="6"/>
      <c r="F24" s="6"/>
      <c r="G24" s="108"/>
      <c r="H24" s="108"/>
      <c r="I24" s="108"/>
      <c r="J24" s="108"/>
      <c r="K24" s="108"/>
      <c r="L24" s="108"/>
      <c r="M24" s="108"/>
      <c r="N24" s="108"/>
      <c r="O24" s="108"/>
      <c r="P24" s="108"/>
    </row>
    <row r="25" spans="3:16" ht="13.9" thickBot="1">
      <c r="C25" s="98" t="s">
        <v>200</v>
      </c>
      <c r="D25" s="99" t="s">
        <v>252</v>
      </c>
      <c r="E25" s="8"/>
      <c r="F25" s="8"/>
      <c r="G25" s="8"/>
      <c r="H25" s="8"/>
      <c r="I25" s="48"/>
      <c r="J25" s="48"/>
      <c r="K25" s="48"/>
    </row>
    <row r="26" spans="3:16">
      <c r="C26" s="69">
        <v>13</v>
      </c>
      <c r="D26" s="20" t="s">
        <v>195</v>
      </c>
      <c r="E26" s="2"/>
      <c r="F26" s="2">
        <v>3</v>
      </c>
      <c r="G26" s="168"/>
      <c r="H26" s="168"/>
      <c r="I26" s="168"/>
      <c r="J26" s="168"/>
      <c r="K26" s="168"/>
      <c r="L26" s="81">
        <f>'6.Proj - ST'!L26+'7.Proj - STreat'!L26+'8.Proj - SD'!L26+'9.Proj - M&amp;G'!L26</f>
        <v>0</v>
      </c>
      <c r="M26" s="81" t="e">
        <f>'6.Proj - ST'!M26+'7.Proj - STreat'!M26+'8.Proj - SD'!M26+'9.Proj - M&amp;G'!M26</f>
        <v>#DIV/0!</v>
      </c>
      <c r="N26" s="81" t="e">
        <f>'6.Proj - ST'!N26+'7.Proj - STreat'!N26+'8.Proj - SD'!N26+'9.Proj - M&amp;G'!N26</f>
        <v>#DIV/0!</v>
      </c>
      <c r="O26" s="81" t="e">
        <f>'6.Proj - ST'!O26+'7.Proj - STreat'!O26+'8.Proj - SD'!O26+'9.Proj - M&amp;G'!O26</f>
        <v>#DIV/0!</v>
      </c>
      <c r="P26" s="87" t="e">
        <f>'6.Proj - ST'!P26+'7.Proj - STreat'!P26+'8.Proj - SD'!P26+'9.Proj - M&amp;G'!P26</f>
        <v>#DIV/0!</v>
      </c>
    </row>
    <row r="27" spans="3:16">
      <c r="C27" s="92">
        <v>14</v>
      </c>
      <c r="D27" s="93" t="s">
        <v>196</v>
      </c>
      <c r="E27" s="67"/>
      <c r="F27" s="67">
        <v>3</v>
      </c>
      <c r="G27" s="169"/>
      <c r="H27" s="169"/>
      <c r="I27" s="169"/>
      <c r="J27" s="169"/>
      <c r="K27" s="169"/>
      <c r="L27" s="79" t="e">
        <f>'6.Proj - ST'!L27+'7.Proj - STreat'!L27+'8.Proj - SD'!L27+'9.Proj - M&amp;G'!L27</f>
        <v>#DIV/0!</v>
      </c>
      <c r="M27" s="79" t="e">
        <f>'6.Proj - ST'!M27+'7.Proj - STreat'!M27+'8.Proj - SD'!M27+'9.Proj - M&amp;G'!M27</f>
        <v>#DIV/0!</v>
      </c>
      <c r="N27" s="79" t="e">
        <f>'6.Proj - ST'!N27+'7.Proj - STreat'!N27+'8.Proj - SD'!N27+'9.Proj - M&amp;G'!N27</f>
        <v>#DIV/0!</v>
      </c>
      <c r="O27" s="79" t="e">
        <f>'6.Proj - ST'!O27+'7.Proj - STreat'!O27+'8.Proj - SD'!O27+'9.Proj - M&amp;G'!O27</f>
        <v>#DIV/0!</v>
      </c>
      <c r="P27" s="85" t="e">
        <f>'6.Proj - ST'!P27+'7.Proj - STreat'!P27+'8.Proj - SD'!P27+'9.Proj - M&amp;G'!P27</f>
        <v>#DIV/0!</v>
      </c>
    </row>
    <row r="28" spans="3:16" ht="13.9" thickBot="1">
      <c r="C28" s="89">
        <v>15</v>
      </c>
      <c r="D28" s="21" t="s">
        <v>197</v>
      </c>
      <c r="E28" s="16"/>
      <c r="F28" s="16">
        <v>3</v>
      </c>
      <c r="G28" s="170"/>
      <c r="H28" s="170"/>
      <c r="I28" s="170"/>
      <c r="J28" s="170"/>
      <c r="K28" s="170"/>
      <c r="L28" s="90" t="e">
        <f>'6.Proj - ST'!L28+'7.Proj - STreat'!L28+'8.Proj - SD'!L28+'9.Proj - M&amp;G'!L28</f>
        <v>#DIV/0!</v>
      </c>
      <c r="M28" s="90" t="e">
        <f>'6.Proj - ST'!M28+'7.Proj - STreat'!M28+'8.Proj - SD'!M28+'9.Proj - M&amp;G'!M28</f>
        <v>#DIV/0!</v>
      </c>
      <c r="N28" s="90" t="e">
        <f>'6.Proj - ST'!N28+'7.Proj - STreat'!N28+'8.Proj - SD'!N28+'9.Proj - M&amp;G'!N28</f>
        <v>#DIV/0!</v>
      </c>
      <c r="O28" s="90" t="e">
        <f>'6.Proj - ST'!O28+'7.Proj - STreat'!O28+'8.Proj - SD'!O28+'9.Proj - M&amp;G'!O28</f>
        <v>#DIV/0!</v>
      </c>
      <c r="P28" s="91" t="e">
        <f>'6.Proj - ST'!P28+'7.Proj - STreat'!P28+'8.Proj - SD'!P28+'9.Proj - M&amp;G'!P28</f>
        <v>#DIV/0!</v>
      </c>
    </row>
    <row r="29" spans="3:16" ht="13.9" thickBot="1"/>
    <row r="30" spans="3:16" ht="13.9" thickBot="1">
      <c r="C30" s="98" t="s">
        <v>202</v>
      </c>
      <c r="D30" s="99" t="s">
        <v>253</v>
      </c>
      <c r="E30" s="8"/>
      <c r="F30" s="8"/>
      <c r="G30" s="8"/>
      <c r="H30" s="8"/>
      <c r="I30" s="48"/>
      <c r="J30" s="48"/>
      <c r="K30" s="48"/>
    </row>
    <row r="31" spans="3:16">
      <c r="C31" s="69">
        <v>16</v>
      </c>
      <c r="D31" s="20" t="s">
        <v>204</v>
      </c>
      <c r="E31" s="2"/>
      <c r="F31" s="2">
        <v>3</v>
      </c>
      <c r="G31" s="81" t="e">
        <f>'6.Proj - ST'!G31+'7.Proj - STreat'!G31+'8.Proj - SD'!G31+'9.Proj - M&amp;G'!G31</f>
        <v>#DIV/0!</v>
      </c>
      <c r="H31" s="81" t="e">
        <f>'6.Proj - ST'!H31+'7.Proj - STreat'!H31+'8.Proj - SD'!H31+'9.Proj - M&amp;G'!H31</f>
        <v>#DIV/0!</v>
      </c>
      <c r="I31" s="81" t="e">
        <f>'6.Proj - ST'!I31+'7.Proj - STreat'!I31+'8.Proj - SD'!I31+'9.Proj - M&amp;G'!I31</f>
        <v>#DIV/0!</v>
      </c>
      <c r="J31" s="81" t="e">
        <f>'6.Proj - ST'!J31+'7.Proj - STreat'!J31+'8.Proj - SD'!J31+'9.Proj - M&amp;G'!J31</f>
        <v>#DIV/0!</v>
      </c>
      <c r="K31" s="81" t="e">
        <f>'6.Proj - ST'!K31+'7.Proj - STreat'!K31+'8.Proj - SD'!K31+'9.Proj - M&amp;G'!K31</f>
        <v>#DIV/0!</v>
      </c>
      <c r="L31" s="81" t="e">
        <f>'6.Proj - ST'!L31+'7.Proj - STreat'!L31+'8.Proj - SD'!L31+'9.Proj - M&amp;G'!L31</f>
        <v>#DIV/0!</v>
      </c>
      <c r="M31" s="81" t="e">
        <f>'6.Proj - ST'!M31+'7.Proj - STreat'!M31+'8.Proj - SD'!M31+'9.Proj - M&amp;G'!M31</f>
        <v>#DIV/0!</v>
      </c>
      <c r="N31" s="81" t="e">
        <f>'6.Proj - ST'!N31+'7.Proj - STreat'!N31+'8.Proj - SD'!N31+'9.Proj - M&amp;G'!N31</f>
        <v>#DIV/0!</v>
      </c>
      <c r="O31" s="81" t="e">
        <f>'6.Proj - ST'!O31+'7.Proj - STreat'!O31+'8.Proj - SD'!O31+'9.Proj - M&amp;G'!O31</f>
        <v>#DIV/0!</v>
      </c>
      <c r="P31" s="87" t="e">
        <f>'6.Proj - ST'!P31+'7.Proj - STreat'!P31+'8.Proj - SD'!P31+'9.Proj - M&amp;G'!P31</f>
        <v>#DIV/0!</v>
      </c>
    </row>
    <row r="32" spans="3:16">
      <c r="C32" s="68">
        <v>17</v>
      </c>
      <c r="D32" s="82" t="s">
        <v>205</v>
      </c>
      <c r="E32" s="66"/>
      <c r="F32" s="66">
        <v>3</v>
      </c>
      <c r="G32" s="79" t="e">
        <f>'6.Proj - ST'!G32+'7.Proj - STreat'!G32+'8.Proj - SD'!G32+'9.Proj - M&amp;G'!G32</f>
        <v>#DIV/0!</v>
      </c>
      <c r="H32" s="79" t="e">
        <f>'6.Proj - ST'!H32+'7.Proj - STreat'!H32+'8.Proj - SD'!H32+'9.Proj - M&amp;G'!H32</f>
        <v>#DIV/0!</v>
      </c>
      <c r="I32" s="79" t="e">
        <f>'6.Proj - ST'!I32+'7.Proj - STreat'!I32+'8.Proj - SD'!I32+'9.Proj - M&amp;G'!I32</f>
        <v>#DIV/0!</v>
      </c>
      <c r="J32" s="79" t="e">
        <f>'6.Proj - ST'!J32+'7.Proj - STreat'!J32+'8.Proj - SD'!J32+'9.Proj - M&amp;G'!J32</f>
        <v>#DIV/0!</v>
      </c>
      <c r="K32" s="79" t="e">
        <f>'6.Proj - ST'!K32+'7.Proj - STreat'!K32+'8.Proj - SD'!K32+'9.Proj - M&amp;G'!K32</f>
        <v>#DIV/0!</v>
      </c>
      <c r="L32" s="79" t="e">
        <f>'6.Proj - ST'!L32+'7.Proj - STreat'!L32+'8.Proj - SD'!L32+'9.Proj - M&amp;G'!L32</f>
        <v>#DIV/0!</v>
      </c>
      <c r="M32" s="79" t="e">
        <f>'6.Proj - ST'!M32+'7.Proj - STreat'!M32+'8.Proj - SD'!M32+'9.Proj - M&amp;G'!M32</f>
        <v>#DIV/0!</v>
      </c>
      <c r="N32" s="79" t="e">
        <f>'6.Proj - ST'!N32+'7.Proj - STreat'!N32+'8.Proj - SD'!N32+'9.Proj - M&amp;G'!N32</f>
        <v>#DIV/0!</v>
      </c>
      <c r="O32" s="79" t="e">
        <f>'6.Proj - ST'!O32+'7.Proj - STreat'!O32+'8.Proj - SD'!O32+'9.Proj - M&amp;G'!O32</f>
        <v>#DIV/0!</v>
      </c>
      <c r="P32" s="85" t="e">
        <f>'6.Proj - ST'!P32+'7.Proj - STreat'!P32+'8.Proj - SD'!P32+'9.Proj - M&amp;G'!P32</f>
        <v>#DIV/0!</v>
      </c>
    </row>
    <row r="33" spans="3:16">
      <c r="C33" s="92">
        <v>18</v>
      </c>
      <c r="D33" s="82" t="s">
        <v>206</v>
      </c>
      <c r="E33" s="67"/>
      <c r="F33" s="67"/>
      <c r="G33" s="169"/>
      <c r="H33" s="169"/>
      <c r="I33" s="169"/>
      <c r="J33" s="169"/>
      <c r="K33" s="169"/>
      <c r="L33" s="79" t="e">
        <f>'6.Proj - ST'!L33+'7.Proj - STreat'!L33+'8.Proj - SD'!L33+'9.Proj - M&amp;G'!L33</f>
        <v>#DIV/0!</v>
      </c>
      <c r="M33" s="79" t="e">
        <f>'6.Proj - ST'!M33+'7.Proj - STreat'!M33+'8.Proj - SD'!M33+'9.Proj - M&amp;G'!M33</f>
        <v>#DIV/0!</v>
      </c>
      <c r="N33" s="79" t="e">
        <f>'6.Proj - ST'!N33+'7.Proj - STreat'!N33+'8.Proj - SD'!N33+'9.Proj - M&amp;G'!N33</f>
        <v>#DIV/0!</v>
      </c>
      <c r="O33" s="79" t="e">
        <f>'6.Proj - ST'!O33+'7.Proj - STreat'!O33+'8.Proj - SD'!O33+'9.Proj - M&amp;G'!O33</f>
        <v>#DIV/0!</v>
      </c>
      <c r="P33" s="85" t="e">
        <f>'6.Proj - ST'!P33+'7.Proj - STreat'!P33+'8.Proj - SD'!P33+'9.Proj - M&amp;G'!P33</f>
        <v>#DIV/0!</v>
      </c>
    </row>
    <row r="34" spans="3:16" ht="13.9" thickBot="1">
      <c r="C34" s="89">
        <v>19</v>
      </c>
      <c r="D34" s="21" t="s">
        <v>207</v>
      </c>
      <c r="E34" s="16"/>
      <c r="F34" s="16">
        <v>3</v>
      </c>
      <c r="G34" s="90" t="e">
        <f>'6.Proj - ST'!G34+'7.Proj - STreat'!G34+'8.Proj - SD'!G34+'9.Proj - M&amp;G'!G34</f>
        <v>#DIV/0!</v>
      </c>
      <c r="H34" s="90" t="e">
        <f>'6.Proj - ST'!H34+'7.Proj - STreat'!H34+'8.Proj - SD'!H34+'9.Proj - M&amp;G'!H34</f>
        <v>#DIV/0!</v>
      </c>
      <c r="I34" s="90" t="e">
        <f>'6.Proj - ST'!I34+'7.Proj - STreat'!I34+'8.Proj - SD'!I34+'9.Proj - M&amp;G'!I34</f>
        <v>#DIV/0!</v>
      </c>
      <c r="J34" s="90" t="e">
        <f>'6.Proj - ST'!J34+'7.Proj - STreat'!J34+'8.Proj - SD'!J34+'9.Proj - M&amp;G'!J34</f>
        <v>#DIV/0!</v>
      </c>
      <c r="K34" s="90" t="e">
        <f>'6.Proj - ST'!K34+'7.Proj - STreat'!K34+'8.Proj - SD'!K34+'9.Proj - M&amp;G'!K34</f>
        <v>#DIV/0!</v>
      </c>
      <c r="L34" s="90" t="e">
        <f>'6.Proj - ST'!L34+'7.Proj - STreat'!L34+'8.Proj - SD'!L34+'9.Proj - M&amp;G'!L34</f>
        <v>#DIV/0!</v>
      </c>
      <c r="M34" s="90" t="e">
        <f>'6.Proj - ST'!M34+'7.Proj - STreat'!M34+'8.Proj - SD'!M34+'9.Proj - M&amp;G'!M34</f>
        <v>#DIV/0!</v>
      </c>
      <c r="N34" s="90" t="e">
        <f>'6.Proj - ST'!N34+'7.Proj - STreat'!N34+'8.Proj - SD'!N34+'9.Proj - M&amp;G'!N34</f>
        <v>#DIV/0!</v>
      </c>
      <c r="O34" s="90" t="e">
        <f>'6.Proj - ST'!O34+'7.Proj - STreat'!O34+'8.Proj - SD'!O34+'9.Proj - M&amp;G'!O34</f>
        <v>#DIV/0!</v>
      </c>
      <c r="P34" s="91" t="e">
        <f>'6.Proj - ST'!P34+'7.Proj - STreat'!P34+'8.Proj - SD'!P34+'9.Proj - M&amp;G'!P34</f>
        <v>#DIV/0!</v>
      </c>
    </row>
    <row r="35" spans="3:16">
      <c r="D35" s="10"/>
      <c r="E35" s="6"/>
    </row>
    <row r="36" spans="3:16" ht="15.4">
      <c r="C36" s="189" t="s">
        <v>49</v>
      </c>
      <c r="D36" s="189"/>
      <c r="E36" s="24"/>
      <c r="F36" s="24"/>
      <c r="G36" s="24"/>
      <c r="H36" s="24"/>
      <c r="I36" s="24"/>
      <c r="J36" s="24"/>
      <c r="K36" s="24"/>
      <c r="L36" s="24"/>
      <c r="M36" s="24"/>
    </row>
    <row r="37" spans="3:16" ht="15.4">
      <c r="C37" s="25"/>
      <c r="D37" s="26"/>
      <c r="E37" s="24"/>
      <c r="F37" s="24"/>
      <c r="G37" s="110"/>
      <c r="H37" s="110"/>
      <c r="I37" s="24"/>
      <c r="J37" s="24"/>
      <c r="K37" s="24"/>
      <c r="L37" s="24"/>
      <c r="M37" s="24"/>
    </row>
    <row r="38" spans="3:16" ht="14.25" customHeight="1">
      <c r="C38" s="27"/>
      <c r="D38" s="88" t="s">
        <v>50</v>
      </c>
      <c r="E38" s="24"/>
      <c r="F38" s="24"/>
      <c r="G38" s="24"/>
      <c r="H38" s="75"/>
      <c r="I38" s="24"/>
      <c r="J38" s="24"/>
      <c r="K38" s="24"/>
      <c r="L38" s="24"/>
      <c r="M38" s="24"/>
    </row>
    <row r="39" spans="3:16" ht="15.4">
      <c r="C39" s="29"/>
      <c r="D39" s="28" t="s">
        <v>51</v>
      </c>
      <c r="E39" s="24"/>
      <c r="F39" s="24"/>
      <c r="G39" s="24"/>
      <c r="H39" s="24"/>
      <c r="I39" s="24"/>
      <c r="J39" s="24"/>
      <c r="K39" s="24"/>
      <c r="L39" s="24"/>
      <c r="M39" s="24"/>
    </row>
    <row r="40" spans="3:16" ht="15.4">
      <c r="C40" s="30"/>
      <c r="D40" s="28" t="s">
        <v>52</v>
      </c>
      <c r="E40" s="24"/>
      <c r="F40" s="24"/>
      <c r="G40" s="24"/>
      <c r="H40" s="24"/>
      <c r="I40" s="24"/>
      <c r="J40" s="24"/>
      <c r="K40" s="24"/>
      <c r="L40" s="24"/>
      <c r="M40" s="24"/>
    </row>
    <row r="41" spans="3:16" ht="15.75" thickBot="1">
      <c r="C41" s="31"/>
      <c r="D41" s="32"/>
      <c r="E41" s="24"/>
      <c r="F41" s="24"/>
      <c r="G41" s="24"/>
      <c r="H41" s="24"/>
      <c r="I41" s="24"/>
      <c r="J41" s="24"/>
      <c r="K41" s="24"/>
      <c r="L41" s="24"/>
      <c r="M41" s="24"/>
    </row>
    <row r="42" spans="3:16" ht="15" thickBot="1">
      <c r="C42" s="33" t="s">
        <v>53</v>
      </c>
      <c r="D42" s="34"/>
      <c r="E42" s="35"/>
      <c r="F42" s="35"/>
      <c r="G42" s="35"/>
      <c r="H42" s="35"/>
      <c r="I42" s="35"/>
      <c r="J42" s="35"/>
      <c r="K42" s="35"/>
      <c r="L42" s="35"/>
      <c r="M42" s="36"/>
    </row>
    <row r="43" spans="3:16" ht="15" thickBot="1">
      <c r="C43" s="37"/>
      <c r="D43" s="38"/>
      <c r="E43" s="39"/>
      <c r="F43" s="39"/>
      <c r="G43" s="39"/>
      <c r="H43" s="39"/>
      <c r="I43" s="39"/>
      <c r="J43" s="39"/>
      <c r="K43" s="39"/>
      <c r="L43" s="39"/>
      <c r="M43" s="39"/>
    </row>
    <row r="44" spans="3:16" ht="13.9" thickBot="1">
      <c r="C44" s="122" t="s">
        <v>54</v>
      </c>
      <c r="D44" s="212" t="s">
        <v>55</v>
      </c>
      <c r="E44" s="213"/>
      <c r="F44" s="213"/>
      <c r="G44" s="213"/>
      <c r="H44" s="213"/>
      <c r="I44" s="213"/>
      <c r="J44" s="213"/>
      <c r="K44" s="213"/>
      <c r="L44" s="213"/>
      <c r="M44" s="214"/>
    </row>
    <row r="45" spans="3:16" ht="15.75" customHeight="1" thickBot="1">
      <c r="C45" s="43">
        <v>1</v>
      </c>
      <c r="D45" s="224" t="s">
        <v>254</v>
      </c>
      <c r="E45" s="225"/>
      <c r="F45" s="225"/>
      <c r="G45" s="225"/>
      <c r="H45" s="225"/>
      <c r="I45" s="225"/>
      <c r="J45" s="225"/>
      <c r="K45" s="225"/>
      <c r="L45" s="225"/>
      <c r="M45" s="226"/>
    </row>
    <row r="46" spans="3:16" ht="15.75" customHeight="1" thickBot="1">
      <c r="C46" s="43">
        <v>2</v>
      </c>
      <c r="D46" s="224" t="s">
        <v>209</v>
      </c>
      <c r="E46" s="225"/>
      <c r="F46" s="225"/>
      <c r="G46" s="225"/>
      <c r="H46" s="225"/>
      <c r="I46" s="225"/>
      <c r="J46" s="225"/>
      <c r="K46" s="225"/>
      <c r="L46" s="225"/>
      <c r="M46" s="226"/>
    </row>
    <row r="47" spans="3:16" ht="15.75" customHeight="1" thickBot="1">
      <c r="C47" s="43">
        <v>3</v>
      </c>
      <c r="D47" s="224" t="s">
        <v>210</v>
      </c>
      <c r="E47" s="225"/>
      <c r="F47" s="225"/>
      <c r="G47" s="225"/>
      <c r="H47" s="225"/>
      <c r="I47" s="225"/>
      <c r="J47" s="225"/>
      <c r="K47" s="225"/>
      <c r="L47" s="225"/>
      <c r="M47" s="226"/>
    </row>
    <row r="48" spans="3:16" ht="15.75" customHeight="1" thickBot="1">
      <c r="C48" s="43">
        <v>4</v>
      </c>
      <c r="D48" s="227" t="s">
        <v>211</v>
      </c>
      <c r="E48" s="228"/>
      <c r="F48" s="228"/>
      <c r="G48" s="228"/>
      <c r="H48" s="228"/>
      <c r="I48" s="228"/>
      <c r="J48" s="228"/>
      <c r="K48" s="228"/>
      <c r="L48" s="228"/>
      <c r="M48" s="229"/>
    </row>
    <row r="49" spans="3:13" ht="15.75" customHeight="1" thickBot="1">
      <c r="C49" s="43">
        <v>5</v>
      </c>
      <c r="D49" s="224" t="s">
        <v>209</v>
      </c>
      <c r="E49" s="225"/>
      <c r="F49" s="225"/>
      <c r="G49" s="225"/>
      <c r="H49" s="225"/>
      <c r="I49" s="225"/>
      <c r="J49" s="225"/>
      <c r="K49" s="225"/>
      <c r="L49" s="225"/>
      <c r="M49" s="226"/>
    </row>
    <row r="50" spans="3:13" ht="15.75" customHeight="1" thickBot="1">
      <c r="C50" s="43">
        <v>6</v>
      </c>
      <c r="D50" s="227" t="s">
        <v>212</v>
      </c>
      <c r="E50" s="228"/>
      <c r="F50" s="228"/>
      <c r="G50" s="228"/>
      <c r="H50" s="228"/>
      <c r="I50" s="228"/>
      <c r="J50" s="228"/>
      <c r="K50" s="228"/>
      <c r="L50" s="228"/>
      <c r="M50" s="229"/>
    </row>
    <row r="51" spans="3:13" ht="28.5" customHeight="1" thickBot="1">
      <c r="C51" s="43">
        <v>7</v>
      </c>
      <c r="D51" s="224" t="s">
        <v>213</v>
      </c>
      <c r="E51" s="225"/>
      <c r="F51" s="225"/>
      <c r="G51" s="225"/>
      <c r="H51" s="225"/>
      <c r="I51" s="225"/>
      <c r="J51" s="225"/>
      <c r="K51" s="225"/>
      <c r="L51" s="225"/>
      <c r="M51" s="226"/>
    </row>
    <row r="52" spans="3:13" ht="15.75" customHeight="1" thickBot="1">
      <c r="C52" s="43">
        <v>8</v>
      </c>
      <c r="D52" s="224" t="s">
        <v>214</v>
      </c>
      <c r="E52" s="225"/>
      <c r="F52" s="225"/>
      <c r="G52" s="225"/>
      <c r="H52" s="225"/>
      <c r="I52" s="225"/>
      <c r="J52" s="225"/>
      <c r="K52" s="225"/>
      <c r="L52" s="225"/>
      <c r="M52" s="226"/>
    </row>
    <row r="53" spans="3:13" ht="15.75" customHeight="1" thickBot="1">
      <c r="C53" s="43">
        <v>9</v>
      </c>
      <c r="D53" s="224" t="s">
        <v>215</v>
      </c>
      <c r="E53" s="225"/>
      <c r="F53" s="225"/>
      <c r="G53" s="225"/>
      <c r="H53" s="225"/>
      <c r="I53" s="225"/>
      <c r="J53" s="225"/>
      <c r="K53" s="225"/>
      <c r="L53" s="225"/>
      <c r="M53" s="226"/>
    </row>
    <row r="54" spans="3:13" ht="18" customHeight="1" thickBot="1">
      <c r="C54" s="43">
        <v>10</v>
      </c>
      <c r="D54" s="224" t="s">
        <v>216</v>
      </c>
      <c r="E54" s="225"/>
      <c r="F54" s="225"/>
      <c r="G54" s="225"/>
      <c r="H54" s="225"/>
      <c r="I54" s="225"/>
      <c r="J54" s="225"/>
      <c r="K54" s="225"/>
      <c r="L54" s="225"/>
      <c r="M54" s="226"/>
    </row>
    <row r="55" spans="3:13" ht="15.75" customHeight="1" thickBot="1">
      <c r="C55" s="43">
        <v>11</v>
      </c>
      <c r="D55" s="224" t="s">
        <v>217</v>
      </c>
      <c r="E55" s="225"/>
      <c r="F55" s="225"/>
      <c r="G55" s="225"/>
      <c r="H55" s="225"/>
      <c r="I55" s="225"/>
      <c r="J55" s="225"/>
      <c r="K55" s="225"/>
      <c r="L55" s="225"/>
      <c r="M55" s="226"/>
    </row>
    <row r="56" spans="3:13" ht="15.75" customHeight="1" thickBot="1">
      <c r="C56" s="43">
        <v>12</v>
      </c>
      <c r="D56" s="224" t="s">
        <v>218</v>
      </c>
      <c r="E56" s="225"/>
      <c r="F56" s="225"/>
      <c r="G56" s="225"/>
      <c r="H56" s="225"/>
      <c r="I56" s="225"/>
      <c r="J56" s="225"/>
      <c r="K56" s="225"/>
      <c r="L56" s="225"/>
      <c r="M56" s="226"/>
    </row>
    <row r="57" spans="3:13" ht="15.75" customHeight="1" thickBot="1">
      <c r="C57" s="43">
        <v>13</v>
      </c>
      <c r="D57" s="224" t="s">
        <v>219</v>
      </c>
      <c r="E57" s="225"/>
      <c r="F57" s="225"/>
      <c r="G57" s="225"/>
      <c r="H57" s="225"/>
      <c r="I57" s="225"/>
      <c r="J57" s="225"/>
      <c r="K57" s="225"/>
      <c r="L57" s="225"/>
      <c r="M57" s="226"/>
    </row>
    <row r="58" spans="3:13" ht="15.75" customHeight="1" thickBot="1">
      <c r="C58" s="43">
        <v>14</v>
      </c>
      <c r="D58" s="224" t="s">
        <v>220</v>
      </c>
      <c r="E58" s="225"/>
      <c r="F58" s="225"/>
      <c r="G58" s="225"/>
      <c r="H58" s="225"/>
      <c r="I58" s="225"/>
      <c r="J58" s="225"/>
      <c r="K58" s="225"/>
      <c r="L58" s="225"/>
      <c r="M58" s="226"/>
    </row>
    <row r="59" spans="3:13" ht="15.75" customHeight="1" thickBot="1">
      <c r="C59" s="43">
        <v>15</v>
      </c>
      <c r="D59" s="224" t="s">
        <v>221</v>
      </c>
      <c r="E59" s="225"/>
      <c r="F59" s="225"/>
      <c r="G59" s="225"/>
      <c r="H59" s="225"/>
      <c r="I59" s="225"/>
      <c r="J59" s="225"/>
      <c r="K59" s="225"/>
      <c r="L59" s="225"/>
      <c r="M59" s="226"/>
    </row>
    <row r="60" spans="3:13" ht="15.75" customHeight="1" thickBot="1">
      <c r="C60" s="43">
        <v>16</v>
      </c>
      <c r="D60" s="227" t="s">
        <v>222</v>
      </c>
      <c r="E60" s="228"/>
      <c r="F60" s="228"/>
      <c r="G60" s="228"/>
      <c r="H60" s="228"/>
      <c r="I60" s="228"/>
      <c r="J60" s="228"/>
      <c r="K60" s="228"/>
      <c r="L60" s="228"/>
      <c r="M60" s="229"/>
    </row>
    <row r="61" spans="3:13" ht="15.75" customHeight="1" thickBot="1">
      <c r="C61" s="43">
        <v>17</v>
      </c>
      <c r="D61" s="224" t="s">
        <v>223</v>
      </c>
      <c r="E61" s="225"/>
      <c r="F61" s="225"/>
      <c r="G61" s="225"/>
      <c r="H61" s="225"/>
      <c r="I61" s="225"/>
      <c r="J61" s="225"/>
      <c r="K61" s="225"/>
      <c r="L61" s="225"/>
      <c r="M61" s="226"/>
    </row>
    <row r="62" spans="3:13" ht="15.75" customHeight="1" thickBot="1">
      <c r="C62" s="43">
        <v>18</v>
      </c>
      <c r="D62" s="224" t="s">
        <v>224</v>
      </c>
      <c r="E62" s="225"/>
      <c r="F62" s="225"/>
      <c r="G62" s="225"/>
      <c r="H62" s="225"/>
      <c r="I62" s="225"/>
      <c r="J62" s="225"/>
      <c r="K62" s="225"/>
      <c r="L62" s="225"/>
      <c r="M62" s="226"/>
    </row>
    <row r="63" spans="3:13" ht="15.75" customHeight="1" thickBot="1">
      <c r="C63" s="125">
        <v>19</v>
      </c>
      <c r="D63" s="227" t="s">
        <v>225</v>
      </c>
      <c r="E63" s="228"/>
      <c r="F63" s="228"/>
      <c r="G63" s="228"/>
      <c r="H63" s="228"/>
      <c r="I63" s="228"/>
      <c r="J63" s="228"/>
      <c r="K63" s="228"/>
      <c r="L63" s="228"/>
      <c r="M63" s="229"/>
    </row>
  </sheetData>
  <mergeCells count="23">
    <mergeCell ref="D59:M59"/>
    <mergeCell ref="D60:M60"/>
    <mergeCell ref="D61:M61"/>
    <mergeCell ref="D62:M62"/>
    <mergeCell ref="D63:M63"/>
    <mergeCell ref="D58:M58"/>
    <mergeCell ref="D47:M47"/>
    <mergeCell ref="D48:M48"/>
    <mergeCell ref="D49:M49"/>
    <mergeCell ref="D50:M50"/>
    <mergeCell ref="D51:M51"/>
    <mergeCell ref="D52:M52"/>
    <mergeCell ref="D53:M53"/>
    <mergeCell ref="D54:M54"/>
    <mergeCell ref="D55:M55"/>
    <mergeCell ref="D56:M56"/>
    <mergeCell ref="D57:M57"/>
    <mergeCell ref="D46:M46"/>
    <mergeCell ref="C3:D3"/>
    <mergeCell ref="G4:P4"/>
    <mergeCell ref="C36:D36"/>
    <mergeCell ref="D44:M44"/>
    <mergeCell ref="D45:M45"/>
  </mergeCells>
  <pageMargins left="0.70866141732283472" right="0.70866141732283472" top="0.74803149606299213" bottom="0.74803149606299213" header="0.31496062992125984" footer="0.31496062992125984"/>
  <pageSetup paperSize="9" scale="5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9E07DC-2908-4162-90FF-DFEABCC1A608}">
  <dimension ref="A1"/>
  <sheetViews>
    <sheetView zoomScale="85" zoomScaleNormal="85" workbookViewId="0"/>
  </sheetViews>
  <sheetFormatPr defaultRowHeight="13.5"/>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34"/>
  <sheetViews>
    <sheetView view="pageBreakPreview" topLeftCell="B4" zoomScaleNormal="100" zoomScaleSheetLayoutView="100" workbookViewId="0">
      <selection activeCell="F15" sqref="F15"/>
    </sheetView>
  </sheetViews>
  <sheetFormatPr defaultColWidth="8.75" defaultRowHeight="13.5"/>
  <cols>
    <col min="1" max="1" width="3.75" hidden="1" customWidth="1"/>
    <col min="2" max="2" width="2.125" customWidth="1"/>
    <col min="3" max="3" width="4.875" customWidth="1"/>
    <col min="4" max="4" width="29.25" customWidth="1"/>
    <col min="5" max="5" width="23.125" customWidth="1"/>
    <col min="6" max="10" width="9.375" customWidth="1"/>
    <col min="11" max="11" width="1.75" customWidth="1"/>
    <col min="12" max="12" width="2" hidden="1" customWidth="1"/>
  </cols>
  <sheetData>
    <row r="1" spans="1:13" ht="19.899999999999999">
      <c r="A1" s="9" t="s">
        <v>26</v>
      </c>
      <c r="B1" s="9" t="s">
        <v>27</v>
      </c>
      <c r="E1" s="18"/>
    </row>
    <row r="2" spans="1:13" ht="13.9" thickBot="1"/>
    <row r="3" spans="1:13" ht="97.5" customHeight="1">
      <c r="C3" s="187" t="s">
        <v>28</v>
      </c>
      <c r="D3" s="188"/>
      <c r="E3" s="1" t="s">
        <v>29</v>
      </c>
      <c r="F3" s="1" t="s">
        <v>30</v>
      </c>
      <c r="G3" s="1" t="s">
        <v>31</v>
      </c>
      <c r="H3" s="1" t="s">
        <v>32</v>
      </c>
      <c r="I3" s="1" t="s">
        <v>33</v>
      </c>
      <c r="J3" s="1" t="s">
        <v>34</v>
      </c>
    </row>
    <row r="4" spans="1:13" ht="56.25" customHeight="1" thickBot="1">
      <c r="F4" s="1" t="s">
        <v>35</v>
      </c>
      <c r="G4" s="1" t="s">
        <v>35</v>
      </c>
      <c r="H4" s="1" t="s">
        <v>36</v>
      </c>
      <c r="I4" s="1" t="s">
        <v>36</v>
      </c>
      <c r="J4" s="1" t="s">
        <v>35</v>
      </c>
    </row>
    <row r="5" spans="1:13" ht="17.45" customHeight="1" thickBot="1">
      <c r="C5" s="7"/>
      <c r="D5" s="8"/>
      <c r="E5" s="6"/>
      <c r="F5" s="6"/>
      <c r="G5" s="48"/>
      <c r="H5" s="48"/>
      <c r="I5" s="48"/>
      <c r="J5" s="48"/>
    </row>
    <row r="6" spans="1:13" ht="29.25" customHeight="1" thickBot="1">
      <c r="C6" s="3" t="s">
        <v>37</v>
      </c>
      <c r="D6" s="23" t="s">
        <v>38</v>
      </c>
      <c r="E6" s="64"/>
      <c r="F6" s="48"/>
      <c r="G6" s="48"/>
      <c r="H6" s="48"/>
      <c r="I6" s="48"/>
      <c r="J6" s="48"/>
    </row>
    <row r="7" spans="1:13" ht="16.5" customHeight="1">
      <c r="C7" s="12">
        <v>1</v>
      </c>
      <c r="D7" s="20" t="s">
        <v>39</v>
      </c>
      <c r="E7" s="2"/>
      <c r="F7" s="54"/>
      <c r="G7" s="54"/>
      <c r="H7" s="57"/>
      <c r="I7" s="57"/>
      <c r="J7" s="51"/>
    </row>
    <row r="8" spans="1:13" ht="16.5" customHeight="1">
      <c r="C8" s="144">
        <v>2</v>
      </c>
      <c r="D8" s="82" t="s">
        <v>40</v>
      </c>
      <c r="E8" s="66"/>
      <c r="F8" s="136">
        <f>' 2. Sludge Treat by site'!K46+' 3. Sludge Thick by site'!K46</f>
        <v>6.273571239324446</v>
      </c>
      <c r="G8" s="136">
        <f>' 2. Sludge Treat by site'!G46+' 3. Sludge Thick by site'!G46</f>
        <v>176.05401470598494</v>
      </c>
      <c r="H8" s="137">
        <f>((' 2. Sludge Treat by site'!G46*' 2. Sludge Treat by site'!H46)+(' 3. Sludge Thick by site'!G46*' 3. Sludge Thick by site'!H46))/G8</f>
        <v>23.756065992475744</v>
      </c>
      <c r="I8" s="137">
        <f>((' 2. Sludge Treat by site'!G46*' 2. Sludge Treat by site'!I46)+(' 3. Sludge Thick by site'!G46*' 3. Sludge Thick by site'!I46))/G8</f>
        <v>10.470173379813385</v>
      </c>
      <c r="J8" s="136">
        <f>' 2. Sludge Treat by site'!J46+' 3. Sludge Thick by site'!J46</f>
        <v>75.268615616156268</v>
      </c>
    </row>
    <row r="9" spans="1:13" ht="16.5" customHeight="1">
      <c r="C9" s="144">
        <v>3</v>
      </c>
      <c r="D9" s="82" t="s">
        <v>41</v>
      </c>
      <c r="E9" s="66"/>
      <c r="F9" s="55"/>
      <c r="G9" s="55"/>
      <c r="H9" s="56"/>
      <c r="I9" s="56"/>
      <c r="J9" s="53"/>
      <c r="K9" s="10"/>
    </row>
    <row r="10" spans="1:13" ht="16.5" customHeight="1">
      <c r="C10" s="144">
        <v>4</v>
      </c>
      <c r="D10" s="82" t="s">
        <v>42</v>
      </c>
      <c r="E10" s="66"/>
      <c r="F10" s="55"/>
      <c r="G10" s="55">
        <v>5.2577348884684341</v>
      </c>
      <c r="H10" s="56">
        <v>6</v>
      </c>
      <c r="I10" s="56">
        <v>8</v>
      </c>
      <c r="J10" s="53">
        <v>2.2476529824736109</v>
      </c>
      <c r="K10" s="10"/>
      <c r="M10" s="186"/>
    </row>
    <row r="11" spans="1:13" ht="16.5" customHeight="1" thickBot="1">
      <c r="C11" s="13">
        <v>5</v>
      </c>
      <c r="D11" s="21" t="s">
        <v>43</v>
      </c>
      <c r="E11" s="16"/>
      <c r="F11" s="49">
        <f>SUM(F7:F10)</f>
        <v>6.273571239324446</v>
      </c>
      <c r="G11" s="49">
        <f>SUM(G7:G10)</f>
        <v>181.31174959445337</v>
      </c>
      <c r="H11" s="52"/>
      <c r="I11" s="52"/>
      <c r="J11" s="49">
        <f>SUM(J7:J10)</f>
        <v>77.516268598629878</v>
      </c>
      <c r="K11" s="10"/>
    </row>
    <row r="12" spans="1:13" ht="16.5" customHeight="1" thickBot="1"/>
    <row r="13" spans="1:13" ht="16.5" customHeight="1" thickBot="1">
      <c r="C13" s="3" t="s">
        <v>44</v>
      </c>
      <c r="D13" s="23" t="s">
        <v>45</v>
      </c>
      <c r="E13" s="64"/>
      <c r="F13" s="48"/>
      <c r="G13" s="48"/>
      <c r="H13" s="48"/>
      <c r="I13" s="48"/>
      <c r="J13" s="48"/>
    </row>
    <row r="14" spans="1:13" ht="16.5" customHeight="1">
      <c r="C14" s="12">
        <v>6</v>
      </c>
      <c r="D14" s="20" t="s">
        <v>46</v>
      </c>
      <c r="E14" s="2"/>
      <c r="F14" s="177">
        <f>F11+J11</f>
        <v>83.789839837954318</v>
      </c>
      <c r="H14" s="10"/>
    </row>
    <row r="15" spans="1:13" ht="16.5" customHeight="1">
      <c r="C15" s="133">
        <v>7</v>
      </c>
      <c r="D15" s="134" t="s">
        <v>47</v>
      </c>
      <c r="E15" s="135"/>
      <c r="F15" s="138">
        <v>83.79</v>
      </c>
      <c r="H15" s="10"/>
    </row>
    <row r="16" spans="1:13" ht="16.5" customHeight="1" thickBot="1">
      <c r="C16" s="13">
        <v>8</v>
      </c>
      <c r="D16" s="21" t="s">
        <v>48</v>
      </c>
      <c r="E16" s="16"/>
      <c r="F16" s="139">
        <f>F14-F15</f>
        <v>-1.6016204568813919E-4</v>
      </c>
    </row>
    <row r="18" spans="3:12" ht="15.4">
      <c r="C18" s="189" t="s">
        <v>49</v>
      </c>
      <c r="D18" s="189"/>
      <c r="E18" s="24"/>
      <c r="F18" s="24"/>
      <c r="G18" s="24"/>
      <c r="H18" s="24"/>
      <c r="I18" s="24"/>
      <c r="J18" s="109"/>
      <c r="K18" s="24"/>
      <c r="L18" s="24"/>
    </row>
    <row r="19" spans="3:12" ht="15.4">
      <c r="C19" s="27"/>
      <c r="D19" s="28" t="s">
        <v>50</v>
      </c>
      <c r="E19" s="24"/>
      <c r="F19" s="24"/>
      <c r="G19" s="24"/>
      <c r="H19" s="24"/>
      <c r="I19" s="24"/>
      <c r="J19" s="24"/>
      <c r="K19" s="24"/>
      <c r="L19" s="24"/>
    </row>
    <row r="20" spans="3:12" ht="15.4">
      <c r="C20" s="29"/>
      <c r="D20" s="28" t="s">
        <v>51</v>
      </c>
      <c r="E20" s="24"/>
      <c r="F20" s="24"/>
      <c r="G20" s="24"/>
      <c r="H20" s="24"/>
      <c r="I20" s="24"/>
      <c r="J20" s="24"/>
      <c r="K20" s="24"/>
      <c r="L20" s="24"/>
    </row>
    <row r="21" spans="3:12" ht="15.4">
      <c r="C21" s="30"/>
      <c r="D21" s="28" t="s">
        <v>52</v>
      </c>
      <c r="E21" s="24"/>
      <c r="F21" s="24"/>
      <c r="G21" s="24"/>
      <c r="H21" s="24"/>
      <c r="I21" s="24"/>
      <c r="J21" s="24"/>
      <c r="K21" s="24"/>
      <c r="L21" s="24"/>
    </row>
    <row r="22" spans="3:12" ht="15.75" thickBot="1">
      <c r="C22" s="31"/>
      <c r="D22" s="32"/>
      <c r="E22" s="24"/>
      <c r="F22" s="24"/>
      <c r="G22" s="24"/>
      <c r="H22" s="24"/>
      <c r="I22" s="24"/>
      <c r="J22" s="24"/>
      <c r="K22" s="24"/>
      <c r="L22" s="24"/>
    </row>
    <row r="23" spans="3:12" ht="15.75" thickBot="1">
      <c r="C23" s="191" t="s">
        <v>53</v>
      </c>
      <c r="D23" s="192"/>
      <c r="E23" s="192"/>
      <c r="F23" s="192"/>
      <c r="G23" s="192"/>
      <c r="H23" s="192"/>
      <c r="I23" s="192"/>
      <c r="J23" s="193"/>
      <c r="K23" s="24"/>
      <c r="L23" s="36"/>
    </row>
    <row r="24" spans="3:12" ht="13.9" thickBot="1">
      <c r="C24" s="40"/>
      <c r="D24" s="41"/>
      <c r="E24" s="40"/>
      <c r="F24" s="40"/>
    </row>
    <row r="25" spans="3:12" ht="14.25" thickTop="1" thickBot="1">
      <c r="C25" s="62" t="s">
        <v>54</v>
      </c>
      <c r="D25" s="194" t="s">
        <v>55</v>
      </c>
      <c r="E25" s="195"/>
      <c r="F25" s="195"/>
      <c r="G25" s="195"/>
      <c r="H25" s="195"/>
      <c r="I25" s="195"/>
      <c r="J25" s="196"/>
      <c r="K25" s="129"/>
      <c r="L25" s="128"/>
    </row>
    <row r="26" spans="3:12" ht="20.25" customHeight="1" thickTop="1" thickBot="1">
      <c r="C26" s="132">
        <v>1</v>
      </c>
      <c r="D26" s="65" t="s">
        <v>39</v>
      </c>
      <c r="E26" s="190" t="s">
        <v>56</v>
      </c>
      <c r="F26" s="190"/>
      <c r="G26" s="190"/>
      <c r="H26" s="190"/>
      <c r="I26" s="190"/>
      <c r="J26" s="190"/>
      <c r="K26" s="130"/>
      <c r="L26" s="63"/>
    </row>
    <row r="27" spans="3:12" ht="26.25" customHeight="1" thickTop="1" thickBot="1">
      <c r="C27" s="132">
        <v>2</v>
      </c>
      <c r="D27" s="65" t="s">
        <v>40</v>
      </c>
      <c r="E27" s="190" t="s">
        <v>57</v>
      </c>
      <c r="F27" s="190"/>
      <c r="G27" s="190"/>
      <c r="H27" s="190"/>
      <c r="I27" s="190"/>
      <c r="J27" s="190"/>
      <c r="K27" s="130"/>
      <c r="L27" s="63"/>
    </row>
    <row r="28" spans="3:12" ht="16.5" customHeight="1" thickTop="1" thickBot="1">
      <c r="C28" s="132">
        <v>3</v>
      </c>
      <c r="D28" s="65" t="s">
        <v>41</v>
      </c>
      <c r="E28" s="190" t="s">
        <v>58</v>
      </c>
      <c r="F28" s="190"/>
      <c r="G28" s="190"/>
      <c r="H28" s="190"/>
      <c r="I28" s="190"/>
      <c r="J28" s="190"/>
      <c r="K28" s="130"/>
      <c r="L28" s="63"/>
    </row>
    <row r="29" spans="3:12" ht="18.75" customHeight="1" thickTop="1" thickBot="1">
      <c r="C29" s="132">
        <v>4</v>
      </c>
      <c r="D29" s="65" t="s">
        <v>42</v>
      </c>
      <c r="E29" s="190" t="s">
        <v>59</v>
      </c>
      <c r="F29" s="190"/>
      <c r="G29" s="190"/>
      <c r="H29" s="190"/>
      <c r="I29" s="190"/>
      <c r="J29" s="190"/>
      <c r="K29" s="130"/>
      <c r="L29" s="63"/>
    </row>
    <row r="30" spans="3:12" ht="18.75" customHeight="1" thickTop="1" thickBot="1">
      <c r="C30" s="132">
        <v>5</v>
      </c>
      <c r="D30" s="65" t="s">
        <v>43</v>
      </c>
      <c r="E30" s="190" t="s">
        <v>60</v>
      </c>
      <c r="F30" s="190"/>
      <c r="G30" s="190"/>
      <c r="H30" s="190"/>
      <c r="I30" s="190"/>
      <c r="J30" s="190"/>
      <c r="K30" s="130"/>
      <c r="L30" s="63"/>
    </row>
    <row r="31" spans="3:12" ht="18.75" customHeight="1" thickTop="1" thickBot="1">
      <c r="C31" s="132">
        <v>6</v>
      </c>
      <c r="D31" s="65" t="s">
        <v>43</v>
      </c>
      <c r="E31" s="190" t="s">
        <v>61</v>
      </c>
      <c r="F31" s="190"/>
      <c r="G31" s="190"/>
      <c r="H31" s="190"/>
      <c r="I31" s="190"/>
      <c r="J31" s="190"/>
      <c r="K31" s="131"/>
    </row>
    <row r="32" spans="3:12" ht="30.75" customHeight="1" thickTop="1" thickBot="1">
      <c r="C32" s="132">
        <v>7</v>
      </c>
      <c r="D32" s="65" t="s">
        <v>62</v>
      </c>
      <c r="E32" s="190" t="s">
        <v>63</v>
      </c>
      <c r="F32" s="190"/>
      <c r="G32" s="190"/>
      <c r="H32" s="190"/>
      <c r="I32" s="190"/>
      <c r="J32" s="190"/>
      <c r="K32" s="131"/>
    </row>
    <row r="33" spans="3:11" ht="48.75" customHeight="1">
      <c r="C33" s="132">
        <v>8</v>
      </c>
      <c r="D33" s="65" t="s">
        <v>48</v>
      </c>
      <c r="E33" s="190" t="s">
        <v>64</v>
      </c>
      <c r="F33" s="190"/>
      <c r="G33" s="190"/>
      <c r="H33" s="190"/>
      <c r="I33" s="190"/>
      <c r="J33" s="190"/>
      <c r="K33" s="131"/>
    </row>
    <row r="34" spans="3:11" ht="8.25" customHeight="1" thickTop="1"/>
  </sheetData>
  <mergeCells count="12">
    <mergeCell ref="E33:J33"/>
    <mergeCell ref="D25:J25"/>
    <mergeCell ref="E27:J27"/>
    <mergeCell ref="E28:J28"/>
    <mergeCell ref="E29:J29"/>
    <mergeCell ref="E30:J30"/>
    <mergeCell ref="C3:D3"/>
    <mergeCell ref="C18:D18"/>
    <mergeCell ref="E26:J26"/>
    <mergeCell ref="C23:J23"/>
    <mergeCell ref="E32:J32"/>
    <mergeCell ref="E31:J31"/>
  </mergeCells>
  <pageMargins left="0.70866141732283472" right="0.70866141732283472" top="0.74803149606299213" bottom="0.74803149606299213" header="0.31496062992125984" footer="0.31496062992125984"/>
  <pageSetup paperSize="9" scale="6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L59"/>
  <sheetViews>
    <sheetView zoomScaleNormal="100" workbookViewId="0"/>
  </sheetViews>
  <sheetFormatPr defaultColWidth="8.75" defaultRowHeight="13.5"/>
  <cols>
    <col min="1" max="2" width="5.75" customWidth="1"/>
    <col min="3" max="3" width="6.875" customWidth="1"/>
    <col min="4" max="4" width="23.125" customWidth="1"/>
    <col min="6" max="6" width="22.375" customWidth="1"/>
    <col min="8" max="8" width="8.875" style="10" customWidth="1"/>
    <col min="9" max="9" width="9.25" style="10" customWidth="1"/>
    <col min="11" max="12" width="8.875" bestFit="1" customWidth="1"/>
  </cols>
  <sheetData>
    <row r="1" spans="1:12" ht="19.899999999999999">
      <c r="A1" s="9">
        <v>2</v>
      </c>
      <c r="B1" s="9" t="s">
        <v>65</v>
      </c>
    </row>
    <row r="3" spans="1:12" ht="79.150000000000006" customHeight="1">
      <c r="C3" s="187" t="s">
        <v>28</v>
      </c>
      <c r="D3" s="188"/>
      <c r="E3" s="1" t="s">
        <v>29</v>
      </c>
      <c r="F3" s="1" t="s">
        <v>66</v>
      </c>
      <c r="G3" s="1" t="s">
        <v>67</v>
      </c>
      <c r="H3" s="1" t="s">
        <v>68</v>
      </c>
      <c r="I3" s="1" t="s">
        <v>69</v>
      </c>
      <c r="J3" s="1" t="s">
        <v>70</v>
      </c>
      <c r="K3" s="1" t="s">
        <v>71</v>
      </c>
      <c r="L3" s="1" t="s">
        <v>72</v>
      </c>
    </row>
    <row r="4" spans="1:12" ht="52.5" customHeight="1">
      <c r="E4" s="19"/>
      <c r="F4" s="19"/>
      <c r="G4" s="1" t="s">
        <v>35</v>
      </c>
      <c r="H4" s="1" t="s">
        <v>36</v>
      </c>
      <c r="I4" s="1" t="s">
        <v>36</v>
      </c>
      <c r="J4" s="1" t="s">
        <v>35</v>
      </c>
      <c r="K4" s="1" t="s">
        <v>35</v>
      </c>
      <c r="L4" s="1" t="s">
        <v>73</v>
      </c>
    </row>
    <row r="5" spans="1:12" ht="18" customHeight="1">
      <c r="C5" s="11" t="s">
        <v>37</v>
      </c>
      <c r="D5" s="4" t="s">
        <v>74</v>
      </c>
      <c r="E5" s="5"/>
    </row>
    <row r="6" spans="1:12" ht="18" customHeight="1">
      <c r="C6" s="12">
        <v>1</v>
      </c>
      <c r="D6" s="44" t="s">
        <v>75</v>
      </c>
      <c r="E6" s="14"/>
      <c r="F6" s="184" t="s">
        <v>76</v>
      </c>
      <c r="G6" s="46">
        <v>6.4258834277285413</v>
      </c>
      <c r="H6" s="58">
        <v>19</v>
      </c>
      <c r="I6" s="58">
        <v>15</v>
      </c>
      <c r="J6" s="53">
        <v>3.8069884665070703</v>
      </c>
      <c r="K6" s="46">
        <v>0.20525632568939745</v>
      </c>
      <c r="L6" s="46">
        <v>0.56299999999999994</v>
      </c>
    </row>
    <row r="7" spans="1:12" ht="18" customHeight="1">
      <c r="C7" s="144">
        <v>2</v>
      </c>
      <c r="D7" s="44" t="s">
        <v>77</v>
      </c>
      <c r="E7" s="145"/>
      <c r="F7" s="185" t="s">
        <v>78</v>
      </c>
      <c r="G7" s="46">
        <v>5.8769742365813586</v>
      </c>
      <c r="H7" s="58">
        <v>20</v>
      </c>
      <c r="I7" s="58">
        <v>13</v>
      </c>
      <c r="J7" s="53">
        <v>3.0777114078956611</v>
      </c>
      <c r="K7" s="46">
        <v>0.18418696775439306</v>
      </c>
      <c r="L7" s="46">
        <v>2.63</v>
      </c>
    </row>
    <row r="8" spans="1:12" ht="18" customHeight="1">
      <c r="C8" s="144">
        <v>3</v>
      </c>
      <c r="D8" s="44" t="s">
        <v>79</v>
      </c>
      <c r="E8" s="145"/>
      <c r="F8" s="185" t="s">
        <v>76</v>
      </c>
      <c r="G8" s="46">
        <v>8.9071150113274253</v>
      </c>
      <c r="H8" s="58">
        <v>28</v>
      </c>
      <c r="I8" s="58">
        <v>5</v>
      </c>
      <c r="J8" s="53">
        <v>2.0607949606448734</v>
      </c>
      <c r="K8" s="59">
        <v>0.21331511236499823</v>
      </c>
      <c r="L8" s="59">
        <v>1.2529999999999999</v>
      </c>
    </row>
    <row r="9" spans="1:12" ht="18" customHeight="1">
      <c r="C9" s="144">
        <v>4</v>
      </c>
      <c r="D9" s="44" t="s">
        <v>80</v>
      </c>
      <c r="E9" s="145"/>
      <c r="F9" s="185" t="s">
        <v>78</v>
      </c>
      <c r="G9" s="46">
        <v>5.4769389404501112</v>
      </c>
      <c r="H9" s="58">
        <v>23</v>
      </c>
      <c r="I9" s="58">
        <v>5</v>
      </c>
      <c r="J9" s="53">
        <v>1.3744446981360285</v>
      </c>
      <c r="K9" s="59">
        <v>0.13005716568635189</v>
      </c>
      <c r="L9" s="59">
        <v>1.101</v>
      </c>
    </row>
    <row r="10" spans="1:12" ht="18" customHeight="1">
      <c r="C10" s="144">
        <v>5</v>
      </c>
      <c r="D10" s="44" t="s">
        <v>81</v>
      </c>
      <c r="E10" s="145"/>
      <c r="F10" s="185" t="s">
        <v>78</v>
      </c>
      <c r="G10" s="46">
        <v>2.9217767831358299</v>
      </c>
      <c r="H10" s="58">
        <v>15</v>
      </c>
      <c r="I10" s="58">
        <v>18</v>
      </c>
      <c r="J10" s="53">
        <v>1.9667238223768075</v>
      </c>
      <c r="K10" s="59">
        <v>7.8403255910212133E-2</v>
      </c>
      <c r="L10" s="59">
        <v>1.0109999999999999</v>
      </c>
    </row>
    <row r="11" spans="1:12" ht="18" customHeight="1">
      <c r="C11" s="144">
        <v>6</v>
      </c>
      <c r="D11" s="44" t="s">
        <v>82</v>
      </c>
      <c r="E11" s="145"/>
      <c r="F11" s="185" t="s">
        <v>76</v>
      </c>
      <c r="G11" s="179">
        <v>5.8131711387173883</v>
      </c>
      <c r="H11" s="44">
        <v>25</v>
      </c>
      <c r="I11" s="44">
        <v>10</v>
      </c>
      <c r="J11" s="53">
        <v>2.3734743923862909</v>
      </c>
      <c r="K11" s="59">
        <v>0.37531614330764707</v>
      </c>
      <c r="L11" s="59">
        <v>0.318</v>
      </c>
    </row>
    <row r="12" spans="1:12" ht="18" customHeight="1">
      <c r="C12" s="144">
        <v>7</v>
      </c>
      <c r="D12" s="44" t="s">
        <v>83</v>
      </c>
      <c r="E12" s="145"/>
      <c r="F12" s="185" t="s">
        <v>76</v>
      </c>
      <c r="G12" s="179">
        <v>18.279081164235212</v>
      </c>
      <c r="H12" s="44">
        <v>28</v>
      </c>
      <c r="I12" s="44">
        <v>7</v>
      </c>
      <c r="J12" s="53">
        <v>5.4727142886048865</v>
      </c>
      <c r="K12" s="59">
        <v>0.7977713339767899</v>
      </c>
      <c r="L12" s="59">
        <v>5.758</v>
      </c>
    </row>
    <row r="13" spans="1:12" ht="18" customHeight="1">
      <c r="C13" s="144">
        <v>8</v>
      </c>
      <c r="D13" s="44" t="s">
        <v>84</v>
      </c>
      <c r="E13" s="145"/>
      <c r="F13" s="185" t="s">
        <v>78</v>
      </c>
      <c r="G13" s="179">
        <v>2.8802541321449908</v>
      </c>
      <c r="H13" s="44">
        <v>16</v>
      </c>
      <c r="I13" s="44">
        <v>16</v>
      </c>
      <c r="J13" s="53">
        <v>1.8059913628507172</v>
      </c>
      <c r="K13" s="59">
        <v>0.14908755349861388</v>
      </c>
      <c r="L13" s="59">
        <v>1.1759999999999999</v>
      </c>
    </row>
    <row r="14" spans="1:12" ht="18" customHeight="1">
      <c r="C14" s="144">
        <v>9</v>
      </c>
      <c r="D14" s="44" t="s">
        <v>85</v>
      </c>
      <c r="E14" s="145"/>
      <c r="F14" s="185" t="s">
        <v>78</v>
      </c>
      <c r="G14" s="179">
        <v>4.3649420919637523</v>
      </c>
      <c r="H14" s="44">
        <v>15</v>
      </c>
      <c r="I14" s="44">
        <v>16</v>
      </c>
      <c r="J14" s="53">
        <v>2.787293773765585</v>
      </c>
      <c r="K14" s="59">
        <v>7.3402924418724924E-2</v>
      </c>
      <c r="L14" s="59">
        <v>0.751</v>
      </c>
    </row>
    <row r="15" spans="1:12" ht="18" customHeight="1">
      <c r="C15" s="144">
        <v>10</v>
      </c>
      <c r="D15" s="44" t="s">
        <v>86</v>
      </c>
      <c r="E15" s="145"/>
      <c r="F15" s="185" t="s">
        <v>76</v>
      </c>
      <c r="G15" s="179">
        <v>13.414854512796259</v>
      </c>
      <c r="H15" s="44">
        <v>27</v>
      </c>
      <c r="I15" s="44">
        <v>8</v>
      </c>
      <c r="J15" s="53">
        <v>4.7327534128562538</v>
      </c>
      <c r="K15" s="59">
        <v>0.34478013837419597</v>
      </c>
      <c r="L15" s="59">
        <v>2.3149999999999999</v>
      </c>
    </row>
    <row r="16" spans="1:12" ht="18" customHeight="1">
      <c r="C16" s="144">
        <v>11</v>
      </c>
      <c r="D16" s="44" t="s">
        <v>87</v>
      </c>
      <c r="E16" s="17"/>
      <c r="F16" s="185" t="s">
        <v>78</v>
      </c>
      <c r="G16" s="179">
        <v>3.3623219826727744</v>
      </c>
      <c r="H16" s="44">
        <v>18</v>
      </c>
      <c r="I16" s="44">
        <v>17</v>
      </c>
      <c r="J16" s="53">
        <v>2.1003972496903591</v>
      </c>
      <c r="K16" s="59">
        <v>8.0587866756007515E-2</v>
      </c>
      <c r="L16" s="59">
        <v>0.53800000000000003</v>
      </c>
    </row>
    <row r="17" spans="3:12" ht="18" customHeight="1">
      <c r="C17" s="144">
        <v>12</v>
      </c>
      <c r="D17" s="44" t="s">
        <v>88</v>
      </c>
      <c r="E17" s="17"/>
      <c r="F17" s="185" t="s">
        <v>76</v>
      </c>
      <c r="G17" s="179">
        <v>6.1564925700806619</v>
      </c>
      <c r="H17" s="44">
        <v>22</v>
      </c>
      <c r="I17" s="44">
        <v>13</v>
      </c>
      <c r="J17" s="53">
        <v>3.1218407179710956</v>
      </c>
      <c r="K17" s="59">
        <v>0.24307436677549979</v>
      </c>
      <c r="L17" s="59">
        <v>0.24399999999999999</v>
      </c>
    </row>
    <row r="18" spans="3:12" ht="18" customHeight="1">
      <c r="C18" s="144">
        <v>13</v>
      </c>
      <c r="D18" s="44" t="s">
        <v>89</v>
      </c>
      <c r="E18" s="17"/>
      <c r="F18" s="185" t="s">
        <v>78</v>
      </c>
      <c r="G18" s="179">
        <v>3.6813374719926317</v>
      </c>
      <c r="H18" s="44">
        <v>21</v>
      </c>
      <c r="I18" s="44">
        <v>13</v>
      </c>
      <c r="J18" s="53">
        <v>1.8963190911568901</v>
      </c>
      <c r="K18" s="59">
        <v>8.2141367801906451E-2</v>
      </c>
      <c r="L18" s="59">
        <v>1.4159999999999999</v>
      </c>
    </row>
    <row r="19" spans="3:12" ht="18" customHeight="1">
      <c r="C19" s="144">
        <v>14</v>
      </c>
      <c r="D19" s="44" t="s">
        <v>90</v>
      </c>
      <c r="E19" s="17"/>
      <c r="F19" s="185" t="s">
        <v>78</v>
      </c>
      <c r="G19" s="179">
        <v>8.9405356816371242</v>
      </c>
      <c r="H19" s="44">
        <v>21</v>
      </c>
      <c r="I19" s="44">
        <v>11</v>
      </c>
      <c r="J19" s="53">
        <v>4.1553277193787084</v>
      </c>
      <c r="K19" s="59">
        <v>0.19826557098285225</v>
      </c>
      <c r="L19" s="59">
        <v>3.585</v>
      </c>
    </row>
    <row r="20" spans="3:12" ht="18" customHeight="1">
      <c r="C20" s="144">
        <v>15</v>
      </c>
      <c r="D20" s="44" t="s">
        <v>91</v>
      </c>
      <c r="E20" s="17"/>
      <c r="F20" s="185" t="s">
        <v>78</v>
      </c>
      <c r="G20" s="179">
        <v>3.378525944035053</v>
      </c>
      <c r="H20" s="44">
        <v>26</v>
      </c>
      <c r="I20" s="44">
        <v>14</v>
      </c>
      <c r="J20" s="53">
        <v>1.6971870737732631</v>
      </c>
      <c r="K20" s="59">
        <v>0.25992014374196637</v>
      </c>
      <c r="L20" s="59">
        <v>7.1999999999999995E-2</v>
      </c>
    </row>
    <row r="21" spans="3:12" ht="18" customHeight="1">
      <c r="C21" s="144">
        <v>16</v>
      </c>
      <c r="D21" s="44" t="s">
        <v>92</v>
      </c>
      <c r="E21" s="17"/>
      <c r="F21" s="185" t="s">
        <v>78</v>
      </c>
      <c r="G21" s="179">
        <v>2.8934198507518429</v>
      </c>
      <c r="H21" s="44">
        <v>26</v>
      </c>
      <c r="I21" s="44">
        <v>7</v>
      </c>
      <c r="J21" s="53">
        <v>0.8946570683957682</v>
      </c>
      <c r="K21" s="59">
        <v>0.11447360831967815</v>
      </c>
      <c r="L21" s="59">
        <v>0.97799999999999998</v>
      </c>
    </row>
    <row r="22" spans="3:12" ht="18" customHeight="1">
      <c r="C22" s="144">
        <v>17</v>
      </c>
      <c r="D22" s="44" t="s">
        <v>93</v>
      </c>
      <c r="E22" s="17"/>
      <c r="F22" s="185" t="s">
        <v>78</v>
      </c>
      <c r="G22" s="179">
        <v>5.9043184213802045</v>
      </c>
      <c r="H22" s="44">
        <v>25</v>
      </c>
      <c r="I22" s="44">
        <v>9</v>
      </c>
      <c r="J22" s="53">
        <v>2.2382079777006414</v>
      </c>
      <c r="K22" s="59">
        <v>0.15627249583589653</v>
      </c>
      <c r="L22" s="59">
        <v>3.3660000000000001</v>
      </c>
    </row>
    <row r="23" spans="3:12" ht="18" customHeight="1">
      <c r="C23" s="144">
        <v>18</v>
      </c>
      <c r="D23" s="44" t="s">
        <v>94</v>
      </c>
      <c r="E23" s="17"/>
      <c r="F23" s="185" t="s">
        <v>78</v>
      </c>
      <c r="G23" s="179">
        <v>6.3144811933628775</v>
      </c>
      <c r="H23" s="44">
        <v>15</v>
      </c>
      <c r="I23" s="44">
        <v>15</v>
      </c>
      <c r="J23" s="53">
        <v>3.911197897085966</v>
      </c>
      <c r="K23" s="59">
        <v>0.3285169242999415</v>
      </c>
      <c r="L23" s="59">
        <v>2.74</v>
      </c>
    </row>
    <row r="24" spans="3:12" ht="18" customHeight="1">
      <c r="C24" s="144">
        <v>19</v>
      </c>
      <c r="D24" s="44" t="s">
        <v>95</v>
      </c>
      <c r="E24" s="17"/>
      <c r="F24" s="185" t="s">
        <v>78</v>
      </c>
      <c r="G24" s="179">
        <v>2.9784906479038042</v>
      </c>
      <c r="H24" s="44">
        <v>27</v>
      </c>
      <c r="I24" s="44">
        <v>11</v>
      </c>
      <c r="J24" s="53">
        <v>1.2620085423448002</v>
      </c>
      <c r="K24" s="59">
        <v>0.11505617121189025</v>
      </c>
      <c r="L24" s="59">
        <v>0.46600000000000003</v>
      </c>
    </row>
    <row r="25" spans="3:12" ht="18" customHeight="1">
      <c r="C25" s="144">
        <v>20</v>
      </c>
      <c r="D25" s="44" t="s">
        <v>96</v>
      </c>
      <c r="E25" s="17"/>
      <c r="F25" s="185" t="s">
        <v>76</v>
      </c>
      <c r="G25" s="179">
        <v>15.73911022069807</v>
      </c>
      <c r="H25" s="44">
        <v>27</v>
      </c>
      <c r="I25" s="44">
        <v>9</v>
      </c>
      <c r="J25" s="53">
        <v>5.936990336399818</v>
      </c>
      <c r="K25" s="59">
        <v>0.87481527647184065</v>
      </c>
      <c r="L25" s="59">
        <v>1.133</v>
      </c>
    </row>
    <row r="26" spans="3:12" ht="18" customHeight="1">
      <c r="C26" s="144">
        <v>21</v>
      </c>
      <c r="D26" s="44" t="s">
        <v>97</v>
      </c>
      <c r="E26" s="17"/>
      <c r="F26" s="185" t="s">
        <v>78</v>
      </c>
      <c r="G26" s="179">
        <v>3.1952186311242783</v>
      </c>
      <c r="H26" s="44">
        <v>21</v>
      </c>
      <c r="I26" s="44">
        <v>16</v>
      </c>
      <c r="J26" s="53">
        <v>1.8515606248730851</v>
      </c>
      <c r="K26" s="59">
        <v>0.19200301989157215</v>
      </c>
      <c r="L26" s="59">
        <v>0.39600000000000002</v>
      </c>
    </row>
    <row r="27" spans="3:12" ht="18" customHeight="1">
      <c r="C27" s="144">
        <v>22</v>
      </c>
      <c r="D27" s="44" t="s">
        <v>98</v>
      </c>
      <c r="E27" s="17"/>
      <c r="F27" s="185" t="s">
        <v>78</v>
      </c>
      <c r="G27" s="179">
        <v>4.8925835838229439</v>
      </c>
      <c r="H27" s="44">
        <v>16</v>
      </c>
      <c r="I27" s="44">
        <v>11</v>
      </c>
      <c r="J27" s="53">
        <v>2.5168523083747067</v>
      </c>
      <c r="K27" s="59">
        <v>8.6850417847287614E-2</v>
      </c>
      <c r="L27" s="59">
        <v>1.1539999999999999</v>
      </c>
    </row>
    <row r="28" spans="3:12" ht="18" customHeight="1">
      <c r="C28" s="144">
        <v>23</v>
      </c>
      <c r="D28" s="44" t="s">
        <v>99</v>
      </c>
      <c r="E28" s="17"/>
      <c r="F28" s="185" t="s">
        <v>78</v>
      </c>
      <c r="G28" s="179">
        <v>6.0542050639812786</v>
      </c>
      <c r="H28" s="44">
        <v>28</v>
      </c>
      <c r="I28" s="44">
        <v>7</v>
      </c>
      <c r="J28" s="53">
        <v>1.8126148826682924</v>
      </c>
      <c r="K28" s="59">
        <v>8.1898633263484732E-2</v>
      </c>
      <c r="L28" s="59">
        <v>4.1420000000000003</v>
      </c>
    </row>
    <row r="29" spans="3:12" ht="18" customHeight="1">
      <c r="C29" s="144">
        <v>24</v>
      </c>
      <c r="D29" s="44" t="s">
        <v>100</v>
      </c>
      <c r="E29" s="17"/>
      <c r="F29" s="185" t="s">
        <v>101</v>
      </c>
      <c r="G29" s="179">
        <v>3.7755229974108748</v>
      </c>
      <c r="H29" s="44">
        <v>35</v>
      </c>
      <c r="I29" s="44">
        <v>6</v>
      </c>
      <c r="J29" s="53">
        <v>0.90820166169661942</v>
      </c>
      <c r="K29" s="59">
        <v>0.30710773801114677</v>
      </c>
      <c r="L29" s="59">
        <v>0.40200000000000002</v>
      </c>
    </row>
    <row r="30" spans="3:12" ht="18" customHeight="1">
      <c r="C30" s="144">
        <v>25</v>
      </c>
      <c r="D30" s="44" t="s">
        <v>102</v>
      </c>
      <c r="E30" s="17"/>
      <c r="F30" s="185" t="s">
        <v>76</v>
      </c>
      <c r="G30" s="179">
        <v>11.380244614245173</v>
      </c>
      <c r="H30" s="44">
        <v>24</v>
      </c>
      <c r="I30" s="44">
        <v>11</v>
      </c>
      <c r="J30" s="53">
        <v>5.1006746009966735</v>
      </c>
      <c r="K30" s="59">
        <v>0.21316947164194519</v>
      </c>
      <c r="L30" s="59">
        <v>0.61199999999999999</v>
      </c>
    </row>
    <row r="31" spans="3:12" ht="18" customHeight="1">
      <c r="C31" s="144">
        <v>26</v>
      </c>
      <c r="D31" s="44" t="s">
        <v>103</v>
      </c>
      <c r="E31" s="17"/>
      <c r="F31" s="185" t="s">
        <v>78</v>
      </c>
      <c r="G31" s="179">
        <v>6.6972997805467056</v>
      </c>
      <c r="H31" s="44">
        <v>19</v>
      </c>
      <c r="I31" s="44">
        <v>15</v>
      </c>
      <c r="J31" s="53">
        <v>3.8629370077031675</v>
      </c>
      <c r="K31" s="59">
        <v>0.13330980850120278</v>
      </c>
      <c r="L31" s="59">
        <v>0.874</v>
      </c>
    </row>
    <row r="32" spans="3:12" ht="18" customHeight="1">
      <c r="C32" s="144">
        <v>27</v>
      </c>
      <c r="D32" s="44"/>
      <c r="E32" s="17"/>
      <c r="F32" s="44"/>
      <c r="G32" s="44"/>
      <c r="H32" s="44"/>
      <c r="I32" s="44"/>
      <c r="J32" s="53"/>
      <c r="K32" s="44"/>
      <c r="L32" s="44"/>
    </row>
    <row r="33" spans="3:12" ht="18" customHeight="1">
      <c r="C33" s="144">
        <v>28</v>
      </c>
      <c r="D33" s="44"/>
      <c r="E33" s="17"/>
      <c r="F33" s="44"/>
      <c r="G33" s="44"/>
      <c r="H33" s="44"/>
      <c r="I33" s="44"/>
      <c r="J33" s="53"/>
      <c r="K33" s="44"/>
      <c r="L33" s="44"/>
    </row>
    <row r="34" spans="3:12" ht="18" customHeight="1">
      <c r="C34" s="144">
        <v>29</v>
      </c>
      <c r="D34" s="44"/>
      <c r="E34" s="17"/>
      <c r="F34" s="44"/>
      <c r="G34" s="44"/>
      <c r="H34" s="44"/>
      <c r="I34" s="44"/>
      <c r="J34" s="53"/>
      <c r="K34" s="44"/>
      <c r="L34" s="44"/>
    </row>
    <row r="35" spans="3:12" ht="18" customHeight="1">
      <c r="C35" s="144">
        <v>30</v>
      </c>
      <c r="D35" s="44"/>
      <c r="E35" s="17"/>
      <c r="F35" s="44"/>
      <c r="G35" s="44"/>
      <c r="H35" s="44"/>
      <c r="I35" s="44"/>
      <c r="J35" s="53"/>
      <c r="K35" s="44"/>
      <c r="L35" s="44"/>
    </row>
    <row r="36" spans="3:12" ht="18" customHeight="1">
      <c r="C36" s="144">
        <v>31</v>
      </c>
      <c r="D36" s="44"/>
      <c r="E36" s="17"/>
      <c r="F36" s="44"/>
      <c r="G36" s="44"/>
      <c r="H36" s="44"/>
      <c r="I36" s="44"/>
      <c r="J36" s="53"/>
      <c r="K36" s="44"/>
      <c r="L36" s="44"/>
    </row>
    <row r="37" spans="3:12" ht="18" customHeight="1">
      <c r="C37" s="144">
        <v>32</v>
      </c>
      <c r="D37" s="44"/>
      <c r="E37" s="17"/>
      <c r="F37" s="44"/>
      <c r="G37" s="44"/>
      <c r="H37" s="44"/>
      <c r="I37" s="44"/>
      <c r="J37" s="53"/>
      <c r="K37" s="44"/>
      <c r="L37" s="44"/>
    </row>
    <row r="38" spans="3:12" ht="18" customHeight="1">
      <c r="C38" s="144">
        <v>33</v>
      </c>
      <c r="D38" s="44"/>
      <c r="E38" s="17"/>
      <c r="F38" s="44"/>
      <c r="G38" s="44"/>
      <c r="H38" s="44"/>
      <c r="I38" s="44"/>
      <c r="J38" s="53"/>
      <c r="K38" s="44"/>
      <c r="L38" s="44"/>
    </row>
    <row r="39" spans="3:12" ht="18" customHeight="1">
      <c r="C39" s="144">
        <v>34</v>
      </c>
      <c r="D39" s="44"/>
      <c r="E39" s="17"/>
      <c r="F39" s="44"/>
      <c r="G39" s="44"/>
      <c r="H39" s="44"/>
      <c r="I39" s="44"/>
      <c r="J39" s="53"/>
      <c r="K39" s="44"/>
      <c r="L39" s="44"/>
    </row>
    <row r="40" spans="3:12" ht="18" customHeight="1">
      <c r="C40" s="144">
        <v>35</v>
      </c>
      <c r="D40" s="44"/>
      <c r="E40" s="17"/>
      <c r="F40" s="44"/>
      <c r="G40" s="44"/>
      <c r="H40" s="44"/>
      <c r="I40" s="44"/>
      <c r="J40" s="53"/>
      <c r="K40" s="44"/>
      <c r="L40" s="44"/>
    </row>
    <row r="41" spans="3:12" ht="18" customHeight="1">
      <c r="C41" s="144">
        <v>36</v>
      </c>
      <c r="D41" s="44"/>
      <c r="E41" s="17"/>
      <c r="F41" s="44"/>
      <c r="G41" s="44"/>
      <c r="H41" s="44"/>
      <c r="I41" s="44"/>
      <c r="J41" s="53"/>
      <c r="K41" s="44"/>
      <c r="L41" s="44"/>
    </row>
    <row r="42" spans="3:12" ht="18" customHeight="1">
      <c r="C42" s="144">
        <v>37</v>
      </c>
      <c r="D42" s="44"/>
      <c r="E42" s="17"/>
      <c r="F42" s="44"/>
      <c r="G42" s="44"/>
      <c r="H42" s="44"/>
      <c r="I42" s="44"/>
      <c r="J42" s="53"/>
      <c r="K42" s="44"/>
      <c r="L42" s="44"/>
    </row>
    <row r="43" spans="3:12" ht="18" customHeight="1">
      <c r="C43" s="144">
        <v>38</v>
      </c>
      <c r="D43" s="44"/>
      <c r="E43" s="17"/>
      <c r="F43" s="44"/>
      <c r="G43" s="44"/>
      <c r="H43" s="44"/>
      <c r="I43" s="44"/>
      <c r="J43" s="53"/>
      <c r="K43" s="44"/>
      <c r="L43" s="44"/>
    </row>
    <row r="44" spans="3:12" ht="18" customHeight="1">
      <c r="C44" s="144">
        <v>39</v>
      </c>
      <c r="D44" s="44"/>
      <c r="E44" s="17"/>
      <c r="F44" s="44"/>
      <c r="G44" s="44"/>
      <c r="H44" s="44"/>
      <c r="I44" s="44"/>
      <c r="J44" s="53"/>
      <c r="K44" s="44"/>
      <c r="L44" s="44"/>
    </row>
    <row r="45" spans="3:12" ht="18" customHeight="1">
      <c r="C45" s="13">
        <v>40</v>
      </c>
      <c r="D45" s="61"/>
      <c r="E45" s="15"/>
      <c r="F45" s="61"/>
      <c r="G45" s="61"/>
      <c r="H45" s="61"/>
      <c r="I45" s="61"/>
      <c r="J45" s="53"/>
      <c r="K45" s="44"/>
      <c r="L45" s="44"/>
    </row>
    <row r="46" spans="3:12">
      <c r="D46" t="s">
        <v>104</v>
      </c>
      <c r="G46" s="60">
        <f>SUM(G6:G45)</f>
        <v>169.70510009472721</v>
      </c>
      <c r="H46" s="60">
        <f>SUMPRODUCT($G6:$G45,H6:H45)/$G46</f>
        <v>23.622985158352673</v>
      </c>
      <c r="I46" s="60">
        <f>SUMPRODUCT($G6:$G45,I6:I45)/$G46</f>
        <v>10.462072340349344</v>
      </c>
      <c r="J46" s="45">
        <f t="shared" ref="J46:L46" si="0">SUM(J6:J45)</f>
        <v>72.725865346234031</v>
      </c>
      <c r="K46" s="47">
        <f t="shared" si="0"/>
        <v>6.0190398023354419</v>
      </c>
      <c r="L46" s="47">
        <f t="shared" si="0"/>
        <v>38.994000000000014</v>
      </c>
    </row>
    <row r="48" spans="3:12" ht="15.4">
      <c r="C48" s="189" t="s">
        <v>49</v>
      </c>
      <c r="D48" s="189"/>
      <c r="E48" s="24"/>
      <c r="F48" s="24"/>
      <c r="G48" s="24"/>
      <c r="H48" s="24"/>
      <c r="I48" s="24"/>
    </row>
    <row r="49" spans="3:12" ht="15.4">
      <c r="C49" s="25"/>
      <c r="D49" s="26"/>
      <c r="E49" s="24"/>
      <c r="F49" s="24"/>
      <c r="G49" s="24"/>
      <c r="H49" s="24"/>
      <c r="I49" s="24"/>
    </row>
    <row r="50" spans="3:12" ht="15.4">
      <c r="C50" s="27"/>
      <c r="D50" s="28" t="s">
        <v>50</v>
      </c>
      <c r="E50" s="24"/>
      <c r="F50" s="24"/>
      <c r="G50" s="24"/>
      <c r="H50" s="24"/>
      <c r="I50" s="24"/>
    </row>
    <row r="51" spans="3:12" ht="15.4">
      <c r="C51" s="29"/>
      <c r="D51" s="28" t="s">
        <v>51</v>
      </c>
      <c r="E51" s="24"/>
      <c r="F51" s="24"/>
      <c r="G51" s="24"/>
      <c r="H51" s="24"/>
      <c r="I51" s="24"/>
    </row>
    <row r="52" spans="3:12" ht="15.4">
      <c r="C52" s="30"/>
      <c r="D52" s="28" t="s">
        <v>52</v>
      </c>
      <c r="E52" s="24"/>
      <c r="F52" s="24"/>
      <c r="G52" s="24"/>
      <c r="H52" s="24"/>
      <c r="I52" s="24"/>
    </row>
    <row r="53" spans="3:12" ht="15.4">
      <c r="C53" s="31"/>
      <c r="D53" s="32"/>
      <c r="E53" s="24"/>
      <c r="F53" s="24"/>
      <c r="G53" s="24"/>
      <c r="H53" s="24"/>
      <c r="I53" s="24"/>
    </row>
    <row r="54" spans="3:12" ht="14.65">
      <c r="C54" s="111" t="s">
        <v>53</v>
      </c>
      <c r="D54" s="112"/>
      <c r="E54" s="112"/>
      <c r="F54" s="112"/>
      <c r="G54" s="112"/>
      <c r="H54" s="112"/>
      <c r="I54" s="112"/>
      <c r="J54" s="112"/>
      <c r="K54" s="112"/>
      <c r="L54" s="112"/>
    </row>
    <row r="55" spans="3:12" ht="14.65">
      <c r="C55" s="37"/>
      <c r="D55" s="38"/>
      <c r="E55" s="39"/>
      <c r="F55" s="39"/>
      <c r="G55" s="39"/>
      <c r="H55" s="39"/>
      <c r="I55" s="39"/>
    </row>
    <row r="56" spans="3:12">
      <c r="C56" s="113" t="s">
        <v>54</v>
      </c>
      <c r="D56" s="198" t="s">
        <v>55</v>
      </c>
      <c r="E56" s="198"/>
      <c r="F56" s="198"/>
      <c r="G56" s="198"/>
      <c r="H56" s="198"/>
      <c r="I56" s="198"/>
      <c r="J56" s="198"/>
      <c r="K56" s="198"/>
      <c r="L56" s="198"/>
    </row>
    <row r="57" spans="3:12" ht="35.450000000000003" customHeight="1">
      <c r="C57" s="114" t="s">
        <v>105</v>
      </c>
      <c r="D57" s="197" t="s">
        <v>106</v>
      </c>
      <c r="E57" s="197"/>
      <c r="F57" s="197"/>
      <c r="G57" s="197"/>
      <c r="H57" s="197"/>
      <c r="I57" s="197"/>
      <c r="J57" s="197"/>
      <c r="K57" s="197"/>
      <c r="L57" s="197"/>
    </row>
    <row r="58" spans="3:12" ht="89.45" customHeight="1">
      <c r="C58" s="114" t="s">
        <v>105</v>
      </c>
      <c r="D58" s="197" t="s">
        <v>107</v>
      </c>
      <c r="E58" s="197"/>
      <c r="F58" s="197"/>
      <c r="G58" s="197"/>
      <c r="H58" s="197"/>
      <c r="I58" s="197"/>
      <c r="J58" s="197"/>
      <c r="K58" s="197"/>
      <c r="L58" s="197"/>
    </row>
    <row r="59" spans="3:12">
      <c r="C59" s="114" t="s">
        <v>105</v>
      </c>
      <c r="D59" s="197" t="s">
        <v>108</v>
      </c>
      <c r="E59" s="197"/>
      <c r="F59" s="197"/>
      <c r="G59" s="197"/>
      <c r="H59" s="197"/>
      <c r="I59" s="197"/>
      <c r="J59" s="197"/>
      <c r="K59" s="197"/>
      <c r="L59" s="197"/>
    </row>
  </sheetData>
  <mergeCells count="6">
    <mergeCell ref="D59:L59"/>
    <mergeCell ref="C3:D3"/>
    <mergeCell ref="C48:D48"/>
    <mergeCell ref="D57:L57"/>
    <mergeCell ref="D58:L58"/>
    <mergeCell ref="D56:L56"/>
  </mergeCells>
  <pageMargins left="0.70866141732283472" right="0.70866141732283472" top="0.74803149606299213" bottom="0.74803149606299213" header="0.31496062992125984" footer="0.31496062992125984"/>
  <pageSetup paperSize="9" scale="4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F7E431-3456-4CB2-A653-B900869D492A}">
  <sheetPr>
    <pageSetUpPr fitToPage="1"/>
  </sheetPr>
  <dimension ref="A1:L58"/>
  <sheetViews>
    <sheetView zoomScaleNormal="100" workbookViewId="0"/>
  </sheetViews>
  <sheetFormatPr defaultColWidth="8.75" defaultRowHeight="13.5"/>
  <cols>
    <col min="1" max="2" width="5.75" customWidth="1"/>
    <col min="3" max="3" width="6.875" customWidth="1"/>
    <col min="4" max="4" width="23.125" customWidth="1"/>
    <col min="6" max="6" width="10.625" customWidth="1"/>
    <col min="8" max="8" width="8.875" style="10" customWidth="1"/>
    <col min="9" max="9" width="9.25" style="10" customWidth="1"/>
    <col min="11" max="12" width="8.875" bestFit="1" customWidth="1"/>
  </cols>
  <sheetData>
    <row r="1" spans="1:12" ht="19.899999999999999">
      <c r="A1" s="9">
        <v>3</v>
      </c>
      <c r="B1" s="9" t="s">
        <v>109</v>
      </c>
    </row>
    <row r="3" spans="1:12" ht="79.150000000000006" customHeight="1">
      <c r="C3" s="187" t="s">
        <v>28</v>
      </c>
      <c r="D3" s="188"/>
      <c r="E3" s="1" t="s">
        <v>29</v>
      </c>
      <c r="F3" s="1" t="s">
        <v>110</v>
      </c>
      <c r="G3" s="1" t="s">
        <v>67</v>
      </c>
      <c r="H3" s="1" t="s">
        <v>68</v>
      </c>
      <c r="I3" s="1" t="s">
        <v>69</v>
      </c>
      <c r="J3" s="1" t="s">
        <v>70</v>
      </c>
      <c r="K3" s="1" t="s">
        <v>71</v>
      </c>
      <c r="L3" s="1" t="s">
        <v>72</v>
      </c>
    </row>
    <row r="4" spans="1:12" ht="54" customHeight="1">
      <c r="E4" s="19"/>
      <c r="F4" s="22" t="s">
        <v>111</v>
      </c>
      <c r="G4" s="1" t="s">
        <v>35</v>
      </c>
      <c r="H4" s="1" t="s">
        <v>36</v>
      </c>
      <c r="I4" s="1" t="s">
        <v>36</v>
      </c>
      <c r="J4" s="1" t="s">
        <v>35</v>
      </c>
      <c r="K4" s="1" t="s">
        <v>35</v>
      </c>
      <c r="L4" s="1" t="s">
        <v>73</v>
      </c>
    </row>
    <row r="5" spans="1:12" ht="18" customHeight="1">
      <c r="C5" s="11" t="s">
        <v>37</v>
      </c>
      <c r="D5" s="4" t="s">
        <v>74</v>
      </c>
      <c r="E5" s="5"/>
    </row>
    <row r="6" spans="1:12" ht="18" customHeight="1">
      <c r="C6" s="12">
        <v>1</v>
      </c>
      <c r="D6" s="44" t="s">
        <v>112</v>
      </c>
      <c r="E6" s="14"/>
      <c r="F6" s="44" t="s">
        <v>113</v>
      </c>
      <c r="G6" s="46">
        <v>2.7384694702250556</v>
      </c>
      <c r="H6" s="58">
        <v>33</v>
      </c>
      <c r="I6" s="58">
        <v>5</v>
      </c>
      <c r="J6" s="53">
        <v>0.57892645180022151</v>
      </c>
      <c r="K6" s="46">
        <v>7.5636082172204647E-2</v>
      </c>
      <c r="L6" s="46">
        <v>0.36499999999999999</v>
      </c>
    </row>
    <row r="7" spans="1:12" ht="18" customHeight="1">
      <c r="C7" s="144">
        <v>2</v>
      </c>
      <c r="D7" s="44" t="s">
        <v>114</v>
      </c>
      <c r="E7" s="145"/>
      <c r="F7" s="44" t="s">
        <v>113</v>
      </c>
      <c r="G7" s="46">
        <v>3.6104451410326637</v>
      </c>
      <c r="H7" s="58">
        <v>23</v>
      </c>
      <c r="I7" s="58">
        <v>15</v>
      </c>
      <c r="J7" s="53">
        <v>1.9638238181220216</v>
      </c>
      <c r="K7" s="46">
        <v>0.1788953548167998</v>
      </c>
      <c r="L7" s="46">
        <v>9.9000000000000005E-2</v>
      </c>
    </row>
    <row r="8" spans="1:12" ht="18" customHeight="1">
      <c r="C8" s="144">
        <v>3</v>
      </c>
      <c r="D8" s="44"/>
      <c r="E8" s="145"/>
      <c r="F8" s="44"/>
      <c r="G8" s="46"/>
      <c r="H8" s="58"/>
      <c r="I8" s="58"/>
      <c r="J8" s="53"/>
      <c r="K8" s="59"/>
      <c r="L8" s="44"/>
    </row>
    <row r="9" spans="1:12" ht="18" customHeight="1">
      <c r="C9" s="144">
        <v>4</v>
      </c>
      <c r="D9" s="44"/>
      <c r="E9" s="145"/>
      <c r="F9" s="44"/>
      <c r="G9" s="46"/>
      <c r="H9" s="58"/>
      <c r="I9" s="58"/>
      <c r="J9" s="53"/>
      <c r="K9" s="59"/>
      <c r="L9" s="44"/>
    </row>
    <row r="10" spans="1:12" ht="18" customHeight="1">
      <c r="C10" s="144">
        <v>5</v>
      </c>
      <c r="D10" s="44"/>
      <c r="E10" s="145"/>
      <c r="F10" s="44"/>
      <c r="G10" s="46"/>
      <c r="H10" s="58"/>
      <c r="I10" s="58"/>
      <c r="J10" s="53"/>
      <c r="K10" s="59"/>
      <c r="L10" s="44"/>
    </row>
    <row r="11" spans="1:12" ht="18" customHeight="1">
      <c r="C11" s="144">
        <v>6</v>
      </c>
      <c r="D11" s="44"/>
      <c r="E11" s="145"/>
      <c r="F11" s="44"/>
      <c r="G11" s="44"/>
      <c r="H11" s="44"/>
      <c r="I11" s="44"/>
      <c r="J11" s="53"/>
      <c r="K11" s="44"/>
      <c r="L11" s="44"/>
    </row>
    <row r="12" spans="1:12" ht="18" customHeight="1">
      <c r="C12" s="144">
        <v>7</v>
      </c>
      <c r="D12" s="44"/>
      <c r="E12" s="145"/>
      <c r="F12" s="44"/>
      <c r="G12" s="44"/>
      <c r="H12" s="44"/>
      <c r="I12" s="44"/>
      <c r="J12" s="53"/>
      <c r="K12" s="44"/>
      <c r="L12" s="44"/>
    </row>
    <row r="13" spans="1:12" ht="18" customHeight="1">
      <c r="C13" s="144">
        <v>8</v>
      </c>
      <c r="D13" s="44"/>
      <c r="E13" s="145"/>
      <c r="F13" s="44"/>
      <c r="G13" s="44"/>
      <c r="H13" s="44"/>
      <c r="I13" s="44"/>
      <c r="J13" s="53"/>
      <c r="K13" s="44"/>
      <c r="L13" s="44"/>
    </row>
    <row r="14" spans="1:12" ht="18" customHeight="1">
      <c r="C14" s="144">
        <v>9</v>
      </c>
      <c r="D14" s="44"/>
      <c r="E14" s="145"/>
      <c r="F14" s="44"/>
      <c r="G14" s="44"/>
      <c r="H14" s="44"/>
      <c r="I14" s="44"/>
      <c r="J14" s="53"/>
      <c r="K14" s="44"/>
      <c r="L14" s="44"/>
    </row>
    <row r="15" spans="1:12" ht="18" customHeight="1">
      <c r="C15" s="144">
        <v>10</v>
      </c>
      <c r="D15" s="44"/>
      <c r="E15" s="145"/>
      <c r="F15" s="44"/>
      <c r="G15" s="44"/>
      <c r="H15" s="44"/>
      <c r="I15" s="44"/>
      <c r="J15" s="53"/>
      <c r="K15" s="44"/>
      <c r="L15" s="44"/>
    </row>
    <row r="16" spans="1:12" ht="18" customHeight="1">
      <c r="C16" s="144">
        <v>11</v>
      </c>
      <c r="D16" s="44"/>
      <c r="E16" s="17"/>
      <c r="F16" s="44"/>
      <c r="G16" s="44"/>
      <c r="H16" s="44"/>
      <c r="I16" s="44"/>
      <c r="J16" s="53"/>
      <c r="K16" s="44"/>
      <c r="L16" s="44"/>
    </row>
    <row r="17" spans="3:12" ht="18" customHeight="1">
      <c r="C17" s="144">
        <v>12</v>
      </c>
      <c r="D17" s="44"/>
      <c r="E17" s="17"/>
      <c r="F17" s="44"/>
      <c r="G17" s="44"/>
      <c r="H17" s="44"/>
      <c r="I17" s="44"/>
      <c r="J17" s="53"/>
      <c r="K17" s="44"/>
      <c r="L17" s="44"/>
    </row>
    <row r="18" spans="3:12" ht="18" customHeight="1">
      <c r="C18" s="144">
        <v>13</v>
      </c>
      <c r="D18" s="44"/>
      <c r="E18" s="17"/>
      <c r="F18" s="44"/>
      <c r="G18" s="44"/>
      <c r="H18" s="44"/>
      <c r="I18" s="44"/>
      <c r="J18" s="53"/>
      <c r="K18" s="44"/>
      <c r="L18" s="44"/>
    </row>
    <row r="19" spans="3:12" ht="18" customHeight="1">
      <c r="C19" s="144">
        <v>14</v>
      </c>
      <c r="D19" s="44"/>
      <c r="E19" s="17"/>
      <c r="F19" s="44"/>
      <c r="G19" s="44"/>
      <c r="H19" s="44"/>
      <c r="I19" s="44"/>
      <c r="J19" s="53"/>
      <c r="K19" s="44"/>
      <c r="L19" s="44"/>
    </row>
    <row r="20" spans="3:12" ht="18" customHeight="1">
      <c r="C20" s="144">
        <v>15</v>
      </c>
      <c r="D20" s="44"/>
      <c r="E20" s="17"/>
      <c r="F20" s="44"/>
      <c r="G20" s="44"/>
      <c r="H20" s="44"/>
      <c r="I20" s="44"/>
      <c r="J20" s="53"/>
      <c r="K20" s="44"/>
      <c r="L20" s="44"/>
    </row>
    <row r="21" spans="3:12" ht="18" customHeight="1">
      <c r="C21" s="144">
        <v>16</v>
      </c>
      <c r="D21" s="44"/>
      <c r="E21" s="17"/>
      <c r="F21" s="44"/>
      <c r="G21" s="44"/>
      <c r="H21" s="44"/>
      <c r="I21" s="44"/>
      <c r="J21" s="53"/>
      <c r="K21" s="44"/>
      <c r="L21" s="44"/>
    </row>
    <row r="22" spans="3:12" ht="18" customHeight="1">
      <c r="C22" s="144">
        <v>17</v>
      </c>
      <c r="D22" s="44"/>
      <c r="E22" s="17"/>
      <c r="F22" s="44"/>
      <c r="G22" s="44"/>
      <c r="H22" s="44"/>
      <c r="I22" s="44"/>
      <c r="J22" s="53"/>
      <c r="K22" s="44"/>
      <c r="L22" s="44"/>
    </row>
    <row r="23" spans="3:12" ht="18" customHeight="1">
      <c r="C23" s="144">
        <v>18</v>
      </c>
      <c r="D23" s="44"/>
      <c r="E23" s="17"/>
      <c r="F23" s="44"/>
      <c r="G23" s="44"/>
      <c r="H23" s="44"/>
      <c r="I23" s="44"/>
      <c r="J23" s="53"/>
      <c r="K23" s="44"/>
      <c r="L23" s="44"/>
    </row>
    <row r="24" spans="3:12" ht="18" customHeight="1">
      <c r="C24" s="144">
        <v>19</v>
      </c>
      <c r="D24" s="44"/>
      <c r="E24" s="17"/>
      <c r="F24" s="44"/>
      <c r="G24" s="44"/>
      <c r="H24" s="44"/>
      <c r="I24" s="44"/>
      <c r="J24" s="53"/>
      <c r="K24" s="44"/>
      <c r="L24" s="44"/>
    </row>
    <row r="25" spans="3:12" ht="18" customHeight="1">
      <c r="C25" s="144">
        <v>20</v>
      </c>
      <c r="D25" s="44"/>
      <c r="E25" s="17"/>
      <c r="F25" s="44"/>
      <c r="G25" s="44"/>
      <c r="H25" s="44"/>
      <c r="I25" s="44"/>
      <c r="J25" s="53"/>
      <c r="K25" s="44"/>
      <c r="L25" s="44"/>
    </row>
    <row r="26" spans="3:12" ht="18" customHeight="1">
      <c r="C26" s="144">
        <v>21</v>
      </c>
      <c r="D26" s="44"/>
      <c r="E26" s="17"/>
      <c r="F26" s="44"/>
      <c r="G26" s="44"/>
      <c r="H26" s="44"/>
      <c r="I26" s="44"/>
      <c r="J26" s="53"/>
      <c r="K26" s="44"/>
      <c r="L26" s="44"/>
    </row>
    <row r="27" spans="3:12" ht="18" customHeight="1">
      <c r="C27" s="144">
        <v>22</v>
      </c>
      <c r="D27" s="44"/>
      <c r="E27" s="17"/>
      <c r="F27" s="44"/>
      <c r="G27" s="44"/>
      <c r="H27" s="44"/>
      <c r="I27" s="44"/>
      <c r="J27" s="53"/>
      <c r="K27" s="44"/>
      <c r="L27" s="44"/>
    </row>
    <row r="28" spans="3:12" ht="18" customHeight="1">
      <c r="C28" s="144">
        <v>23</v>
      </c>
      <c r="D28" s="44"/>
      <c r="E28" s="17"/>
      <c r="F28" s="44"/>
      <c r="G28" s="44"/>
      <c r="H28" s="44"/>
      <c r="I28" s="44"/>
      <c r="J28" s="53"/>
      <c r="K28" s="44"/>
      <c r="L28" s="44"/>
    </row>
    <row r="29" spans="3:12" ht="18" customHeight="1">
      <c r="C29" s="144">
        <v>24</v>
      </c>
      <c r="D29" s="44"/>
      <c r="E29" s="17"/>
      <c r="F29" s="44"/>
      <c r="G29" s="44"/>
      <c r="H29" s="44"/>
      <c r="I29" s="44"/>
      <c r="J29" s="53"/>
      <c r="K29" s="44"/>
      <c r="L29" s="44"/>
    </row>
    <row r="30" spans="3:12" ht="18" customHeight="1">
      <c r="C30" s="144">
        <v>25</v>
      </c>
      <c r="D30" s="44"/>
      <c r="E30" s="17"/>
      <c r="F30" s="44"/>
      <c r="G30" s="44"/>
      <c r="H30" s="44"/>
      <c r="I30" s="44"/>
      <c r="J30" s="53"/>
      <c r="K30" s="44"/>
      <c r="L30" s="44"/>
    </row>
    <row r="31" spans="3:12" ht="18" customHeight="1">
      <c r="C31" s="144">
        <v>26</v>
      </c>
      <c r="D31" s="44"/>
      <c r="E31" s="17"/>
      <c r="F31" s="44"/>
      <c r="G31" s="44"/>
      <c r="H31" s="44"/>
      <c r="I31" s="44"/>
      <c r="J31" s="53"/>
      <c r="K31" s="44"/>
      <c r="L31" s="44"/>
    </row>
    <row r="32" spans="3:12" ht="18" customHeight="1">
      <c r="C32" s="144">
        <v>27</v>
      </c>
      <c r="D32" s="44"/>
      <c r="E32" s="17"/>
      <c r="F32" s="44"/>
      <c r="G32" s="44"/>
      <c r="H32" s="44"/>
      <c r="I32" s="44"/>
      <c r="J32" s="53"/>
      <c r="K32" s="44"/>
      <c r="L32" s="44"/>
    </row>
    <row r="33" spans="3:12" ht="18" customHeight="1">
      <c r="C33" s="144">
        <v>28</v>
      </c>
      <c r="D33" s="44"/>
      <c r="E33" s="17"/>
      <c r="F33" s="44"/>
      <c r="G33" s="44"/>
      <c r="H33" s="44"/>
      <c r="I33" s="44"/>
      <c r="J33" s="53"/>
      <c r="K33" s="44"/>
      <c r="L33" s="44"/>
    </row>
    <row r="34" spans="3:12" ht="18" customHeight="1">
      <c r="C34" s="144">
        <v>29</v>
      </c>
      <c r="D34" s="44"/>
      <c r="E34" s="17"/>
      <c r="F34" s="44"/>
      <c r="G34" s="44"/>
      <c r="H34" s="44"/>
      <c r="I34" s="44"/>
      <c r="J34" s="53"/>
      <c r="K34" s="44"/>
      <c r="L34" s="44"/>
    </row>
    <row r="35" spans="3:12" ht="18" customHeight="1">
      <c r="C35" s="144">
        <v>30</v>
      </c>
      <c r="D35" s="44"/>
      <c r="E35" s="17"/>
      <c r="F35" s="44"/>
      <c r="G35" s="44"/>
      <c r="H35" s="44"/>
      <c r="I35" s="44"/>
      <c r="J35" s="53"/>
      <c r="K35" s="44"/>
      <c r="L35" s="44"/>
    </row>
    <row r="36" spans="3:12" ht="18" customHeight="1">
      <c r="C36" s="144">
        <v>31</v>
      </c>
      <c r="D36" s="44"/>
      <c r="E36" s="17"/>
      <c r="F36" s="44"/>
      <c r="G36" s="44"/>
      <c r="H36" s="44"/>
      <c r="I36" s="44"/>
      <c r="J36" s="53"/>
      <c r="K36" s="44"/>
      <c r="L36" s="44"/>
    </row>
    <row r="37" spans="3:12" ht="18" customHeight="1">
      <c r="C37" s="144">
        <v>32</v>
      </c>
      <c r="D37" s="44"/>
      <c r="E37" s="17"/>
      <c r="F37" s="44"/>
      <c r="G37" s="44"/>
      <c r="H37" s="44"/>
      <c r="I37" s="44"/>
      <c r="J37" s="53"/>
      <c r="K37" s="44"/>
      <c r="L37" s="44"/>
    </row>
    <row r="38" spans="3:12" ht="18" customHeight="1">
      <c r="C38" s="144">
        <v>33</v>
      </c>
      <c r="D38" s="44"/>
      <c r="E38" s="17"/>
      <c r="F38" s="44"/>
      <c r="G38" s="44"/>
      <c r="H38" s="44"/>
      <c r="I38" s="44"/>
      <c r="J38" s="53"/>
      <c r="K38" s="44"/>
      <c r="L38" s="44"/>
    </row>
    <row r="39" spans="3:12" ht="18" customHeight="1">
      <c r="C39" s="144">
        <v>34</v>
      </c>
      <c r="D39" s="44"/>
      <c r="E39" s="17"/>
      <c r="F39" s="44"/>
      <c r="G39" s="44"/>
      <c r="H39" s="44"/>
      <c r="I39" s="44"/>
      <c r="J39" s="53"/>
      <c r="K39" s="44"/>
      <c r="L39" s="44"/>
    </row>
    <row r="40" spans="3:12" ht="18" customHeight="1">
      <c r="C40" s="144">
        <v>35</v>
      </c>
      <c r="D40" s="44"/>
      <c r="E40" s="17"/>
      <c r="F40" s="44"/>
      <c r="G40" s="44"/>
      <c r="H40" s="44"/>
      <c r="I40" s="44"/>
      <c r="J40" s="53"/>
      <c r="K40" s="44"/>
      <c r="L40" s="44"/>
    </row>
    <row r="41" spans="3:12" ht="18" customHeight="1">
      <c r="C41" s="144">
        <v>36</v>
      </c>
      <c r="D41" s="44"/>
      <c r="E41" s="17"/>
      <c r="F41" s="44"/>
      <c r="G41" s="44"/>
      <c r="H41" s="44"/>
      <c r="I41" s="44"/>
      <c r="J41" s="53"/>
      <c r="K41" s="44"/>
      <c r="L41" s="44"/>
    </row>
    <row r="42" spans="3:12" ht="18" customHeight="1">
      <c r="C42" s="144">
        <v>37</v>
      </c>
      <c r="D42" s="44"/>
      <c r="E42" s="17"/>
      <c r="F42" s="44"/>
      <c r="G42" s="44"/>
      <c r="H42" s="44"/>
      <c r="I42" s="44"/>
      <c r="J42" s="53"/>
      <c r="K42" s="44"/>
      <c r="L42" s="44"/>
    </row>
    <row r="43" spans="3:12" ht="18" customHeight="1">
      <c r="C43" s="144">
        <v>38</v>
      </c>
      <c r="D43" s="44"/>
      <c r="E43" s="17"/>
      <c r="F43" s="44"/>
      <c r="G43" s="44"/>
      <c r="H43" s="44"/>
      <c r="I43" s="44"/>
      <c r="J43" s="53"/>
      <c r="K43" s="44"/>
      <c r="L43" s="44"/>
    </row>
    <row r="44" spans="3:12" ht="18" customHeight="1">
      <c r="C44" s="144">
        <v>39</v>
      </c>
      <c r="D44" s="44"/>
      <c r="E44" s="17"/>
      <c r="F44" s="44"/>
      <c r="G44" s="44"/>
      <c r="H44" s="44"/>
      <c r="I44" s="44"/>
      <c r="J44" s="53"/>
      <c r="K44" s="44"/>
      <c r="L44" s="44"/>
    </row>
    <row r="45" spans="3:12" ht="18" customHeight="1">
      <c r="C45" s="13">
        <v>40</v>
      </c>
      <c r="D45" s="61"/>
      <c r="E45" s="15"/>
      <c r="F45" s="61"/>
      <c r="G45" s="61"/>
      <c r="H45" s="61"/>
      <c r="I45" s="61"/>
      <c r="J45" s="53"/>
      <c r="K45" s="44"/>
      <c r="L45" s="44"/>
    </row>
    <row r="46" spans="3:12">
      <c r="D46" t="s">
        <v>104</v>
      </c>
      <c r="G46" s="60">
        <f>SUM(G6:G45)</f>
        <v>6.3489146112577188</v>
      </c>
      <c r="H46" s="60">
        <f>SUMPRODUCT($G6:$G45,H6:H45)/$G46</f>
        <v>27.313287605678735</v>
      </c>
      <c r="I46" s="60">
        <f>SUMPRODUCT($G6:$G45,I6:I45)/$G46</f>
        <v>10.686712394321264</v>
      </c>
      <c r="J46" s="45">
        <f t="shared" ref="J46:L46" si="0">SUM(J6:J45)</f>
        <v>2.5427502699222431</v>
      </c>
      <c r="K46" s="47">
        <f t="shared" si="0"/>
        <v>0.25453143698900443</v>
      </c>
      <c r="L46" s="47">
        <f t="shared" si="0"/>
        <v>0.46399999999999997</v>
      </c>
    </row>
    <row r="48" spans="3:12" ht="15.4">
      <c r="C48" s="189" t="s">
        <v>49</v>
      </c>
      <c r="D48" s="189"/>
      <c r="E48" s="24"/>
      <c r="F48" s="24"/>
      <c r="G48" s="24"/>
      <c r="H48" s="24"/>
      <c r="I48" s="24"/>
    </row>
    <row r="49" spans="3:12" ht="15.4">
      <c r="C49" s="25"/>
      <c r="D49" s="26"/>
      <c r="E49" s="24"/>
      <c r="F49" s="24"/>
      <c r="G49" s="24"/>
      <c r="H49" s="24"/>
      <c r="I49" s="24"/>
    </row>
    <row r="50" spans="3:12" ht="15.4">
      <c r="C50" s="27"/>
      <c r="D50" s="28" t="s">
        <v>50</v>
      </c>
      <c r="E50" s="24"/>
      <c r="F50" s="24"/>
      <c r="G50" s="24"/>
      <c r="H50" s="24"/>
      <c r="I50" s="24"/>
    </row>
    <row r="51" spans="3:12" ht="15.4">
      <c r="C51" s="29"/>
      <c r="D51" s="28" t="s">
        <v>51</v>
      </c>
      <c r="E51" s="24"/>
      <c r="F51" s="24"/>
      <c r="G51" s="24"/>
      <c r="H51" s="24"/>
      <c r="I51" s="24"/>
    </row>
    <row r="52" spans="3:12" ht="15.4">
      <c r="C52" s="30"/>
      <c r="D52" s="28" t="s">
        <v>52</v>
      </c>
      <c r="E52" s="24"/>
      <c r="F52" s="24"/>
      <c r="G52" s="24"/>
      <c r="H52" s="24"/>
      <c r="I52" s="24"/>
    </row>
    <row r="53" spans="3:12" ht="15.4">
      <c r="C53" s="31"/>
      <c r="D53" s="32"/>
      <c r="E53" s="24"/>
      <c r="F53" s="24"/>
      <c r="G53" s="24"/>
      <c r="H53" s="24"/>
      <c r="I53" s="24"/>
    </row>
    <row r="54" spans="3:12" ht="14.65">
      <c r="C54" s="201" t="s">
        <v>53</v>
      </c>
      <c r="D54" s="202"/>
      <c r="E54" s="202"/>
      <c r="F54" s="202"/>
      <c r="G54" s="202"/>
      <c r="H54" s="202"/>
      <c r="I54" s="202"/>
      <c r="J54" s="202"/>
      <c r="K54" s="202"/>
      <c r="L54" s="202"/>
    </row>
    <row r="55" spans="3:12" ht="14.65">
      <c r="C55" s="37"/>
      <c r="D55" s="38"/>
      <c r="E55" s="39"/>
      <c r="F55" s="39"/>
      <c r="G55" s="39"/>
      <c r="H55" s="39"/>
      <c r="I55" s="39"/>
    </row>
    <row r="56" spans="3:12">
      <c r="C56" s="146" t="s">
        <v>54</v>
      </c>
      <c r="D56" s="200" t="s">
        <v>55</v>
      </c>
      <c r="E56" s="200"/>
      <c r="F56" s="200"/>
      <c r="G56" s="200"/>
      <c r="H56" s="200"/>
      <c r="I56" s="200"/>
      <c r="J56" s="200"/>
      <c r="K56" s="200"/>
      <c r="L56" s="200"/>
    </row>
    <row r="57" spans="3:12" ht="15" customHeight="1">
      <c r="C57" s="147" t="s">
        <v>105</v>
      </c>
      <c r="D57" s="199" t="s">
        <v>106</v>
      </c>
      <c r="E57" s="199"/>
      <c r="F57" s="199"/>
      <c r="G57" s="199"/>
      <c r="H57" s="199"/>
      <c r="I57" s="199"/>
      <c r="J57" s="199"/>
      <c r="K57" s="199"/>
      <c r="L57" s="199"/>
    </row>
    <row r="58" spans="3:12">
      <c r="C58" s="147" t="s">
        <v>105</v>
      </c>
      <c r="D58" s="199" t="s">
        <v>108</v>
      </c>
      <c r="E58" s="199"/>
      <c r="F58" s="199"/>
      <c r="G58" s="199"/>
      <c r="H58" s="199"/>
      <c r="I58" s="199"/>
      <c r="J58" s="199"/>
      <c r="K58" s="199"/>
      <c r="L58" s="199"/>
    </row>
  </sheetData>
  <mergeCells count="6">
    <mergeCell ref="C3:D3"/>
    <mergeCell ref="C48:D48"/>
    <mergeCell ref="D58:L58"/>
    <mergeCell ref="D57:L57"/>
    <mergeCell ref="D56:L56"/>
    <mergeCell ref="C54:L54"/>
  </mergeCells>
  <pageMargins left="0.70866141732283472" right="0.70866141732283472" top="0.74803149606299213" bottom="0.74803149606299213" header="0.31496062992125984" footer="0.31496062992125984"/>
  <pageSetup paperSize="9" scale="44"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F1EF00-8A4A-4737-9092-6CCD71FBE34F}">
  <sheetPr>
    <pageSetUpPr fitToPage="1"/>
  </sheetPr>
  <dimension ref="A1:Y38"/>
  <sheetViews>
    <sheetView view="pageBreakPreview" topLeftCell="B1" zoomScaleNormal="100" zoomScaleSheetLayoutView="100" workbookViewId="0">
      <selection activeCell="N14" sqref="N14"/>
    </sheetView>
  </sheetViews>
  <sheetFormatPr defaultColWidth="8.75" defaultRowHeight="13.5"/>
  <cols>
    <col min="1" max="2" width="5.75" customWidth="1"/>
    <col min="3" max="3" width="5" customWidth="1"/>
    <col min="4" max="4" width="47.5" customWidth="1"/>
    <col min="5" max="5" width="9.5" customWidth="1"/>
    <col min="6" max="6" width="6.25" customWidth="1"/>
    <col min="7" max="24" width="7.875" customWidth="1"/>
    <col min="25" max="25" width="9" customWidth="1"/>
    <col min="26" max="26" width="3.375" customWidth="1"/>
  </cols>
  <sheetData>
    <row r="1" spans="1:25" ht="19.899999999999999">
      <c r="A1" s="9">
        <v>4</v>
      </c>
      <c r="B1" s="9" t="s">
        <v>115</v>
      </c>
    </row>
    <row r="3" spans="1:25" ht="26.25">
      <c r="C3" s="187" t="s">
        <v>28</v>
      </c>
      <c r="D3" s="188"/>
      <c r="E3" s="1" t="s">
        <v>29</v>
      </c>
      <c r="F3" s="70" t="s">
        <v>116</v>
      </c>
      <c r="G3" s="70" t="s">
        <v>117</v>
      </c>
      <c r="H3" s="70" t="s">
        <v>118</v>
      </c>
      <c r="I3" s="70" t="s">
        <v>119</v>
      </c>
      <c r="J3" s="70" t="s">
        <v>120</v>
      </c>
      <c r="K3" s="70" t="s">
        <v>121</v>
      </c>
      <c r="L3" s="70" t="s">
        <v>122</v>
      </c>
      <c r="M3" s="70" t="s">
        <v>123</v>
      </c>
      <c r="N3" s="70" t="s">
        <v>124</v>
      </c>
      <c r="O3" s="70" t="s">
        <v>125</v>
      </c>
      <c r="P3" s="70" t="s">
        <v>126</v>
      </c>
      <c r="Q3" s="70" t="s">
        <v>127</v>
      </c>
      <c r="R3" s="70" t="s">
        <v>128</v>
      </c>
      <c r="S3" s="70" t="s">
        <v>129</v>
      </c>
      <c r="T3" s="70" t="s">
        <v>130</v>
      </c>
      <c r="U3" s="70" t="s">
        <v>131</v>
      </c>
      <c r="V3" s="70" t="s">
        <v>132</v>
      </c>
      <c r="W3" s="70" t="s">
        <v>133</v>
      </c>
      <c r="X3" s="70" t="s">
        <v>134</v>
      </c>
      <c r="Y3" s="70" t="s">
        <v>135</v>
      </c>
    </row>
    <row r="4" spans="1:25" ht="18" customHeight="1">
      <c r="G4" s="205" t="s">
        <v>136</v>
      </c>
      <c r="H4" s="206"/>
      <c r="I4" s="206"/>
      <c r="J4" s="206"/>
      <c r="K4" s="206"/>
      <c r="L4" s="206"/>
      <c r="M4" s="206"/>
      <c r="N4" s="206"/>
      <c r="O4" s="206"/>
      <c r="P4" s="206"/>
      <c r="Q4" s="206"/>
      <c r="R4" s="206"/>
      <c r="S4" s="206"/>
      <c r="T4" s="206"/>
      <c r="U4" s="206"/>
      <c r="V4" s="206"/>
      <c r="W4" s="206"/>
      <c r="X4" s="206"/>
      <c r="Y4" s="206"/>
    </row>
    <row r="5" spans="1:25" ht="18" customHeight="1">
      <c r="G5" s="1" t="s">
        <v>137</v>
      </c>
      <c r="H5" s="1" t="s">
        <v>137</v>
      </c>
      <c r="I5" s="1" t="s">
        <v>137</v>
      </c>
      <c r="J5" s="1" t="s">
        <v>137</v>
      </c>
      <c r="K5" s="1" t="s">
        <v>137</v>
      </c>
      <c r="L5" s="1" t="s">
        <v>137</v>
      </c>
      <c r="M5" s="1" t="s">
        <v>137</v>
      </c>
      <c r="N5" s="1" t="s">
        <v>137</v>
      </c>
      <c r="O5" s="1" t="s">
        <v>137</v>
      </c>
      <c r="P5" s="1" t="s">
        <v>137</v>
      </c>
      <c r="Q5" s="1" t="s">
        <v>137</v>
      </c>
      <c r="R5" s="1" t="s">
        <v>137</v>
      </c>
      <c r="S5" s="1" t="s">
        <v>137</v>
      </c>
      <c r="T5" s="1" t="s">
        <v>137</v>
      </c>
      <c r="U5" s="1" t="s">
        <v>137</v>
      </c>
      <c r="V5" s="1" t="s">
        <v>137</v>
      </c>
      <c r="W5" s="1" t="s">
        <v>137</v>
      </c>
      <c r="X5" s="1" t="s">
        <v>137</v>
      </c>
      <c r="Y5" s="1" t="s">
        <v>137</v>
      </c>
    </row>
    <row r="6" spans="1:25" ht="16.5" customHeight="1">
      <c r="C6" s="8"/>
      <c r="D6" s="8"/>
      <c r="E6" s="8"/>
      <c r="F6" s="8"/>
      <c r="G6" s="8"/>
      <c r="H6" s="8"/>
      <c r="I6" s="8"/>
      <c r="J6" s="8"/>
      <c r="K6" s="8"/>
      <c r="L6" s="8"/>
      <c r="M6" s="8"/>
      <c r="N6" s="8"/>
      <c r="O6" s="8"/>
      <c r="P6" s="8"/>
      <c r="Q6" s="8"/>
      <c r="R6" s="8"/>
      <c r="S6" s="48"/>
      <c r="T6" s="48"/>
      <c r="U6" s="48"/>
    </row>
    <row r="7" spans="1:25" s="50" customFormat="1" ht="30.75" customHeight="1">
      <c r="C7" s="115" t="s">
        <v>37</v>
      </c>
      <c r="D7" s="116" t="s">
        <v>138</v>
      </c>
      <c r="E7" s="117"/>
      <c r="F7" s="117"/>
      <c r="G7" s="117"/>
      <c r="H7" s="117"/>
      <c r="I7" s="117"/>
      <c r="J7" s="117"/>
      <c r="K7" s="117"/>
      <c r="L7" s="117"/>
      <c r="M7" s="117"/>
      <c r="N7" s="117"/>
      <c r="O7" s="117"/>
      <c r="P7" s="117"/>
      <c r="Q7" s="117"/>
      <c r="R7" s="117"/>
      <c r="S7" s="118"/>
      <c r="T7" s="118"/>
      <c r="U7" s="118"/>
      <c r="Y7" s="119"/>
    </row>
    <row r="8" spans="1:25">
      <c r="C8" s="69">
        <v>1</v>
      </c>
      <c r="D8" s="20" t="s">
        <v>139</v>
      </c>
      <c r="E8" s="2"/>
      <c r="F8" s="2">
        <v>3</v>
      </c>
      <c r="G8" s="96">
        <v>0</v>
      </c>
      <c r="H8" s="96">
        <v>0</v>
      </c>
      <c r="I8" s="96">
        <v>0</v>
      </c>
      <c r="J8" s="96">
        <v>0</v>
      </c>
      <c r="K8" s="96">
        <v>2.0619999999999998</v>
      </c>
      <c r="L8" s="96">
        <v>2.238</v>
      </c>
      <c r="M8" s="96">
        <v>0</v>
      </c>
      <c r="N8" s="96">
        <v>0</v>
      </c>
      <c r="O8" s="96">
        <v>0</v>
      </c>
      <c r="P8" s="96">
        <v>0</v>
      </c>
      <c r="Q8" s="96">
        <v>0</v>
      </c>
      <c r="R8" s="96">
        <v>0</v>
      </c>
      <c r="S8" s="96">
        <v>0</v>
      </c>
      <c r="T8" s="96">
        <v>0</v>
      </c>
      <c r="U8" s="96"/>
      <c r="V8" s="96"/>
      <c r="W8" s="96"/>
      <c r="X8" s="96"/>
      <c r="Y8" s="100"/>
    </row>
    <row r="9" spans="1:25">
      <c r="C9" s="68">
        <v>2</v>
      </c>
      <c r="D9" s="82" t="s">
        <v>140</v>
      </c>
      <c r="E9" s="66"/>
      <c r="F9" s="66">
        <v>3</v>
      </c>
      <c r="G9" s="97">
        <v>2.984</v>
      </c>
      <c r="H9" s="97">
        <v>3.25</v>
      </c>
      <c r="I9" s="97">
        <v>4.391</v>
      </c>
      <c r="J9" s="97">
        <v>5.97</v>
      </c>
      <c r="K9" s="97">
        <v>5.7919999999999998</v>
      </c>
      <c r="L9" s="97">
        <v>5.9429999999999996</v>
      </c>
      <c r="M9" s="97">
        <v>3.008</v>
      </c>
      <c r="N9" s="97">
        <v>5.1449999999999996</v>
      </c>
      <c r="O9" s="97">
        <v>6.1150000000000002</v>
      </c>
      <c r="P9" s="97">
        <v>4.6269530283357501</v>
      </c>
      <c r="Q9" s="97">
        <v>5.453855950200424</v>
      </c>
      <c r="R9" s="97">
        <v>5.8755636583897353</v>
      </c>
      <c r="S9" s="97">
        <v>5.4189960127339214</v>
      </c>
      <c r="T9" s="97">
        <v>4.7813740274079173</v>
      </c>
      <c r="U9" s="97"/>
      <c r="V9" s="97"/>
      <c r="W9" s="97"/>
      <c r="X9" s="97"/>
      <c r="Y9" s="101"/>
    </row>
    <row r="10" spans="1:25">
      <c r="C10" s="68">
        <v>3</v>
      </c>
      <c r="D10" s="82" t="s">
        <v>141</v>
      </c>
      <c r="E10" s="67"/>
      <c r="F10" s="66">
        <v>3</v>
      </c>
      <c r="G10" s="97">
        <v>0.34399999999999997</v>
      </c>
      <c r="H10" s="97">
        <v>0</v>
      </c>
      <c r="I10" s="97">
        <v>0.32900000000000001</v>
      </c>
      <c r="J10" s="97">
        <v>0.109</v>
      </c>
      <c r="K10" s="97">
        <v>2.202</v>
      </c>
      <c r="L10" s="97">
        <v>2.177</v>
      </c>
      <c r="M10" s="97">
        <v>0</v>
      </c>
      <c r="N10" s="97">
        <v>0</v>
      </c>
      <c r="O10" s="97">
        <v>0</v>
      </c>
      <c r="P10" s="97">
        <v>0</v>
      </c>
      <c r="Q10" s="97">
        <v>0</v>
      </c>
      <c r="R10" s="97">
        <v>0</v>
      </c>
      <c r="S10" s="97">
        <v>0</v>
      </c>
      <c r="T10" s="97">
        <v>0</v>
      </c>
      <c r="U10" s="97"/>
      <c r="V10" s="97"/>
      <c r="W10" s="97"/>
      <c r="X10" s="97"/>
      <c r="Y10" s="101"/>
    </row>
    <row r="11" spans="1:25">
      <c r="C11" s="68">
        <v>4</v>
      </c>
      <c r="D11" s="82" t="s">
        <v>142</v>
      </c>
      <c r="E11" s="67"/>
      <c r="F11" s="66">
        <v>3</v>
      </c>
      <c r="G11" s="97">
        <v>1.1479999999999999</v>
      </c>
      <c r="H11" s="97">
        <v>0</v>
      </c>
      <c r="I11" s="97">
        <v>0</v>
      </c>
      <c r="J11" s="97">
        <v>0</v>
      </c>
      <c r="K11" s="97">
        <v>0</v>
      </c>
      <c r="L11" s="97">
        <v>0</v>
      </c>
      <c r="M11" s="97">
        <v>0</v>
      </c>
      <c r="N11" s="97">
        <v>0</v>
      </c>
      <c r="O11" s="97">
        <v>0</v>
      </c>
      <c r="P11" s="97">
        <v>0</v>
      </c>
      <c r="Q11" s="97">
        <v>0</v>
      </c>
      <c r="R11" s="97">
        <v>0</v>
      </c>
      <c r="S11" s="97">
        <v>0</v>
      </c>
      <c r="T11" s="97">
        <v>0</v>
      </c>
      <c r="U11" s="97"/>
      <c r="V11" s="97"/>
      <c r="W11" s="97"/>
      <c r="X11" s="97"/>
      <c r="Y11" s="101"/>
    </row>
    <row r="12" spans="1:25">
      <c r="C12" s="89">
        <v>5</v>
      </c>
      <c r="D12" s="21" t="s">
        <v>143</v>
      </c>
      <c r="E12" s="15"/>
      <c r="F12" s="16">
        <v>3</v>
      </c>
      <c r="G12" s="123">
        <f t="shared" ref="G12" si="0">SUM(G8:G11)</f>
        <v>4.476</v>
      </c>
      <c r="H12" s="123">
        <f t="shared" ref="H12:O12" si="1">SUM(H8:H11)</f>
        <v>3.25</v>
      </c>
      <c r="I12" s="123">
        <f t="shared" si="1"/>
        <v>4.72</v>
      </c>
      <c r="J12" s="123">
        <f t="shared" si="1"/>
        <v>6.0789999999999997</v>
      </c>
      <c r="K12" s="123">
        <f t="shared" si="1"/>
        <v>10.055999999999999</v>
      </c>
      <c r="L12" s="123">
        <f t="shared" si="1"/>
        <v>10.357999999999999</v>
      </c>
      <c r="M12" s="123">
        <f t="shared" si="1"/>
        <v>3.008</v>
      </c>
      <c r="N12" s="123">
        <f t="shared" si="1"/>
        <v>5.1449999999999996</v>
      </c>
      <c r="O12" s="123">
        <f t="shared" si="1"/>
        <v>6.1150000000000002</v>
      </c>
      <c r="P12" s="123">
        <f>SUM(P8:P11)</f>
        <v>4.6269530283357501</v>
      </c>
      <c r="Q12" s="123">
        <f t="shared" ref="Q12:Y12" si="2">SUM(Q8:Q11)</f>
        <v>5.453855950200424</v>
      </c>
      <c r="R12" s="123">
        <f t="shared" si="2"/>
        <v>5.8755636583897353</v>
      </c>
      <c r="S12" s="123">
        <f t="shared" si="2"/>
        <v>5.4189960127339214</v>
      </c>
      <c r="T12" s="123">
        <f t="shared" si="2"/>
        <v>4.7813740274079173</v>
      </c>
      <c r="U12" s="123">
        <f t="shared" si="2"/>
        <v>0</v>
      </c>
      <c r="V12" s="123">
        <f t="shared" si="2"/>
        <v>0</v>
      </c>
      <c r="W12" s="123">
        <f t="shared" si="2"/>
        <v>0</v>
      </c>
      <c r="X12" s="123">
        <f t="shared" si="2"/>
        <v>0</v>
      </c>
      <c r="Y12" s="124">
        <f t="shared" si="2"/>
        <v>0</v>
      </c>
    </row>
    <row r="14" spans="1:25" s="50" customFormat="1" ht="30.75" customHeight="1">
      <c r="C14" s="120" t="s">
        <v>44</v>
      </c>
      <c r="D14" s="116" t="s">
        <v>144</v>
      </c>
      <c r="E14" s="117"/>
      <c r="F14" s="118"/>
      <c r="G14" s="118"/>
      <c r="H14" s="118"/>
      <c r="I14" s="118"/>
      <c r="J14" s="118"/>
      <c r="K14" s="118"/>
      <c r="L14" s="118"/>
      <c r="M14" s="118"/>
      <c r="N14" s="118"/>
      <c r="O14" s="118"/>
      <c r="P14" s="118"/>
      <c r="Q14" s="118"/>
      <c r="R14" s="118"/>
      <c r="S14" s="118"/>
      <c r="T14" s="118"/>
      <c r="U14" s="118"/>
      <c r="Y14" s="119"/>
    </row>
    <row r="15" spans="1:25">
      <c r="C15" s="69">
        <v>6</v>
      </c>
      <c r="D15" s="105" t="s">
        <v>145</v>
      </c>
      <c r="E15" s="106"/>
      <c r="F15" s="2">
        <v>3</v>
      </c>
      <c r="G15" s="96">
        <v>0</v>
      </c>
      <c r="H15" s="96">
        <v>0</v>
      </c>
      <c r="I15" s="96">
        <v>0</v>
      </c>
      <c r="J15" s="96">
        <v>0</v>
      </c>
      <c r="K15" s="96">
        <v>0</v>
      </c>
      <c r="L15" s="96">
        <v>0</v>
      </c>
      <c r="M15" s="96">
        <v>0</v>
      </c>
      <c r="N15" s="96">
        <v>0</v>
      </c>
      <c r="O15" s="96">
        <v>0</v>
      </c>
      <c r="P15" s="96">
        <v>0</v>
      </c>
      <c r="Q15" s="96">
        <v>0</v>
      </c>
      <c r="R15" s="96">
        <v>0</v>
      </c>
      <c r="S15" s="96">
        <v>0</v>
      </c>
      <c r="T15" s="96">
        <v>0</v>
      </c>
      <c r="U15" s="96"/>
      <c r="V15" s="96"/>
      <c r="W15" s="96"/>
      <c r="X15" s="96"/>
      <c r="Y15" s="100"/>
    </row>
    <row r="16" spans="1:25">
      <c r="C16" s="68">
        <v>7</v>
      </c>
      <c r="D16" s="140" t="s">
        <v>146</v>
      </c>
      <c r="E16" s="107"/>
      <c r="F16" s="66">
        <v>3</v>
      </c>
      <c r="G16" s="97">
        <v>0</v>
      </c>
      <c r="H16" s="97">
        <v>0</v>
      </c>
      <c r="I16" s="97">
        <v>0</v>
      </c>
      <c r="J16" s="97">
        <v>0</v>
      </c>
      <c r="K16" s="97">
        <v>0</v>
      </c>
      <c r="L16" s="97">
        <v>0</v>
      </c>
      <c r="M16" s="97">
        <v>0</v>
      </c>
      <c r="N16" s="97">
        <v>0</v>
      </c>
      <c r="O16" s="97">
        <v>0</v>
      </c>
      <c r="P16" s="97">
        <v>0</v>
      </c>
      <c r="Q16" s="97">
        <v>0</v>
      </c>
      <c r="R16" s="97">
        <v>0</v>
      </c>
      <c r="S16" s="97">
        <v>0</v>
      </c>
      <c r="T16" s="97">
        <v>0</v>
      </c>
      <c r="U16" s="97"/>
      <c r="V16" s="97"/>
      <c r="W16" s="97"/>
      <c r="X16" s="97"/>
      <c r="Y16" s="101"/>
    </row>
    <row r="17" spans="3:25">
      <c r="C17" s="68">
        <v>8</v>
      </c>
      <c r="D17" s="82" t="s">
        <v>147</v>
      </c>
      <c r="E17" s="67"/>
      <c r="F17" s="66">
        <v>3</v>
      </c>
      <c r="G17" s="97">
        <v>0</v>
      </c>
      <c r="H17" s="97">
        <v>0</v>
      </c>
      <c r="I17" s="97">
        <v>0</v>
      </c>
      <c r="J17" s="97">
        <v>0</v>
      </c>
      <c r="K17" s="97">
        <v>0</v>
      </c>
      <c r="L17" s="97">
        <v>0</v>
      </c>
      <c r="M17" s="97">
        <v>0</v>
      </c>
      <c r="N17" s="97">
        <v>0</v>
      </c>
      <c r="O17" s="97">
        <v>0</v>
      </c>
      <c r="P17" s="97">
        <v>0</v>
      </c>
      <c r="Q17" s="97">
        <v>0</v>
      </c>
      <c r="R17" s="97">
        <v>0</v>
      </c>
      <c r="S17" s="97">
        <v>0</v>
      </c>
      <c r="T17" s="97">
        <v>0</v>
      </c>
      <c r="U17" s="97"/>
      <c r="V17" s="97"/>
      <c r="W17" s="97"/>
      <c r="X17" s="97"/>
      <c r="Y17" s="101"/>
    </row>
    <row r="18" spans="3:25">
      <c r="C18" s="68">
        <v>9</v>
      </c>
      <c r="D18" s="82" t="s">
        <v>148</v>
      </c>
      <c r="E18" s="67"/>
      <c r="F18" s="66">
        <v>3</v>
      </c>
      <c r="G18" s="97">
        <v>0</v>
      </c>
      <c r="H18" s="97">
        <v>0</v>
      </c>
      <c r="I18" s="97">
        <v>0</v>
      </c>
      <c r="J18" s="97">
        <v>0</v>
      </c>
      <c r="K18" s="97">
        <v>0</v>
      </c>
      <c r="L18" s="97">
        <v>0</v>
      </c>
      <c r="M18" s="97">
        <v>0</v>
      </c>
      <c r="N18" s="97">
        <v>0</v>
      </c>
      <c r="O18" s="97">
        <v>0</v>
      </c>
      <c r="P18" s="97">
        <v>0</v>
      </c>
      <c r="Q18" s="97">
        <v>0</v>
      </c>
      <c r="R18" s="97">
        <v>0</v>
      </c>
      <c r="S18" s="97">
        <v>0</v>
      </c>
      <c r="T18" s="97">
        <v>0</v>
      </c>
      <c r="U18" s="97"/>
      <c r="V18" s="97"/>
      <c r="W18" s="97"/>
      <c r="X18" s="97"/>
      <c r="Y18" s="101"/>
    </row>
    <row r="19" spans="3:25">
      <c r="C19" s="89">
        <v>10</v>
      </c>
      <c r="D19" s="21" t="s">
        <v>149</v>
      </c>
      <c r="E19" s="15"/>
      <c r="F19" s="16">
        <v>3</v>
      </c>
      <c r="G19" s="123">
        <f t="shared" ref="G19:H19" si="3">SUM(G15:G18)</f>
        <v>0</v>
      </c>
      <c r="H19" s="123">
        <f t="shared" si="3"/>
        <v>0</v>
      </c>
      <c r="I19" s="123">
        <f t="shared" ref="I19" si="4">SUM(I15:I18)</f>
        <v>0</v>
      </c>
      <c r="J19" s="123">
        <f t="shared" ref="J19" si="5">SUM(J15:J18)</f>
        <v>0</v>
      </c>
      <c r="K19" s="123">
        <f t="shared" ref="K19" si="6">SUM(K15:K18)</f>
        <v>0</v>
      </c>
      <c r="L19" s="123">
        <f t="shared" ref="L19" si="7">SUM(L15:L18)</f>
        <v>0</v>
      </c>
      <c r="M19" s="123">
        <f t="shared" ref="M19" si="8">SUM(M15:M18)</f>
        <v>0</v>
      </c>
      <c r="N19" s="123">
        <f t="shared" ref="N19" si="9">SUM(N15:N18)</f>
        <v>0</v>
      </c>
      <c r="O19" s="123">
        <f t="shared" ref="O19" si="10">SUM(O15:O18)</f>
        <v>0</v>
      </c>
      <c r="P19" s="123">
        <f>SUM(P15:P18)</f>
        <v>0</v>
      </c>
      <c r="Q19" s="123">
        <f t="shared" ref="Q19" si="11">SUM(Q15:Q18)</f>
        <v>0</v>
      </c>
      <c r="R19" s="123">
        <f t="shared" ref="R19" si="12">SUM(R15:R18)</f>
        <v>0</v>
      </c>
      <c r="S19" s="123">
        <f t="shared" ref="S19" si="13">SUM(S15:S18)</f>
        <v>0</v>
      </c>
      <c r="T19" s="123">
        <f t="shared" ref="T19" si="14">SUM(T15:T18)</f>
        <v>0</v>
      </c>
      <c r="U19" s="123">
        <f t="shared" ref="U19" si="15">SUM(U15:U18)</f>
        <v>0</v>
      </c>
      <c r="V19" s="123">
        <f t="shared" ref="V19" si="16">SUM(V15:V18)</f>
        <v>0</v>
      </c>
      <c r="W19" s="123">
        <f t="shared" ref="W19" si="17">SUM(W15:W18)</f>
        <v>0</v>
      </c>
      <c r="X19" s="123">
        <f t="shared" ref="X19" si="18">SUM(X15:X18)</f>
        <v>0</v>
      </c>
      <c r="Y19" s="124">
        <f t="shared" ref="Y19" si="19">SUM(Y15:Y18)</f>
        <v>0</v>
      </c>
    </row>
    <row r="20" spans="3:25">
      <c r="D20" s="10"/>
    </row>
    <row r="21" spans="3:25" ht="15.4">
      <c r="C21" s="189" t="s">
        <v>49</v>
      </c>
      <c r="D21" s="189"/>
      <c r="E21" s="24"/>
      <c r="F21" s="24"/>
      <c r="G21" s="24"/>
      <c r="H21" s="24"/>
      <c r="I21" s="24"/>
      <c r="J21" s="24"/>
      <c r="K21" s="24"/>
      <c r="L21" s="24"/>
      <c r="M21" s="24"/>
      <c r="N21" s="24"/>
    </row>
    <row r="22" spans="3:25" ht="15.4">
      <c r="C22" s="27"/>
      <c r="D22" s="28" t="s">
        <v>50</v>
      </c>
      <c r="E22" s="24"/>
      <c r="F22" s="24"/>
      <c r="G22" s="24"/>
      <c r="H22" s="24"/>
      <c r="I22" s="24"/>
      <c r="J22" s="24"/>
      <c r="K22" s="24"/>
      <c r="L22" s="24"/>
      <c r="M22" s="24"/>
      <c r="N22" s="24"/>
    </row>
    <row r="23" spans="3:25" ht="15.4">
      <c r="C23" s="29"/>
      <c r="D23" s="28" t="s">
        <v>51</v>
      </c>
      <c r="E23" s="24"/>
      <c r="F23" s="24"/>
      <c r="G23" s="24"/>
      <c r="H23" s="24"/>
      <c r="I23" s="24"/>
      <c r="J23" s="24"/>
      <c r="K23" s="24"/>
      <c r="L23" s="24"/>
      <c r="M23" s="24"/>
      <c r="N23" s="24"/>
    </row>
    <row r="24" spans="3:25" ht="15.4">
      <c r="C24" s="30"/>
      <c r="D24" s="28" t="s">
        <v>52</v>
      </c>
      <c r="E24" s="24"/>
      <c r="F24" s="24"/>
      <c r="G24" s="24"/>
      <c r="H24" s="24"/>
      <c r="I24" s="24"/>
      <c r="J24" s="24"/>
      <c r="K24" s="24"/>
      <c r="L24" s="24"/>
      <c r="M24" s="24"/>
      <c r="N24" s="24"/>
    </row>
    <row r="25" spans="3:25" ht="15.75" thickBot="1">
      <c r="C25" s="31"/>
      <c r="D25" s="32"/>
      <c r="E25" s="24"/>
      <c r="F25" s="24"/>
      <c r="G25" s="24"/>
      <c r="H25" s="24"/>
      <c r="I25" s="24"/>
      <c r="J25" s="24"/>
      <c r="K25" s="24"/>
      <c r="L25" s="24"/>
      <c r="M25" s="24"/>
      <c r="N25" s="24"/>
    </row>
    <row r="26" spans="3:25" ht="15" thickBot="1">
      <c r="C26" s="191" t="s">
        <v>53</v>
      </c>
      <c r="D26" s="192"/>
      <c r="E26" s="193"/>
    </row>
    <row r="27" spans="3:25" ht="14.65">
      <c r="C27" s="37"/>
      <c r="D27" s="38"/>
      <c r="E27" s="39"/>
    </row>
    <row r="28" spans="3:25">
      <c r="C28" s="121" t="s">
        <v>54</v>
      </c>
      <c r="D28" s="207" t="s">
        <v>55</v>
      </c>
      <c r="E28" s="208"/>
    </row>
    <row r="29" spans="3:25" ht="18" customHeight="1">
      <c r="C29" s="149">
        <v>1</v>
      </c>
      <c r="D29" s="203" t="s">
        <v>150</v>
      </c>
      <c r="E29" s="203"/>
      <c r="F29" s="203"/>
      <c r="G29" s="203"/>
      <c r="H29" s="203"/>
      <c r="I29" s="203"/>
      <c r="J29" s="203"/>
      <c r="K29" s="203"/>
      <c r="L29" s="203"/>
      <c r="M29" s="203"/>
      <c r="N29" s="203"/>
      <c r="O29" s="203"/>
      <c r="P29" s="203"/>
      <c r="Q29" s="203"/>
      <c r="R29" s="203"/>
      <c r="S29" s="203"/>
      <c r="T29" s="203"/>
      <c r="U29" s="203"/>
      <c r="V29" s="203"/>
      <c r="W29" s="203"/>
      <c r="X29" s="203"/>
      <c r="Y29" s="203"/>
    </row>
    <row r="30" spans="3:25" ht="18" customHeight="1">
      <c r="C30" s="150">
        <v>2</v>
      </c>
      <c r="D30" s="203" t="s">
        <v>151</v>
      </c>
      <c r="E30" s="203"/>
      <c r="F30" s="203"/>
      <c r="G30" s="203"/>
      <c r="H30" s="203"/>
      <c r="I30" s="203"/>
      <c r="J30" s="203"/>
      <c r="K30" s="203"/>
      <c r="L30" s="203"/>
      <c r="M30" s="203"/>
      <c r="N30" s="203"/>
      <c r="O30" s="203"/>
      <c r="P30" s="203"/>
      <c r="Q30" s="203"/>
      <c r="R30" s="203"/>
      <c r="S30" s="203"/>
      <c r="T30" s="203"/>
      <c r="U30" s="203"/>
      <c r="V30" s="203"/>
      <c r="W30" s="203"/>
      <c r="X30" s="203"/>
      <c r="Y30" s="203"/>
    </row>
    <row r="31" spans="3:25" ht="18" customHeight="1">
      <c r="C31" s="150">
        <v>3</v>
      </c>
      <c r="D31" s="203" t="s">
        <v>152</v>
      </c>
      <c r="E31" s="203"/>
      <c r="F31" s="203"/>
      <c r="G31" s="203"/>
      <c r="H31" s="203"/>
      <c r="I31" s="203"/>
      <c r="J31" s="203"/>
      <c r="K31" s="203"/>
      <c r="L31" s="203"/>
      <c r="M31" s="203"/>
      <c r="N31" s="203"/>
      <c r="O31" s="203"/>
      <c r="P31" s="203"/>
      <c r="Q31" s="203"/>
      <c r="R31" s="203"/>
      <c r="S31" s="203"/>
      <c r="T31" s="203"/>
      <c r="U31" s="203"/>
      <c r="V31" s="203"/>
      <c r="W31" s="203"/>
      <c r="X31" s="203"/>
      <c r="Y31" s="203"/>
    </row>
    <row r="32" spans="3:25" ht="18" customHeight="1">
      <c r="C32" s="150">
        <v>4</v>
      </c>
      <c r="D32" s="203" t="s">
        <v>153</v>
      </c>
      <c r="E32" s="203"/>
      <c r="F32" s="203"/>
      <c r="G32" s="203"/>
      <c r="H32" s="203"/>
      <c r="I32" s="203"/>
      <c r="J32" s="203"/>
      <c r="K32" s="203"/>
      <c r="L32" s="203"/>
      <c r="M32" s="203"/>
      <c r="N32" s="203"/>
      <c r="O32" s="203"/>
      <c r="P32" s="203"/>
      <c r="Q32" s="203"/>
      <c r="R32" s="203"/>
      <c r="S32" s="203"/>
      <c r="T32" s="203"/>
      <c r="U32" s="203"/>
      <c r="V32" s="203"/>
      <c r="W32" s="203"/>
      <c r="X32" s="203"/>
      <c r="Y32" s="203"/>
    </row>
    <row r="33" spans="3:25" ht="18" customHeight="1">
      <c r="C33" s="150">
        <v>5</v>
      </c>
      <c r="D33" s="203" t="s">
        <v>154</v>
      </c>
      <c r="E33" s="203"/>
      <c r="F33" s="203"/>
      <c r="G33" s="203"/>
      <c r="H33" s="203"/>
      <c r="I33" s="203"/>
      <c r="J33" s="203"/>
      <c r="K33" s="203"/>
      <c r="L33" s="203"/>
      <c r="M33" s="203"/>
      <c r="N33" s="203"/>
      <c r="O33" s="203"/>
      <c r="P33" s="203"/>
      <c r="Q33" s="203"/>
      <c r="R33" s="203"/>
      <c r="S33" s="203"/>
      <c r="T33" s="203"/>
      <c r="U33" s="203"/>
      <c r="V33" s="203"/>
      <c r="W33" s="203"/>
      <c r="X33" s="203"/>
      <c r="Y33" s="203"/>
    </row>
    <row r="34" spans="3:25" ht="18" customHeight="1">
      <c r="C34" s="150">
        <v>6</v>
      </c>
      <c r="D34" s="204" t="s">
        <v>155</v>
      </c>
      <c r="E34" s="204"/>
      <c r="F34" s="204"/>
      <c r="G34" s="204"/>
      <c r="H34" s="204"/>
      <c r="I34" s="204"/>
      <c r="J34" s="204"/>
      <c r="K34" s="204"/>
      <c r="L34" s="204"/>
      <c r="M34" s="204"/>
      <c r="N34" s="204"/>
      <c r="O34" s="204"/>
      <c r="P34" s="204"/>
      <c r="Q34" s="204"/>
      <c r="R34" s="204"/>
      <c r="S34" s="204"/>
      <c r="T34" s="204"/>
      <c r="U34" s="204"/>
      <c r="V34" s="204"/>
      <c r="W34" s="204"/>
      <c r="X34" s="204"/>
      <c r="Y34" s="204"/>
    </row>
    <row r="35" spans="3:25" ht="18" customHeight="1">
      <c r="C35" s="150">
        <v>7</v>
      </c>
      <c r="D35" s="204" t="s">
        <v>156</v>
      </c>
      <c r="E35" s="204"/>
      <c r="F35" s="204"/>
      <c r="G35" s="204"/>
      <c r="H35" s="204"/>
      <c r="I35" s="204"/>
      <c r="J35" s="204"/>
      <c r="K35" s="204"/>
      <c r="L35" s="204"/>
      <c r="M35" s="204"/>
      <c r="N35" s="204"/>
      <c r="O35" s="204"/>
      <c r="P35" s="204"/>
      <c r="Q35" s="204"/>
      <c r="R35" s="204"/>
      <c r="S35" s="204"/>
      <c r="T35" s="204"/>
      <c r="U35" s="204"/>
      <c r="V35" s="204"/>
      <c r="W35" s="204"/>
      <c r="X35" s="204"/>
      <c r="Y35" s="204"/>
    </row>
    <row r="36" spans="3:25" ht="18" customHeight="1">
      <c r="C36" s="150">
        <v>8</v>
      </c>
      <c r="D36" s="203" t="s">
        <v>157</v>
      </c>
      <c r="E36" s="203"/>
      <c r="F36" s="203"/>
      <c r="G36" s="203"/>
      <c r="H36" s="203"/>
      <c r="I36" s="203"/>
      <c r="J36" s="203"/>
      <c r="K36" s="203"/>
      <c r="L36" s="203"/>
      <c r="M36" s="203"/>
      <c r="N36" s="203"/>
      <c r="O36" s="203"/>
      <c r="P36" s="203"/>
      <c r="Q36" s="203"/>
      <c r="R36" s="203"/>
      <c r="S36" s="203"/>
      <c r="T36" s="203"/>
      <c r="U36" s="203"/>
      <c r="V36" s="203"/>
      <c r="W36" s="203"/>
      <c r="X36" s="203"/>
      <c r="Y36" s="203"/>
    </row>
    <row r="37" spans="3:25" ht="18" customHeight="1">
      <c r="C37" s="150">
        <v>9</v>
      </c>
      <c r="D37" s="203" t="s">
        <v>158</v>
      </c>
      <c r="E37" s="203"/>
      <c r="F37" s="203"/>
      <c r="G37" s="203"/>
      <c r="H37" s="203"/>
      <c r="I37" s="203"/>
      <c r="J37" s="203"/>
      <c r="K37" s="203"/>
      <c r="L37" s="203"/>
      <c r="M37" s="203"/>
      <c r="N37" s="203"/>
      <c r="O37" s="203"/>
      <c r="P37" s="203"/>
      <c r="Q37" s="203"/>
      <c r="R37" s="203"/>
      <c r="S37" s="203"/>
      <c r="T37" s="203"/>
      <c r="U37" s="203"/>
      <c r="V37" s="203"/>
      <c r="W37" s="203"/>
      <c r="X37" s="203"/>
      <c r="Y37" s="203"/>
    </row>
    <row r="38" spans="3:25" ht="18" customHeight="1">
      <c r="C38" s="151">
        <v>10</v>
      </c>
      <c r="D38" s="203" t="s">
        <v>159</v>
      </c>
      <c r="E38" s="203"/>
      <c r="F38" s="203"/>
      <c r="G38" s="203"/>
      <c r="H38" s="203"/>
      <c r="I38" s="203"/>
      <c r="J38" s="203"/>
      <c r="K38" s="203"/>
      <c r="L38" s="203"/>
      <c r="M38" s="203"/>
      <c r="N38" s="203"/>
      <c r="O38" s="203"/>
      <c r="P38" s="203"/>
      <c r="Q38" s="203"/>
      <c r="R38" s="203"/>
      <c r="S38" s="203"/>
      <c r="T38" s="203"/>
      <c r="U38" s="203"/>
      <c r="V38" s="203"/>
      <c r="W38" s="203"/>
      <c r="X38" s="203"/>
      <c r="Y38" s="203"/>
    </row>
  </sheetData>
  <mergeCells count="15">
    <mergeCell ref="D33:Y33"/>
    <mergeCell ref="C3:D3"/>
    <mergeCell ref="C21:D21"/>
    <mergeCell ref="D38:Y38"/>
    <mergeCell ref="D37:Y37"/>
    <mergeCell ref="D36:Y36"/>
    <mergeCell ref="D35:Y35"/>
    <mergeCell ref="D34:Y34"/>
    <mergeCell ref="D32:Y32"/>
    <mergeCell ref="D31:Y31"/>
    <mergeCell ref="D30:Y30"/>
    <mergeCell ref="D29:Y29"/>
    <mergeCell ref="G4:Y4"/>
    <mergeCell ref="D28:E28"/>
    <mergeCell ref="C26:E26"/>
  </mergeCells>
  <phoneticPr fontId="29" type="noConversion"/>
  <pageMargins left="0.70866141732283472" right="0.70866141732283472" top="0.74803149606299213" bottom="0.74803149606299213" header="0.31496062992125984" footer="0.31496062992125984"/>
  <pageSetup paperSize="9" scale="34"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262362-01A9-43DC-BDF4-757FEBAA6238}">
  <sheetPr>
    <pageSetUpPr fitToPage="1"/>
  </sheetPr>
  <dimension ref="A1:Y47"/>
  <sheetViews>
    <sheetView topLeftCell="A10" zoomScaleNormal="100" zoomScaleSheetLayoutView="39" workbookViewId="0">
      <selection activeCell="D21" sqref="D21"/>
    </sheetView>
  </sheetViews>
  <sheetFormatPr defaultColWidth="8.75" defaultRowHeight="13.5"/>
  <cols>
    <col min="1" max="1" width="3" customWidth="1"/>
    <col min="2" max="2" width="3.125" customWidth="1"/>
    <col min="3" max="3" width="5" customWidth="1"/>
    <col min="4" max="4" width="35.375" customWidth="1"/>
    <col min="6" max="6" width="6.25" customWidth="1"/>
    <col min="7" max="24" width="7.5" customWidth="1"/>
    <col min="25" max="25" width="8" customWidth="1"/>
    <col min="26" max="26" width="2.75" customWidth="1"/>
  </cols>
  <sheetData>
    <row r="1" spans="1:25" ht="19.899999999999999">
      <c r="A1" s="9">
        <v>5</v>
      </c>
      <c r="B1" s="9" t="s">
        <v>160</v>
      </c>
    </row>
    <row r="3" spans="1:25" ht="26.25">
      <c r="C3" s="187" t="s">
        <v>28</v>
      </c>
      <c r="D3" s="188"/>
      <c r="E3" s="1" t="s">
        <v>29</v>
      </c>
      <c r="F3" s="70" t="s">
        <v>116</v>
      </c>
      <c r="G3" s="70" t="s">
        <v>117</v>
      </c>
      <c r="H3" s="70" t="s">
        <v>118</v>
      </c>
      <c r="I3" s="70" t="s">
        <v>119</v>
      </c>
      <c r="J3" s="70" t="s">
        <v>120</v>
      </c>
      <c r="K3" s="70" t="s">
        <v>121</v>
      </c>
      <c r="L3" s="70" t="s">
        <v>122</v>
      </c>
      <c r="M3" s="70" t="s">
        <v>123</v>
      </c>
      <c r="N3" s="70" t="s">
        <v>124</v>
      </c>
      <c r="O3" s="70" t="s">
        <v>125</v>
      </c>
      <c r="P3" s="70" t="s">
        <v>126</v>
      </c>
      <c r="Q3" s="70" t="s">
        <v>127</v>
      </c>
      <c r="R3" s="70" t="s">
        <v>128</v>
      </c>
      <c r="S3" s="70" t="s">
        <v>129</v>
      </c>
      <c r="T3" s="70" t="s">
        <v>130</v>
      </c>
      <c r="U3" s="70" t="s">
        <v>131</v>
      </c>
      <c r="V3" s="70" t="s">
        <v>132</v>
      </c>
      <c r="W3" s="70" t="s">
        <v>133</v>
      </c>
      <c r="X3" s="70" t="s">
        <v>134</v>
      </c>
      <c r="Y3" s="70" t="s">
        <v>135</v>
      </c>
    </row>
    <row r="4" spans="1:25" ht="18" customHeight="1">
      <c r="G4" s="205" t="s">
        <v>161</v>
      </c>
      <c r="H4" s="206"/>
      <c r="I4" s="206"/>
      <c r="J4" s="206"/>
      <c r="K4" s="206"/>
      <c r="L4" s="206"/>
      <c r="M4" s="206"/>
      <c r="N4" s="206"/>
      <c r="O4" s="206"/>
      <c r="P4" s="206"/>
      <c r="Q4" s="206"/>
      <c r="R4" s="206"/>
      <c r="S4" s="206"/>
      <c r="T4" s="206"/>
      <c r="U4" s="206"/>
      <c r="V4" s="206"/>
      <c r="W4" s="206"/>
      <c r="X4" s="206"/>
      <c r="Y4" s="206"/>
    </row>
    <row r="5" spans="1:25" ht="18" customHeight="1">
      <c r="G5" s="1" t="s">
        <v>137</v>
      </c>
      <c r="H5" s="1" t="s">
        <v>137</v>
      </c>
      <c r="I5" s="1" t="s">
        <v>137</v>
      </c>
      <c r="J5" s="1" t="s">
        <v>137</v>
      </c>
      <c r="K5" s="1" t="s">
        <v>137</v>
      </c>
      <c r="L5" s="1" t="s">
        <v>137</v>
      </c>
      <c r="M5" s="1" t="s">
        <v>137</v>
      </c>
      <c r="N5" s="1" t="s">
        <v>137</v>
      </c>
      <c r="O5" s="1" t="s">
        <v>137</v>
      </c>
      <c r="P5" s="1" t="s">
        <v>137</v>
      </c>
      <c r="Q5" s="1" t="s">
        <v>137</v>
      </c>
      <c r="R5" s="1" t="s">
        <v>137</v>
      </c>
      <c r="S5" s="1" t="s">
        <v>137</v>
      </c>
      <c r="T5" s="1" t="s">
        <v>137</v>
      </c>
      <c r="U5" s="1" t="s">
        <v>137</v>
      </c>
      <c r="V5" s="1" t="s">
        <v>137</v>
      </c>
      <c r="W5" s="1" t="s">
        <v>137</v>
      </c>
      <c r="X5" s="1" t="s">
        <v>137</v>
      </c>
      <c r="Y5" s="1" t="s">
        <v>137</v>
      </c>
    </row>
    <row r="6" spans="1:25" ht="16.5" customHeight="1">
      <c r="C6" s="8"/>
      <c r="D6" s="8"/>
      <c r="E6" s="8"/>
      <c r="F6" s="8"/>
      <c r="G6" s="8"/>
      <c r="H6" s="8"/>
      <c r="I6" s="8"/>
      <c r="J6" s="8"/>
      <c r="K6" s="8"/>
      <c r="L6" s="8"/>
      <c r="M6" s="8"/>
      <c r="N6" s="8"/>
      <c r="O6" s="8"/>
      <c r="P6" s="8"/>
      <c r="Q6" s="8"/>
      <c r="R6" s="48"/>
      <c r="S6" s="48"/>
      <c r="T6" s="48"/>
    </row>
    <row r="7" spans="1:25" ht="13.9" thickBot="1">
      <c r="C7" s="98" t="s">
        <v>37</v>
      </c>
      <c r="D7" s="99" t="s">
        <v>162</v>
      </c>
      <c r="E7" s="8"/>
      <c r="F7" s="8"/>
      <c r="G7" s="8"/>
      <c r="H7" s="8"/>
      <c r="I7" s="8"/>
      <c r="J7" s="8"/>
      <c r="K7" s="8"/>
      <c r="L7" s="8"/>
      <c r="M7" s="8"/>
      <c r="N7" s="8"/>
      <c r="O7" s="8"/>
      <c r="P7" s="8"/>
      <c r="Q7" s="8"/>
      <c r="R7" s="48"/>
      <c r="S7" s="48"/>
      <c r="T7" s="48"/>
      <c r="X7" s="71"/>
    </row>
    <row r="8" spans="1:25" ht="13.9" thickBot="1">
      <c r="C8" s="69">
        <v>1</v>
      </c>
      <c r="D8" s="20" t="s">
        <v>163</v>
      </c>
      <c r="E8" s="2"/>
      <c r="F8" s="2">
        <v>3</v>
      </c>
      <c r="G8" s="96">
        <v>4.7110000000000003</v>
      </c>
      <c r="H8" s="96">
        <v>4.83</v>
      </c>
      <c r="I8" s="96">
        <v>4.8810000000000002</v>
      </c>
      <c r="J8" s="96">
        <v>5.0339999999999998</v>
      </c>
      <c r="K8" s="96">
        <v>4.843</v>
      </c>
      <c r="L8" s="96">
        <v>5.8540000000000001</v>
      </c>
      <c r="M8" s="96">
        <v>5.43</v>
      </c>
      <c r="N8" s="96">
        <v>5.5</v>
      </c>
      <c r="O8" s="96">
        <v>5.2430000000000003</v>
      </c>
      <c r="P8" s="96">
        <v>4.8069999999999995</v>
      </c>
      <c r="Q8" s="96">
        <v>4.6360000000000001</v>
      </c>
      <c r="R8" s="96">
        <v>4.4649999999999999</v>
      </c>
      <c r="S8" s="96">
        <v>4.2939999999999996</v>
      </c>
      <c r="T8" s="96">
        <v>4.1229999999999993</v>
      </c>
      <c r="U8" s="96"/>
      <c r="V8" s="96"/>
      <c r="W8" s="96"/>
      <c r="X8" s="96"/>
      <c r="Y8" s="96"/>
    </row>
    <row r="9" spans="1:25" ht="13.9" thickBot="1">
      <c r="C9" s="68">
        <v>2</v>
      </c>
      <c r="D9" s="20" t="s">
        <v>164</v>
      </c>
      <c r="E9" s="66"/>
      <c r="F9" s="66">
        <v>3</v>
      </c>
      <c r="G9" s="102"/>
      <c r="H9" s="102"/>
      <c r="I9" s="102"/>
      <c r="J9" s="102"/>
      <c r="K9" s="102"/>
      <c r="L9" s="102"/>
      <c r="M9" s="102"/>
      <c r="N9" s="102"/>
      <c r="O9" s="102"/>
      <c r="P9" s="97">
        <v>0.17100000000000001</v>
      </c>
      <c r="Q9" s="97">
        <v>0.34200000000000003</v>
      </c>
      <c r="R9" s="97">
        <v>0.51300000000000001</v>
      </c>
      <c r="S9" s="97">
        <v>0.68400000000000005</v>
      </c>
      <c r="T9" s="97">
        <v>0.85500000000000009</v>
      </c>
      <c r="U9" s="97"/>
      <c r="V9" s="97"/>
      <c r="W9" s="97"/>
      <c r="X9" s="97"/>
      <c r="Y9" s="97"/>
    </row>
    <row r="10" spans="1:25">
      <c r="C10" s="92">
        <v>3</v>
      </c>
      <c r="D10" s="167" t="s">
        <v>165</v>
      </c>
      <c r="E10" s="17"/>
      <c r="F10" s="67"/>
      <c r="G10" s="164"/>
      <c r="H10" s="164"/>
      <c r="I10" s="164"/>
      <c r="J10" s="164"/>
      <c r="K10" s="164"/>
      <c r="L10" s="164"/>
      <c r="M10" s="164"/>
      <c r="N10" s="164"/>
      <c r="O10" s="164"/>
      <c r="P10" s="164"/>
      <c r="Q10" s="164"/>
      <c r="R10" s="164"/>
      <c r="S10" s="164"/>
      <c r="T10" s="164"/>
      <c r="U10" s="165"/>
      <c r="V10" s="165"/>
      <c r="W10" s="165"/>
      <c r="X10" s="165"/>
      <c r="Y10" s="165"/>
    </row>
    <row r="11" spans="1:25" ht="13.9" thickBot="1">
      <c r="C11" s="89">
        <v>4</v>
      </c>
      <c r="D11" s="21" t="s">
        <v>166</v>
      </c>
      <c r="E11" s="15"/>
      <c r="F11" s="16">
        <v>3</v>
      </c>
      <c r="G11" s="123">
        <f t="shared" ref="G11:Y11" si="0">SUM(G8:G9)</f>
        <v>4.7110000000000003</v>
      </c>
      <c r="H11" s="123">
        <f t="shared" si="0"/>
        <v>4.83</v>
      </c>
      <c r="I11" s="123">
        <f t="shared" si="0"/>
        <v>4.8810000000000002</v>
      </c>
      <c r="J11" s="123">
        <f t="shared" si="0"/>
        <v>5.0339999999999998</v>
      </c>
      <c r="K11" s="123">
        <f t="shared" si="0"/>
        <v>4.843</v>
      </c>
      <c r="L11" s="123">
        <f t="shared" si="0"/>
        <v>5.8540000000000001</v>
      </c>
      <c r="M11" s="123">
        <f t="shared" si="0"/>
        <v>5.43</v>
      </c>
      <c r="N11" s="123">
        <f t="shared" si="0"/>
        <v>5.5</v>
      </c>
      <c r="O11" s="123">
        <f t="shared" si="0"/>
        <v>5.2430000000000003</v>
      </c>
      <c r="P11" s="123">
        <f t="shared" si="0"/>
        <v>4.9779999999999998</v>
      </c>
      <c r="Q11" s="123">
        <f t="shared" si="0"/>
        <v>4.9779999999999998</v>
      </c>
      <c r="R11" s="123">
        <f t="shared" si="0"/>
        <v>4.9779999999999998</v>
      </c>
      <c r="S11" s="123">
        <f t="shared" si="0"/>
        <v>4.9779999999999998</v>
      </c>
      <c r="T11" s="123">
        <f t="shared" si="0"/>
        <v>4.9779999999999998</v>
      </c>
      <c r="U11" s="123">
        <f t="shared" si="0"/>
        <v>0</v>
      </c>
      <c r="V11" s="123">
        <f t="shared" si="0"/>
        <v>0</v>
      </c>
      <c r="W11" s="123">
        <f t="shared" si="0"/>
        <v>0</v>
      </c>
      <c r="X11" s="123">
        <f t="shared" si="0"/>
        <v>0</v>
      </c>
      <c r="Y11" s="124">
        <f t="shared" si="0"/>
        <v>0</v>
      </c>
    </row>
    <row r="12" spans="1:25">
      <c r="C12" s="7"/>
      <c r="D12" s="8"/>
      <c r="E12" s="6"/>
      <c r="F12" s="6"/>
      <c r="G12" s="148"/>
      <c r="H12" s="148"/>
      <c r="I12" s="148"/>
      <c r="J12" s="148"/>
      <c r="K12" s="148"/>
      <c r="L12" s="148"/>
      <c r="M12" s="148"/>
      <c r="N12" s="148"/>
      <c r="O12" s="148"/>
      <c r="P12" s="148"/>
      <c r="Q12" s="148"/>
      <c r="R12" s="148"/>
      <c r="S12" s="148"/>
      <c r="T12" s="148"/>
      <c r="U12" s="148"/>
      <c r="V12" s="148"/>
      <c r="W12" s="148"/>
      <c r="X12" s="148"/>
      <c r="Y12" s="148"/>
    </row>
    <row r="13" spans="1:25">
      <c r="C13" s="7"/>
      <c r="D13" s="8"/>
      <c r="E13" s="6"/>
      <c r="F13" s="6"/>
      <c r="G13" s="148"/>
      <c r="H13" s="148"/>
      <c r="I13" s="148"/>
      <c r="J13" s="148"/>
      <c r="K13" s="148"/>
      <c r="L13" s="148"/>
      <c r="M13" s="148"/>
      <c r="N13" s="148"/>
      <c r="O13" s="148"/>
      <c r="P13" s="148"/>
      <c r="Q13" s="148"/>
      <c r="R13" s="148"/>
      <c r="S13" s="148"/>
      <c r="T13" s="148"/>
      <c r="U13" s="148"/>
      <c r="V13" s="148"/>
      <c r="W13" s="148"/>
      <c r="X13" s="148"/>
      <c r="Y13" s="148"/>
    </row>
    <row r="14" spans="1:25">
      <c r="C14" s="7"/>
      <c r="D14" s="8"/>
      <c r="E14" s="6"/>
      <c r="F14" s="6"/>
      <c r="G14" s="70" t="s">
        <v>117</v>
      </c>
      <c r="H14" s="70" t="s">
        <v>118</v>
      </c>
      <c r="I14" s="70" t="s">
        <v>119</v>
      </c>
      <c r="J14" s="70" t="s">
        <v>120</v>
      </c>
      <c r="K14" s="70" t="s">
        <v>121</v>
      </c>
      <c r="L14" s="70" t="s">
        <v>122</v>
      </c>
      <c r="M14" s="70" t="s">
        <v>123</v>
      </c>
      <c r="N14" s="70" t="s">
        <v>124</v>
      </c>
      <c r="O14" s="70" t="s">
        <v>125</v>
      </c>
      <c r="P14" s="70" t="s">
        <v>126</v>
      </c>
      <c r="Q14" s="70" t="s">
        <v>127</v>
      </c>
      <c r="R14" s="70" t="s">
        <v>128</v>
      </c>
      <c r="S14" s="70" t="s">
        <v>129</v>
      </c>
      <c r="T14" s="70" t="s">
        <v>130</v>
      </c>
      <c r="U14" s="70" t="s">
        <v>131</v>
      </c>
      <c r="V14" s="70" t="s">
        <v>132</v>
      </c>
      <c r="W14" s="70" t="s">
        <v>133</v>
      </c>
      <c r="X14" s="70" t="s">
        <v>134</v>
      </c>
      <c r="Y14" s="70" t="s">
        <v>135</v>
      </c>
    </row>
    <row r="15" spans="1:25">
      <c r="C15" s="7"/>
      <c r="D15" s="8"/>
      <c r="E15" s="6"/>
      <c r="F15" s="6"/>
      <c r="G15" s="205" t="s">
        <v>167</v>
      </c>
      <c r="H15" s="206"/>
      <c r="I15" s="206"/>
      <c r="J15" s="206"/>
      <c r="K15" s="206"/>
      <c r="L15" s="206"/>
      <c r="M15" s="206"/>
      <c r="N15" s="206"/>
      <c r="O15" s="206"/>
      <c r="P15" s="206"/>
      <c r="Q15" s="206"/>
      <c r="R15" s="206"/>
      <c r="S15" s="206"/>
      <c r="T15" s="206"/>
      <c r="U15" s="206"/>
      <c r="V15" s="206"/>
      <c r="W15" s="206"/>
      <c r="X15" s="206"/>
      <c r="Y15" s="206"/>
    </row>
    <row r="16" spans="1:25">
      <c r="C16" s="7"/>
      <c r="D16" s="8"/>
      <c r="E16" s="6"/>
      <c r="F16" s="6"/>
      <c r="G16" s="1" t="s">
        <v>137</v>
      </c>
      <c r="H16" s="1" t="s">
        <v>137</v>
      </c>
      <c r="I16" s="1" t="s">
        <v>137</v>
      </c>
      <c r="J16" s="1" t="s">
        <v>137</v>
      </c>
      <c r="K16" s="1" t="s">
        <v>137</v>
      </c>
      <c r="L16" s="1" t="s">
        <v>137</v>
      </c>
      <c r="M16" s="1" t="s">
        <v>137</v>
      </c>
      <c r="N16" s="1" t="s">
        <v>137</v>
      </c>
      <c r="O16" s="1" t="s">
        <v>137</v>
      </c>
      <c r="P16" s="1" t="s">
        <v>137</v>
      </c>
      <c r="Q16" s="1" t="s">
        <v>137</v>
      </c>
      <c r="R16" s="1" t="s">
        <v>137</v>
      </c>
      <c r="S16" s="1" t="s">
        <v>137</v>
      </c>
      <c r="T16" s="1" t="s">
        <v>137</v>
      </c>
      <c r="U16" s="1" t="s">
        <v>137</v>
      </c>
      <c r="V16" s="1" t="s">
        <v>137</v>
      </c>
      <c r="W16" s="1" t="s">
        <v>137</v>
      </c>
      <c r="X16" s="1" t="s">
        <v>137</v>
      </c>
      <c r="Y16" s="1" t="s">
        <v>137</v>
      </c>
    </row>
    <row r="17" spans="3:25">
      <c r="C17" s="7"/>
      <c r="D17" s="8"/>
      <c r="E17" s="6"/>
      <c r="F17" s="6"/>
      <c r="G17" s="148"/>
      <c r="H17" s="148"/>
      <c r="I17" s="148"/>
      <c r="J17" s="148"/>
      <c r="K17" s="148"/>
      <c r="L17" s="148"/>
      <c r="M17" s="148"/>
      <c r="N17" s="148"/>
      <c r="O17" s="148"/>
      <c r="P17" s="148"/>
      <c r="Q17" s="148"/>
      <c r="R17" s="148"/>
      <c r="S17" s="148"/>
      <c r="T17" s="148"/>
      <c r="U17" s="148"/>
      <c r="V17" s="148"/>
      <c r="W17" s="148"/>
      <c r="X17" s="148"/>
      <c r="Y17" s="148"/>
    </row>
    <row r="18" spans="3:25">
      <c r="C18" s="98" t="s">
        <v>44</v>
      </c>
      <c r="D18" s="99" t="s">
        <v>168</v>
      </c>
      <c r="E18" s="8"/>
      <c r="F18" s="8"/>
      <c r="G18" s="8"/>
      <c r="H18" s="8"/>
      <c r="I18" s="8"/>
      <c r="J18" s="8"/>
      <c r="K18" s="8"/>
      <c r="L18" s="8"/>
      <c r="M18" s="8"/>
      <c r="N18" s="8"/>
      <c r="O18" s="8"/>
      <c r="P18" s="8"/>
      <c r="Q18" s="8"/>
      <c r="R18" s="48"/>
      <c r="S18" s="48"/>
      <c r="T18" s="48"/>
    </row>
    <row r="19" spans="3:25">
      <c r="C19" s="69">
        <v>5</v>
      </c>
      <c r="D19" s="156" t="s">
        <v>169</v>
      </c>
      <c r="E19" s="2"/>
      <c r="F19" s="14">
        <v>3</v>
      </c>
      <c r="G19" s="159">
        <f>G25-G24-G21-G20</f>
        <v>77.175839837954356</v>
      </c>
      <c r="H19" s="159">
        <f t="shared" ref="H19:O19" si="1">H25-H24-H21-H20</f>
        <v>76.474839837954363</v>
      </c>
      <c r="I19" s="159">
        <f t="shared" si="1"/>
        <v>74.547839837954371</v>
      </c>
      <c r="J19" s="159">
        <f t="shared" si="1"/>
        <v>74.090839837954363</v>
      </c>
      <c r="K19" s="159">
        <f t="shared" si="1"/>
        <v>74.992839837954349</v>
      </c>
      <c r="L19" s="159">
        <f t="shared" si="1"/>
        <v>79.871839837954354</v>
      </c>
      <c r="M19" s="159">
        <f t="shared" si="1"/>
        <v>85.052839837954352</v>
      </c>
      <c r="N19" s="159">
        <f t="shared" si="1"/>
        <v>82.883839837954341</v>
      </c>
      <c r="O19" s="159">
        <f t="shared" si="1"/>
        <v>82.85183983795433</v>
      </c>
      <c r="P19" s="159">
        <f>O25</f>
        <v>83.789839837954318</v>
      </c>
      <c r="Q19" s="159">
        <f t="shared" ref="Q19:Y19" si="2">P25</f>
        <v>83.103792866290064</v>
      </c>
      <c r="R19" s="159">
        <f t="shared" si="2"/>
        <v>83.084648816490486</v>
      </c>
      <c r="S19" s="159">
        <f t="shared" si="2"/>
        <v>83.314212474880222</v>
      </c>
      <c r="T19" s="159">
        <f t="shared" si="2"/>
        <v>83.466208487614153</v>
      </c>
      <c r="U19" s="159">
        <f t="shared" si="2"/>
        <v>82.932582515022077</v>
      </c>
      <c r="V19" s="159">
        <f t="shared" si="2"/>
        <v>78.40058251502208</v>
      </c>
      <c r="W19" s="159">
        <f t="shared" si="2"/>
        <v>74.251582515022079</v>
      </c>
      <c r="X19" s="159">
        <f t="shared" si="2"/>
        <v>70.713582515022082</v>
      </c>
      <c r="Y19" s="159">
        <f t="shared" si="2"/>
        <v>67.341582515022083</v>
      </c>
    </row>
    <row r="20" spans="3:25" ht="13.9" thickBot="1">
      <c r="C20" s="72">
        <v>6</v>
      </c>
      <c r="D20" s="157" t="s">
        <v>115</v>
      </c>
      <c r="E20" s="74"/>
      <c r="F20" s="163">
        <v>3</v>
      </c>
      <c r="G20" s="155">
        <f>'4.Additions'!G12+'4.Additions'!G19</f>
        <v>4.476</v>
      </c>
      <c r="H20" s="155">
        <f>'4.Additions'!H12+'4.Additions'!H19</f>
        <v>3.25</v>
      </c>
      <c r="I20" s="155">
        <f>'4.Additions'!I12+'4.Additions'!I19</f>
        <v>4.72</v>
      </c>
      <c r="J20" s="155">
        <f>'4.Additions'!J12+'4.Additions'!J19</f>
        <v>6.0789999999999997</v>
      </c>
      <c r="K20" s="155">
        <f>'4.Additions'!K12+'4.Additions'!K19</f>
        <v>10.055999999999999</v>
      </c>
      <c r="L20" s="155">
        <f>'4.Additions'!L12+'4.Additions'!L19</f>
        <v>10.357999999999999</v>
      </c>
      <c r="M20" s="155">
        <f>'4.Additions'!M12+'4.Additions'!M19</f>
        <v>3.008</v>
      </c>
      <c r="N20" s="155">
        <f>'4.Additions'!N12+'4.Additions'!N19</f>
        <v>5.1449999999999996</v>
      </c>
      <c r="O20" s="155">
        <f>'4.Additions'!O12+'4.Additions'!O19</f>
        <v>6.1150000000000002</v>
      </c>
      <c r="P20" s="155">
        <f>'4.Additions'!P12+'4.Additions'!P19</f>
        <v>4.6269530283357501</v>
      </c>
      <c r="Q20" s="155">
        <f>'4.Additions'!Q12+'4.Additions'!Q19</f>
        <v>5.453855950200424</v>
      </c>
      <c r="R20" s="155">
        <f>'4.Additions'!R12+'4.Additions'!R19</f>
        <v>5.8755636583897353</v>
      </c>
      <c r="S20" s="155">
        <f>'4.Additions'!S12+'4.Additions'!S19</f>
        <v>5.4189960127339214</v>
      </c>
      <c r="T20" s="155">
        <f>'4.Additions'!T12+'4.Additions'!T19</f>
        <v>4.7813740274079173</v>
      </c>
      <c r="U20" s="155">
        <f>'4.Additions'!U12+'4.Additions'!U19</f>
        <v>0</v>
      </c>
      <c r="V20" s="155">
        <f>'4.Additions'!V12+'4.Additions'!V19</f>
        <v>0</v>
      </c>
      <c r="W20" s="155">
        <f>'4.Additions'!W12+'4.Additions'!W19</f>
        <v>0</v>
      </c>
      <c r="X20" s="155">
        <f>'4.Additions'!X12+'4.Additions'!X19</f>
        <v>0</v>
      </c>
      <c r="Y20" s="155">
        <f>'4.Additions'!Y12+'4.Additions'!Y19</f>
        <v>0</v>
      </c>
    </row>
    <row r="21" spans="3:25" ht="13.9" thickBot="1">
      <c r="C21" s="68">
        <v>7</v>
      </c>
      <c r="D21" s="20" t="s">
        <v>170</v>
      </c>
      <c r="E21" s="74"/>
      <c r="F21" s="163">
        <v>3</v>
      </c>
      <c r="G21" s="160">
        <v>-5.1769999999999996</v>
      </c>
      <c r="H21" s="152">
        <v>-5.1769999999999996</v>
      </c>
      <c r="I21" s="152">
        <v>-5.1769999999999996</v>
      </c>
      <c r="J21" s="152">
        <v>-5.1769999999999996</v>
      </c>
      <c r="K21" s="152">
        <v>-5.1769999999999996</v>
      </c>
      <c r="L21" s="152">
        <v>-5.1769999999999996</v>
      </c>
      <c r="M21" s="152">
        <v>-5.1769999999999996</v>
      </c>
      <c r="N21" s="152">
        <v>-5.1769999999999996</v>
      </c>
      <c r="O21" s="161">
        <v>-5.1769999999999996</v>
      </c>
      <c r="P21" s="153">
        <v>-5.1769999999999996</v>
      </c>
      <c r="Q21" s="152">
        <v>-5.1769999999999996</v>
      </c>
      <c r="R21" s="152">
        <v>-5.1769999999999996</v>
      </c>
      <c r="S21" s="152">
        <v>-4.6390000000000002</v>
      </c>
      <c r="T21" s="152">
        <v>-4.5469999999999997</v>
      </c>
      <c r="U21" s="152">
        <v>-3.7639999999999998</v>
      </c>
      <c r="V21" s="152">
        <v>-3.3809999999999998</v>
      </c>
      <c r="W21" s="152">
        <v>-2.77</v>
      </c>
      <c r="X21" s="152">
        <v>-2.6040000000000001</v>
      </c>
      <c r="Y21" s="161">
        <v>-1.74</v>
      </c>
    </row>
    <row r="22" spans="3:25">
      <c r="C22" s="68">
        <v>8</v>
      </c>
      <c r="D22" s="167" t="s">
        <v>171</v>
      </c>
      <c r="E22" s="74"/>
      <c r="F22" s="163"/>
      <c r="G22" s="102"/>
      <c r="H22" s="102"/>
      <c r="I22" s="102"/>
      <c r="J22" s="102"/>
      <c r="K22" s="102"/>
      <c r="L22" s="102"/>
      <c r="M22" s="102"/>
      <c r="N22" s="102"/>
      <c r="O22" s="102"/>
      <c r="P22" s="97">
        <v>-0.13600000000000001</v>
      </c>
      <c r="Q22" s="97">
        <v>-0.29599999999999999</v>
      </c>
      <c r="R22" s="97">
        <v>-0.46899999999999997</v>
      </c>
      <c r="S22" s="97">
        <v>-0.628</v>
      </c>
      <c r="T22" s="97">
        <v>-0.76800000000000002</v>
      </c>
      <c r="U22" s="165">
        <v>-0.76800000000000002</v>
      </c>
      <c r="V22" s="165">
        <v>-0.76800000000000002</v>
      </c>
      <c r="W22" s="165">
        <v>-0.76800000000000002</v>
      </c>
      <c r="X22" s="165">
        <v>-0.76800000000000002</v>
      </c>
      <c r="Y22" s="166">
        <v>-0.76800000000000002</v>
      </c>
    </row>
    <row r="23" spans="3:25">
      <c r="C23" s="68">
        <v>9</v>
      </c>
      <c r="D23" s="167" t="s">
        <v>172</v>
      </c>
      <c r="E23" s="74"/>
      <c r="F23" s="163"/>
      <c r="G23" s="164"/>
      <c r="H23" s="164"/>
      <c r="I23" s="164"/>
      <c r="J23" s="164"/>
      <c r="K23" s="164"/>
      <c r="L23" s="164"/>
      <c r="M23" s="164"/>
      <c r="N23" s="164"/>
      <c r="O23" s="164"/>
      <c r="P23" s="164"/>
      <c r="Q23" s="164"/>
      <c r="R23" s="164"/>
      <c r="S23" s="164"/>
      <c r="T23" s="164"/>
      <c r="U23" s="178"/>
      <c r="V23" s="178"/>
      <c r="W23" s="178"/>
      <c r="X23" s="178"/>
      <c r="Y23" s="180"/>
    </row>
    <row r="24" spans="3:25">
      <c r="C24" s="68">
        <v>10</v>
      </c>
      <c r="D24" s="157" t="s">
        <v>173</v>
      </c>
      <c r="E24" s="66"/>
      <c r="F24" s="145">
        <v>3</v>
      </c>
      <c r="G24" s="160">
        <v>0</v>
      </c>
      <c r="H24" s="160">
        <v>0</v>
      </c>
      <c r="I24" s="160">
        <v>0</v>
      </c>
      <c r="J24" s="160">
        <v>0</v>
      </c>
      <c r="K24" s="160">
        <v>0</v>
      </c>
      <c r="L24" s="160">
        <v>0</v>
      </c>
      <c r="M24" s="160">
        <v>0</v>
      </c>
      <c r="N24" s="160">
        <v>0</v>
      </c>
      <c r="O24" s="160">
        <v>0</v>
      </c>
      <c r="P24" s="182">
        <v>0</v>
      </c>
      <c r="Q24" s="182">
        <v>0</v>
      </c>
      <c r="R24" s="182">
        <v>0</v>
      </c>
      <c r="S24" s="182">
        <v>0</v>
      </c>
      <c r="T24" s="182">
        <v>0</v>
      </c>
      <c r="U24" s="182">
        <v>0</v>
      </c>
      <c r="V24" s="182">
        <v>0</v>
      </c>
      <c r="W24" s="182">
        <v>0</v>
      </c>
      <c r="X24" s="182">
        <v>0</v>
      </c>
      <c r="Y24" s="180">
        <v>0</v>
      </c>
    </row>
    <row r="25" spans="3:25" ht="15.75" customHeight="1">
      <c r="C25" s="89">
        <v>11</v>
      </c>
      <c r="D25" s="158" t="s">
        <v>174</v>
      </c>
      <c r="E25" s="15"/>
      <c r="F25" s="15">
        <v>3</v>
      </c>
      <c r="G25" s="162">
        <f>H19</f>
        <v>76.474839837954363</v>
      </c>
      <c r="H25" s="162">
        <f t="shared" ref="H25:N25" si="3">I19</f>
        <v>74.547839837954371</v>
      </c>
      <c r="I25" s="162">
        <f t="shared" si="3"/>
        <v>74.090839837954363</v>
      </c>
      <c r="J25" s="162">
        <f t="shared" si="3"/>
        <v>74.992839837954349</v>
      </c>
      <c r="K25" s="162">
        <f t="shared" si="3"/>
        <v>79.871839837954354</v>
      </c>
      <c r="L25" s="162">
        <f t="shared" si="3"/>
        <v>85.052839837954352</v>
      </c>
      <c r="M25" s="162">
        <f t="shared" si="3"/>
        <v>82.883839837954341</v>
      </c>
      <c r="N25" s="162">
        <f t="shared" si="3"/>
        <v>82.85183983795433</v>
      </c>
      <c r="O25" s="181">
        <f>'1.MEAV'!F14</f>
        <v>83.789839837954318</v>
      </c>
      <c r="P25" s="183">
        <f>P19+P21+P20+P22</f>
        <v>83.103792866290064</v>
      </c>
      <c r="Q25" s="183">
        <f t="shared" ref="Q25:Y25" si="4">Q19+Q21+Q20+Q22</f>
        <v>83.084648816490486</v>
      </c>
      <c r="R25" s="183">
        <f>R19+R21+R20+R22</f>
        <v>83.314212474880222</v>
      </c>
      <c r="S25" s="183">
        <f t="shared" si="4"/>
        <v>83.466208487614153</v>
      </c>
      <c r="T25" s="183">
        <f t="shared" si="4"/>
        <v>82.932582515022077</v>
      </c>
      <c r="U25" s="183">
        <f t="shared" si="4"/>
        <v>78.40058251502208</v>
      </c>
      <c r="V25" s="183">
        <f t="shared" si="4"/>
        <v>74.251582515022079</v>
      </c>
      <c r="W25" s="183">
        <f t="shared" si="4"/>
        <v>70.713582515022082</v>
      </c>
      <c r="X25" s="183">
        <f t="shared" si="4"/>
        <v>67.341582515022083</v>
      </c>
      <c r="Y25" s="183">
        <f t="shared" si="4"/>
        <v>64.833582515022087</v>
      </c>
    </row>
    <row r="26" spans="3:25" ht="15.75" customHeight="1"/>
    <row r="27" spans="3:25" ht="15.75" customHeight="1"/>
    <row r="28" spans="3:25" ht="15.75" customHeight="1"/>
    <row r="29" spans="3:25" ht="15.4">
      <c r="C29" s="189" t="s">
        <v>49</v>
      </c>
      <c r="D29" s="189"/>
      <c r="E29" s="24"/>
      <c r="F29" s="24"/>
      <c r="G29" s="24"/>
      <c r="H29" s="24"/>
      <c r="I29" s="24"/>
      <c r="J29" s="24"/>
      <c r="K29" s="24"/>
      <c r="L29" s="24"/>
      <c r="M29" s="24"/>
      <c r="N29" s="24"/>
    </row>
    <row r="30" spans="3:25" ht="15.4">
      <c r="C30" s="27"/>
      <c r="D30" s="28" t="s">
        <v>50</v>
      </c>
      <c r="E30" s="24"/>
      <c r="F30" s="24"/>
      <c r="G30" s="24"/>
      <c r="H30" s="24"/>
      <c r="I30" s="24"/>
      <c r="J30" s="24"/>
      <c r="K30" s="24"/>
      <c r="L30" s="24"/>
      <c r="M30" s="24"/>
      <c r="N30" s="24"/>
    </row>
    <row r="31" spans="3:25" ht="15.4">
      <c r="C31" s="29"/>
      <c r="D31" s="28" t="s">
        <v>51</v>
      </c>
      <c r="E31" s="24"/>
      <c r="F31" s="24"/>
      <c r="G31" s="24"/>
      <c r="H31" s="24"/>
      <c r="I31" s="24"/>
      <c r="J31" s="24"/>
      <c r="K31" s="24"/>
      <c r="L31" s="24"/>
      <c r="M31" s="24"/>
      <c r="N31" s="24"/>
    </row>
    <row r="32" spans="3:25" ht="15.4">
      <c r="C32" s="30"/>
      <c r="D32" s="28" t="s">
        <v>52</v>
      </c>
      <c r="E32" s="24"/>
      <c r="F32" s="24"/>
      <c r="G32" s="24"/>
      <c r="H32" s="24"/>
      <c r="I32" s="24"/>
      <c r="J32" s="24"/>
      <c r="K32" s="24"/>
      <c r="L32" s="24"/>
      <c r="M32" s="24"/>
      <c r="N32" s="24"/>
    </row>
    <row r="33" spans="3:14" ht="15.75" thickBot="1">
      <c r="C33" s="31"/>
      <c r="D33" s="32"/>
      <c r="E33" s="24"/>
      <c r="F33" s="24"/>
      <c r="G33" s="24"/>
      <c r="H33" s="24"/>
      <c r="I33" s="24"/>
      <c r="J33" s="24"/>
      <c r="K33" s="24"/>
      <c r="L33" s="24"/>
      <c r="M33" s="24"/>
      <c r="N33" s="24"/>
    </row>
    <row r="34" spans="3:14" ht="15" thickBot="1">
      <c r="C34" s="33" t="s">
        <v>53</v>
      </c>
      <c r="D34" s="34"/>
      <c r="E34" s="35"/>
      <c r="F34" s="35"/>
      <c r="G34" s="35"/>
      <c r="H34" s="35"/>
      <c r="I34" s="35"/>
      <c r="J34" s="35"/>
      <c r="K34" s="35"/>
      <c r="L34" s="35"/>
      <c r="M34" s="35"/>
      <c r="N34" s="36"/>
    </row>
    <row r="35" spans="3:14" ht="15" thickBot="1">
      <c r="C35" s="37"/>
      <c r="D35" s="38"/>
      <c r="E35" s="39"/>
      <c r="F35" s="39"/>
      <c r="G35" s="39"/>
      <c r="H35" s="39"/>
      <c r="I35" s="39"/>
      <c r="J35" s="39"/>
      <c r="K35" s="39"/>
      <c r="L35" s="39"/>
      <c r="M35" s="39"/>
      <c r="N35" s="39"/>
    </row>
    <row r="36" spans="3:14" ht="13.9" thickBot="1">
      <c r="C36" s="42" t="s">
        <v>54</v>
      </c>
      <c r="D36" s="212" t="s">
        <v>55</v>
      </c>
      <c r="E36" s="213"/>
      <c r="F36" s="213"/>
      <c r="G36" s="213"/>
      <c r="H36" s="213"/>
      <c r="I36" s="213"/>
      <c r="J36" s="213"/>
      <c r="K36" s="213"/>
      <c r="L36" s="213"/>
      <c r="M36" s="213"/>
      <c r="N36" s="214"/>
    </row>
    <row r="37" spans="3:14" s="103" customFormat="1" ht="30.75" customHeight="1">
      <c r="C37" s="104">
        <v>1</v>
      </c>
      <c r="D37" s="215" t="s">
        <v>175</v>
      </c>
      <c r="E37" s="216"/>
      <c r="F37" s="216"/>
      <c r="G37" s="216"/>
      <c r="H37" s="216"/>
      <c r="I37" s="216"/>
      <c r="J37" s="216"/>
      <c r="K37" s="216"/>
      <c r="L37" s="216"/>
      <c r="M37" s="216"/>
      <c r="N37" s="217"/>
    </row>
    <row r="38" spans="3:14" s="103" customFormat="1" ht="30.75" customHeight="1">
      <c r="C38" s="154">
        <v>2</v>
      </c>
      <c r="D38" s="221" t="s">
        <v>176</v>
      </c>
      <c r="E38" s="222"/>
      <c r="F38" s="222"/>
      <c r="G38" s="222"/>
      <c r="H38" s="222"/>
      <c r="I38" s="222"/>
      <c r="J38" s="222"/>
      <c r="K38" s="222"/>
      <c r="L38" s="222"/>
      <c r="M38" s="222"/>
      <c r="N38" s="223"/>
    </row>
    <row r="39" spans="3:14" s="103" customFormat="1" ht="30.75" customHeight="1">
      <c r="C39" s="154" t="s">
        <v>177</v>
      </c>
      <c r="D39" s="221" t="s">
        <v>178</v>
      </c>
      <c r="E39" s="222"/>
      <c r="F39" s="222"/>
      <c r="G39" s="222"/>
      <c r="H39" s="222"/>
      <c r="I39" s="222"/>
      <c r="J39" s="222"/>
      <c r="K39" s="222"/>
      <c r="L39" s="222"/>
      <c r="M39" s="222"/>
      <c r="N39" s="223"/>
    </row>
    <row r="40" spans="3:14" s="103" customFormat="1" ht="30.75" customHeight="1">
      <c r="C40" s="154">
        <v>4</v>
      </c>
      <c r="D40" s="221" t="s">
        <v>179</v>
      </c>
      <c r="E40" s="222"/>
      <c r="F40" s="222"/>
      <c r="G40" s="222"/>
      <c r="H40" s="222"/>
      <c r="I40" s="222"/>
      <c r="J40" s="222"/>
      <c r="K40" s="222"/>
      <c r="L40" s="222"/>
      <c r="M40" s="222"/>
      <c r="N40" s="223"/>
    </row>
    <row r="41" spans="3:14" s="103" customFormat="1" ht="30.75" customHeight="1">
      <c r="C41" s="154">
        <v>5</v>
      </c>
      <c r="D41" s="218" t="s">
        <v>180</v>
      </c>
      <c r="E41" s="219"/>
      <c r="F41" s="219"/>
      <c r="G41" s="219"/>
      <c r="H41" s="219"/>
      <c r="I41" s="219"/>
      <c r="J41" s="219"/>
      <c r="K41" s="219"/>
      <c r="L41" s="219"/>
      <c r="M41" s="219"/>
      <c r="N41" s="220"/>
    </row>
    <row r="42" spans="3:14" s="103" customFormat="1" ht="30.75" customHeight="1">
      <c r="C42" s="154">
        <v>6</v>
      </c>
      <c r="D42" s="218" t="s">
        <v>181</v>
      </c>
      <c r="E42" s="219"/>
      <c r="F42" s="219"/>
      <c r="G42" s="219"/>
      <c r="H42" s="219"/>
      <c r="I42" s="219"/>
      <c r="J42" s="219"/>
      <c r="K42" s="219"/>
      <c r="L42" s="219"/>
      <c r="M42" s="219"/>
      <c r="N42" s="220"/>
    </row>
    <row r="43" spans="3:14" s="103" customFormat="1" ht="41.25" customHeight="1">
      <c r="C43" s="154">
        <v>7</v>
      </c>
      <c r="D43" s="218" t="s">
        <v>182</v>
      </c>
      <c r="E43" s="219"/>
      <c r="F43" s="219"/>
      <c r="G43" s="219"/>
      <c r="H43" s="219"/>
      <c r="I43" s="219"/>
      <c r="J43" s="219"/>
      <c r="K43" s="219"/>
      <c r="L43" s="219"/>
      <c r="M43" s="219"/>
      <c r="N43" s="220"/>
    </row>
    <row r="44" spans="3:14" s="103" customFormat="1" ht="42.75" customHeight="1">
      <c r="C44" s="154">
        <v>8</v>
      </c>
      <c r="D44" s="218" t="s">
        <v>183</v>
      </c>
      <c r="E44" s="219"/>
      <c r="F44" s="219"/>
      <c r="G44" s="219"/>
      <c r="H44" s="219"/>
      <c r="I44" s="219"/>
      <c r="J44" s="219"/>
      <c r="K44" s="219"/>
      <c r="L44" s="219"/>
      <c r="M44" s="219"/>
      <c r="N44" s="220"/>
    </row>
    <row r="45" spans="3:14" ht="36.75" customHeight="1">
      <c r="C45" s="154">
        <v>9</v>
      </c>
      <c r="D45" s="218" t="s">
        <v>184</v>
      </c>
      <c r="E45" s="219"/>
      <c r="F45" s="219"/>
      <c r="G45" s="219"/>
      <c r="H45" s="219"/>
      <c r="I45" s="219"/>
      <c r="J45" s="219"/>
      <c r="K45" s="219"/>
      <c r="L45" s="219"/>
      <c r="M45" s="219"/>
      <c r="N45" s="220"/>
    </row>
    <row r="46" spans="3:14">
      <c r="C46" s="126">
        <v>10</v>
      </c>
      <c r="D46" s="218" t="s">
        <v>185</v>
      </c>
      <c r="E46" s="219"/>
      <c r="F46" s="219"/>
      <c r="G46" s="219"/>
      <c r="H46" s="219"/>
      <c r="I46" s="219"/>
      <c r="J46" s="219"/>
      <c r="K46" s="219"/>
      <c r="L46" s="219"/>
      <c r="M46" s="219"/>
      <c r="N46" s="220"/>
    </row>
    <row r="47" spans="3:14" ht="27" customHeight="1">
      <c r="C47" s="127">
        <v>11</v>
      </c>
      <c r="D47" s="209" t="s">
        <v>186</v>
      </c>
      <c r="E47" s="210"/>
      <c r="F47" s="210"/>
      <c r="G47" s="210"/>
      <c r="H47" s="210"/>
      <c r="I47" s="210"/>
      <c r="J47" s="210"/>
      <c r="K47" s="210"/>
      <c r="L47" s="210"/>
      <c r="M47" s="210"/>
      <c r="N47" s="211"/>
    </row>
  </sheetData>
  <mergeCells count="16">
    <mergeCell ref="D47:N47"/>
    <mergeCell ref="C3:D3"/>
    <mergeCell ref="C29:D29"/>
    <mergeCell ref="D36:N36"/>
    <mergeCell ref="D37:N37"/>
    <mergeCell ref="D46:N46"/>
    <mergeCell ref="G4:Y4"/>
    <mergeCell ref="G15:Y15"/>
    <mergeCell ref="D38:N38"/>
    <mergeCell ref="D39:N39"/>
    <mergeCell ref="D40:N40"/>
    <mergeCell ref="D41:N41"/>
    <mergeCell ref="D42:N42"/>
    <mergeCell ref="D43:N43"/>
    <mergeCell ref="D44:N44"/>
    <mergeCell ref="D45:N45"/>
  </mergeCells>
  <pageMargins left="0.70866141732283472" right="0.70866141732283472" top="0.74803149606299213" bottom="0.74803149606299213" header="0.31496062992125984" footer="0.31496062992125984"/>
  <pageSetup paperSize="9" scale="39"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5A172E-B2D0-4F14-B8FE-3D34598C564D}">
  <sheetPr>
    <pageSetUpPr fitToPage="1"/>
  </sheetPr>
  <dimension ref="A1:P63"/>
  <sheetViews>
    <sheetView view="pageBreakPreview" zoomScaleNormal="100" zoomScaleSheetLayoutView="100" workbookViewId="0"/>
  </sheetViews>
  <sheetFormatPr defaultColWidth="8.75" defaultRowHeight="13.5"/>
  <cols>
    <col min="1" max="2" width="5.75" customWidth="1"/>
    <col min="3" max="3" width="5" customWidth="1"/>
    <col min="4" max="4" width="33.5" customWidth="1"/>
    <col min="6" max="6" width="6.25" customWidth="1"/>
    <col min="7" max="16" width="7.375" customWidth="1"/>
    <col min="17" max="17" width="1.625" customWidth="1"/>
    <col min="18" max="18" width="2.375" customWidth="1"/>
  </cols>
  <sheetData>
    <row r="1" spans="1:16" ht="19.899999999999999">
      <c r="A1" s="9">
        <v>6</v>
      </c>
      <c r="B1" s="9" t="s">
        <v>187</v>
      </c>
    </row>
    <row r="2" spans="1:16" ht="13.9" thickBot="1"/>
    <row r="3" spans="1:16" ht="26.65" thickBot="1">
      <c r="C3" s="187" t="s">
        <v>28</v>
      </c>
      <c r="D3" s="188"/>
      <c r="E3" s="1" t="s">
        <v>29</v>
      </c>
      <c r="F3" s="70" t="s">
        <v>116</v>
      </c>
      <c r="G3" s="70" t="s">
        <v>126</v>
      </c>
      <c r="H3" s="70" t="s">
        <v>127</v>
      </c>
      <c r="I3" s="70" t="s">
        <v>128</v>
      </c>
      <c r="J3" s="70" t="s">
        <v>129</v>
      </c>
      <c r="K3" s="70" t="s">
        <v>130</v>
      </c>
      <c r="L3" s="70" t="s">
        <v>131</v>
      </c>
      <c r="M3" s="70" t="s">
        <v>132</v>
      </c>
      <c r="N3" s="70" t="s">
        <v>133</v>
      </c>
      <c r="O3" s="70" t="s">
        <v>134</v>
      </c>
      <c r="P3" s="70" t="s">
        <v>135</v>
      </c>
    </row>
    <row r="4" spans="1:16" ht="13.9" thickBot="1">
      <c r="C4" s="141"/>
      <c r="D4" s="141"/>
      <c r="E4" s="142"/>
      <c r="F4" s="143"/>
      <c r="G4" s="230" t="s">
        <v>136</v>
      </c>
      <c r="H4" s="231"/>
      <c r="I4" s="231"/>
      <c r="J4" s="231"/>
      <c r="K4" s="231"/>
      <c r="L4" s="231"/>
      <c r="M4" s="231"/>
      <c r="N4" s="231"/>
      <c r="O4" s="231"/>
      <c r="P4" s="232"/>
    </row>
    <row r="5" spans="1:16" ht="18" customHeight="1" thickBot="1">
      <c r="G5" s="1" t="s">
        <v>137</v>
      </c>
      <c r="H5" s="1" t="s">
        <v>137</v>
      </c>
      <c r="I5" s="1" t="s">
        <v>137</v>
      </c>
      <c r="J5" s="1" t="s">
        <v>137</v>
      </c>
      <c r="K5" s="1" t="s">
        <v>137</v>
      </c>
      <c r="L5" s="1" t="s">
        <v>137</v>
      </c>
      <c r="M5" s="1" t="s">
        <v>137</v>
      </c>
      <c r="N5" s="1" t="s">
        <v>137</v>
      </c>
      <c r="O5" s="1" t="s">
        <v>137</v>
      </c>
      <c r="P5" s="1" t="s">
        <v>137</v>
      </c>
    </row>
    <row r="6" spans="1:16" ht="16.5" customHeight="1" thickBot="1">
      <c r="C6" s="8"/>
      <c r="D6" s="8"/>
      <c r="E6" s="8"/>
      <c r="F6" s="8"/>
      <c r="G6" s="8"/>
      <c r="H6" s="8"/>
      <c r="I6" s="48"/>
      <c r="J6" s="48"/>
      <c r="K6" s="48"/>
    </row>
    <row r="7" spans="1:16" ht="13.9" thickBot="1">
      <c r="C7" s="98" t="s">
        <v>37</v>
      </c>
      <c r="D7" s="99" t="s">
        <v>188</v>
      </c>
      <c r="E7" s="8"/>
      <c r="F7" s="8"/>
      <c r="G7" s="8"/>
      <c r="H7" s="8"/>
      <c r="I7" s="48"/>
      <c r="J7" s="48"/>
      <c r="K7" s="48"/>
    </row>
    <row r="8" spans="1:16">
      <c r="C8" s="69">
        <v>1</v>
      </c>
      <c r="D8" s="20" t="s">
        <v>189</v>
      </c>
      <c r="E8" s="2"/>
      <c r="F8" s="2">
        <v>3</v>
      </c>
      <c r="G8" s="78">
        <f>'1.MEAV'!G7</f>
        <v>0</v>
      </c>
      <c r="H8" s="76"/>
      <c r="I8" s="76"/>
      <c r="J8" s="76"/>
      <c r="K8" s="76"/>
      <c r="L8" s="76"/>
      <c r="M8" s="76"/>
      <c r="N8" s="76"/>
      <c r="O8" s="76"/>
      <c r="P8" s="83"/>
    </row>
    <row r="9" spans="1:16">
      <c r="C9" s="72">
        <v>2</v>
      </c>
      <c r="D9" s="73" t="s">
        <v>190</v>
      </c>
      <c r="E9" s="74"/>
      <c r="F9" s="66">
        <v>3</v>
      </c>
      <c r="G9" s="80">
        <v>0</v>
      </c>
      <c r="H9" s="77">
        <f>G11</f>
        <v>0</v>
      </c>
      <c r="I9" s="77">
        <f t="shared" ref="I9:K9" si="0">H11</f>
        <v>0</v>
      </c>
      <c r="J9" s="77">
        <f t="shared" si="0"/>
        <v>0</v>
      </c>
      <c r="K9" s="77">
        <f t="shared" si="0"/>
        <v>0</v>
      </c>
      <c r="L9" s="77"/>
      <c r="M9" s="77"/>
      <c r="N9" s="77"/>
      <c r="O9" s="77"/>
      <c r="P9" s="84"/>
    </row>
    <row r="10" spans="1:16">
      <c r="C10" s="68">
        <v>3</v>
      </c>
      <c r="D10" s="82" t="s">
        <v>115</v>
      </c>
      <c r="E10" s="66"/>
      <c r="F10" s="66">
        <v>3</v>
      </c>
      <c r="G10" s="79">
        <f>'4.Additions'!P8+'4.Additions'!P15</f>
        <v>0</v>
      </c>
      <c r="H10" s="79">
        <f>'4.Additions'!Q8+'4.Additions'!Q15</f>
        <v>0</v>
      </c>
      <c r="I10" s="79">
        <f>'4.Additions'!R8+'4.Additions'!R15</f>
        <v>0</v>
      </c>
      <c r="J10" s="79">
        <f>'4.Additions'!S8+'4.Additions'!S15</f>
        <v>0</v>
      </c>
      <c r="K10" s="79">
        <f>'4.Additions'!T8+'4.Additions'!T15</f>
        <v>0</v>
      </c>
      <c r="L10" s="79">
        <f>'4.Additions'!U8+'4.Additions'!U15</f>
        <v>0</v>
      </c>
      <c r="M10" s="79">
        <f>'4.Additions'!V8+'4.Additions'!V15</f>
        <v>0</v>
      </c>
      <c r="N10" s="79">
        <f>'4.Additions'!W8+'4.Additions'!W15</f>
        <v>0</v>
      </c>
      <c r="O10" s="79">
        <f>'4.Additions'!X8+'4.Additions'!X15</f>
        <v>0</v>
      </c>
      <c r="P10" s="85">
        <f>'4.Additions'!Y8+'4.Additions'!Y15</f>
        <v>0</v>
      </c>
    </row>
    <row r="11" spans="1:16">
      <c r="C11" s="68">
        <v>4</v>
      </c>
      <c r="D11" s="82" t="s">
        <v>191</v>
      </c>
      <c r="E11" s="66"/>
      <c r="F11" s="66">
        <v>3</v>
      </c>
      <c r="G11" s="79">
        <f>G9+G10</f>
        <v>0</v>
      </c>
      <c r="H11" s="79">
        <f t="shared" ref="H11:K11" si="1">H9+H10</f>
        <v>0</v>
      </c>
      <c r="I11" s="79">
        <f t="shared" si="1"/>
        <v>0</v>
      </c>
      <c r="J11" s="79">
        <f t="shared" si="1"/>
        <v>0</v>
      </c>
      <c r="K11" s="79">
        <f t="shared" si="1"/>
        <v>0</v>
      </c>
      <c r="L11" s="172"/>
      <c r="M11" s="172"/>
      <c r="N11" s="172"/>
      <c r="O11" s="172"/>
      <c r="P11" s="175"/>
    </row>
    <row r="12" spans="1:16">
      <c r="C12" s="68">
        <v>5</v>
      </c>
      <c r="D12" s="82" t="s">
        <v>192</v>
      </c>
      <c r="E12" s="66"/>
      <c r="F12" s="66">
        <v>3</v>
      </c>
      <c r="G12" s="172"/>
      <c r="H12" s="172"/>
      <c r="I12" s="172"/>
      <c r="J12" s="172"/>
      <c r="K12" s="172"/>
      <c r="L12" s="174">
        <v>0</v>
      </c>
      <c r="M12" s="79">
        <f>L13</f>
        <v>0</v>
      </c>
      <c r="N12" s="79">
        <f t="shared" ref="N12:P12" si="2">M13</f>
        <v>0</v>
      </c>
      <c r="O12" s="79">
        <f t="shared" si="2"/>
        <v>0</v>
      </c>
      <c r="P12" s="85">
        <f t="shared" si="2"/>
        <v>0</v>
      </c>
    </row>
    <row r="13" spans="1:16" ht="13.9" thickBot="1">
      <c r="C13" s="89">
        <v>6</v>
      </c>
      <c r="D13" s="21" t="s">
        <v>193</v>
      </c>
      <c r="E13" s="16"/>
      <c r="F13" s="16">
        <v>3</v>
      </c>
      <c r="G13" s="173"/>
      <c r="H13" s="173"/>
      <c r="I13" s="173"/>
      <c r="J13" s="173"/>
      <c r="K13" s="173"/>
      <c r="L13" s="90">
        <f>L10+L12</f>
        <v>0</v>
      </c>
      <c r="M13" s="90">
        <f t="shared" ref="M13:P13" si="3">M10+M12</f>
        <v>0</v>
      </c>
      <c r="N13" s="90">
        <f t="shared" si="3"/>
        <v>0</v>
      </c>
      <c r="O13" s="90">
        <f t="shared" si="3"/>
        <v>0</v>
      </c>
      <c r="P13" s="91">
        <f t="shared" si="3"/>
        <v>0</v>
      </c>
    </row>
    <row r="14" spans="1:16" ht="13.9" thickBot="1"/>
    <row r="15" spans="1:16" ht="13.9" thickBot="1">
      <c r="C15" s="98" t="s">
        <v>44</v>
      </c>
      <c r="D15" s="99" t="s">
        <v>194</v>
      </c>
      <c r="E15" s="8"/>
      <c r="F15" s="8"/>
      <c r="G15" s="8"/>
      <c r="H15" s="8"/>
      <c r="I15" s="48"/>
      <c r="J15" s="48"/>
      <c r="K15" s="48"/>
    </row>
    <row r="16" spans="1:16">
      <c r="C16" s="69">
        <v>7</v>
      </c>
      <c r="D16" s="20" t="s">
        <v>195</v>
      </c>
      <c r="E16" s="2"/>
      <c r="F16" s="2">
        <v>3</v>
      </c>
      <c r="G16" s="81">
        <f>'1.MEAV'!G7-'1.MEAV'!J7</f>
        <v>0</v>
      </c>
      <c r="H16" s="78" t="e">
        <f>G18</f>
        <v>#DIV/0!</v>
      </c>
      <c r="I16" s="78" t="e">
        <f t="shared" ref="I16:O16" si="4">H18</f>
        <v>#DIV/0!</v>
      </c>
      <c r="J16" s="78" t="e">
        <f t="shared" si="4"/>
        <v>#DIV/0!</v>
      </c>
      <c r="K16" s="78" t="e">
        <f t="shared" si="4"/>
        <v>#DIV/0!</v>
      </c>
      <c r="L16" s="78" t="e">
        <f t="shared" si="4"/>
        <v>#DIV/0!</v>
      </c>
      <c r="M16" s="78" t="e">
        <f t="shared" si="4"/>
        <v>#DIV/0!</v>
      </c>
      <c r="N16" s="78" t="e">
        <f t="shared" si="4"/>
        <v>#DIV/0!</v>
      </c>
      <c r="O16" s="78" t="e">
        <f t="shared" si="4"/>
        <v>#DIV/0!</v>
      </c>
      <c r="P16" s="86" t="e">
        <f t="shared" ref="P16" si="5">O18</f>
        <v>#DIV/0!</v>
      </c>
    </row>
    <row r="17" spans="3:16">
      <c r="C17" s="92">
        <v>8</v>
      </c>
      <c r="D17" s="93" t="s">
        <v>196</v>
      </c>
      <c r="E17" s="67"/>
      <c r="F17" s="67">
        <v>3</v>
      </c>
      <c r="G17" s="94" t="e">
        <f>IF(($G$8/('1.MEAV'!$H$7+'1.MEAV'!$I$7)+G16)&gt;$G$8,MAX(0,$G$8-F18),$G$8/('1.MEAV'!$H$7+'1.MEAV'!$I$7))</f>
        <v>#DIV/0!</v>
      </c>
      <c r="H17" s="94" t="e">
        <f>IF(($G$8/('1.MEAV'!$H$7+'1.MEAV'!$I$7)+H16)&gt;$G$8,MAX(0,$G$8-G18),$G$8/('1.MEAV'!$H$7+'1.MEAV'!$I$7))</f>
        <v>#DIV/0!</v>
      </c>
      <c r="I17" s="94" t="e">
        <f>IF(($G$8/('1.MEAV'!$H$7+'1.MEAV'!$I$7)+I16)&gt;$G$8,MAX(0,$G$8-H18),$G$8/('1.MEAV'!$H$7+'1.MEAV'!$I$7))</f>
        <v>#DIV/0!</v>
      </c>
      <c r="J17" s="94" t="e">
        <f>IF(($G$8/('1.MEAV'!$H$7+'1.MEAV'!$I$7)+J16)&gt;$G$8,MAX(0,$G$8-I18),$G$8/('1.MEAV'!$H$7+'1.MEAV'!$I$7))</f>
        <v>#DIV/0!</v>
      </c>
      <c r="K17" s="94" t="e">
        <f>IF(($G$8/('1.MEAV'!$H$7+'1.MEAV'!$I$7)+K16)&gt;$G$8,MAX(0,$G$8-J18),$G$8/('1.MEAV'!$H$7+'1.MEAV'!$I$7))</f>
        <v>#DIV/0!</v>
      </c>
      <c r="L17" s="94" t="e">
        <f>IF(($G$8/('1.MEAV'!$H$7+'1.MEAV'!$I$7)+L16)&gt;$G$8,MAX(0,$G$8-K18),$G$8/('1.MEAV'!$H$7+'1.MEAV'!$I$7))</f>
        <v>#DIV/0!</v>
      </c>
      <c r="M17" s="94" t="e">
        <f>IF(($G$8/('1.MEAV'!$H$7+'1.MEAV'!$I$7)+M16)&gt;$G$8,MAX(0,$G$8-L18),$G$8/('1.MEAV'!$H$7+'1.MEAV'!$I$7))</f>
        <v>#DIV/0!</v>
      </c>
      <c r="N17" s="94" t="e">
        <f>IF(($G$8/('1.MEAV'!$H$7+'1.MEAV'!$I$7)+N16)&gt;$G$8,MAX(0,$G$8-M18),$G$8/('1.MEAV'!$H$7+'1.MEAV'!$I$7))</f>
        <v>#DIV/0!</v>
      </c>
      <c r="O17" s="94" t="e">
        <f>IF(($G$8/('1.MEAV'!$H$7+'1.MEAV'!$I$7)+O16)&gt;$G$8,MAX(0,$G$8-N18),$G$8/('1.MEAV'!$H$7+'1.MEAV'!$I$7))</f>
        <v>#DIV/0!</v>
      </c>
      <c r="P17" s="85" t="e">
        <f>IF(($G$8/('1.MEAV'!$H$7+'1.MEAV'!$I$7)+P16)&gt;$G$8,MAX(0,$G$8-O18),$G$8/('1.MEAV'!$H$7+'1.MEAV'!$I$7))</f>
        <v>#DIV/0!</v>
      </c>
    </row>
    <row r="18" spans="3:16" ht="13.9" thickBot="1">
      <c r="C18" s="89">
        <v>9</v>
      </c>
      <c r="D18" s="21" t="s">
        <v>197</v>
      </c>
      <c r="E18" s="16"/>
      <c r="F18" s="16">
        <v>3</v>
      </c>
      <c r="G18" s="90" t="e">
        <f>SUM(G16:G17)</f>
        <v>#DIV/0!</v>
      </c>
      <c r="H18" s="90" t="e">
        <f>SUM(H16:H17)</f>
        <v>#DIV/0!</v>
      </c>
      <c r="I18" s="90" t="e">
        <f t="shared" ref="I18" si="6">SUM(I16:I17)</f>
        <v>#DIV/0!</v>
      </c>
      <c r="J18" s="90" t="e">
        <f t="shared" ref="J18" si="7">SUM(J16:J17)</f>
        <v>#DIV/0!</v>
      </c>
      <c r="K18" s="90" t="e">
        <f t="shared" ref="K18" si="8">SUM(K16:K17)</f>
        <v>#DIV/0!</v>
      </c>
      <c r="L18" s="90" t="e">
        <f t="shared" ref="L18" si="9">SUM(L16:L17)</f>
        <v>#DIV/0!</v>
      </c>
      <c r="M18" s="90" t="e">
        <f t="shared" ref="M18" si="10">SUM(M16:M17)</f>
        <v>#DIV/0!</v>
      </c>
      <c r="N18" s="90" t="e">
        <f t="shared" ref="N18" si="11">SUM(N16:N17)</f>
        <v>#DIV/0!</v>
      </c>
      <c r="O18" s="90" t="e">
        <f t="shared" ref="O18:P18" si="12">SUM(O16:O17)</f>
        <v>#DIV/0!</v>
      </c>
      <c r="P18" s="91" t="e">
        <f t="shared" si="12"/>
        <v>#DIV/0!</v>
      </c>
    </row>
    <row r="19" spans="3:16" ht="13.9" thickBot="1">
      <c r="F19" s="6"/>
      <c r="G19" s="108"/>
      <c r="H19" s="108"/>
      <c r="I19" s="108"/>
      <c r="J19" s="108"/>
      <c r="K19" s="108"/>
      <c r="L19" s="108"/>
      <c r="M19" s="108"/>
      <c r="N19" s="108"/>
      <c r="O19" s="108"/>
      <c r="P19" s="108"/>
    </row>
    <row r="20" spans="3:16" ht="13.9" thickBot="1">
      <c r="C20" s="98" t="s">
        <v>198</v>
      </c>
      <c r="D20" s="99" t="s">
        <v>199</v>
      </c>
      <c r="E20" s="8"/>
      <c r="F20" s="8"/>
      <c r="G20" s="64"/>
      <c r="H20" s="8"/>
      <c r="I20" s="48"/>
      <c r="J20" s="48"/>
      <c r="K20" s="48"/>
    </row>
    <row r="21" spans="3:16">
      <c r="C21" s="69">
        <v>10</v>
      </c>
      <c r="D21" s="20" t="s">
        <v>195</v>
      </c>
      <c r="E21" s="2"/>
      <c r="F21" s="2">
        <v>3</v>
      </c>
      <c r="G21" s="176">
        <v>0</v>
      </c>
      <c r="H21" s="78" t="e">
        <f>G23</f>
        <v>#DIV/0!</v>
      </c>
      <c r="I21" s="78" t="e">
        <f t="shared" ref="I21:P21" si="13">H23</f>
        <v>#DIV/0!</v>
      </c>
      <c r="J21" s="78" t="e">
        <f t="shared" si="13"/>
        <v>#DIV/0!</v>
      </c>
      <c r="K21" s="78" t="e">
        <f t="shared" si="13"/>
        <v>#DIV/0!</v>
      </c>
      <c r="L21" s="78" t="e">
        <f t="shared" si="13"/>
        <v>#DIV/0!</v>
      </c>
      <c r="M21" s="78" t="e">
        <f t="shared" si="13"/>
        <v>#DIV/0!</v>
      </c>
      <c r="N21" s="78" t="e">
        <f t="shared" si="13"/>
        <v>#DIV/0!</v>
      </c>
      <c r="O21" s="78" t="e">
        <f t="shared" si="13"/>
        <v>#DIV/0!</v>
      </c>
      <c r="P21" s="86" t="e">
        <f t="shared" si="13"/>
        <v>#DIV/0!</v>
      </c>
    </row>
    <row r="22" spans="3:16">
      <c r="C22" s="92">
        <v>11</v>
      </c>
      <c r="D22" s="93" t="s">
        <v>196</v>
      </c>
      <c r="E22" s="67"/>
      <c r="F22" s="67">
        <v>3</v>
      </c>
      <c r="G22" s="94" t="e">
        <f>G11/('1.MEAV'!$H$7+'1.MEAV'!$I$7)</f>
        <v>#DIV/0!</v>
      </c>
      <c r="H22" s="94" t="e">
        <f>H11/('1.MEAV'!$H$7+'1.MEAV'!$I$7)</f>
        <v>#DIV/0!</v>
      </c>
      <c r="I22" s="94" t="e">
        <f>I11/('1.MEAV'!$H$7+'1.MEAV'!$I$7)</f>
        <v>#DIV/0!</v>
      </c>
      <c r="J22" s="94" t="e">
        <f>J11/('1.MEAV'!$H$7+'1.MEAV'!$I$7)</f>
        <v>#DIV/0!</v>
      </c>
      <c r="K22" s="94" t="e">
        <f>K11/('1.MEAV'!$H$7+'1.MEAV'!$I$7)</f>
        <v>#DIV/0!</v>
      </c>
      <c r="L22" s="94" t="e">
        <f>$K11/('1.MEAV'!$H$7+'1.MEAV'!$I$7)</f>
        <v>#DIV/0!</v>
      </c>
      <c r="M22" s="94" t="e">
        <f>$K11/('1.MEAV'!$H$7+'1.MEAV'!$I$7)</f>
        <v>#DIV/0!</v>
      </c>
      <c r="N22" s="94" t="e">
        <f>$K11/('1.MEAV'!$H$7+'1.MEAV'!$I$7)</f>
        <v>#DIV/0!</v>
      </c>
      <c r="O22" s="94" t="e">
        <f>$K11/('1.MEAV'!$H$7+'1.MEAV'!$I$7)</f>
        <v>#DIV/0!</v>
      </c>
      <c r="P22" s="95" t="e">
        <f>$K11/('1.MEAV'!$H$7+'1.MEAV'!$I$7)</f>
        <v>#DIV/0!</v>
      </c>
    </row>
    <row r="23" spans="3:16" ht="13.9" thickBot="1">
      <c r="C23" s="89">
        <v>12</v>
      </c>
      <c r="D23" s="21" t="s">
        <v>197</v>
      </c>
      <c r="E23" s="16"/>
      <c r="F23" s="16">
        <v>3</v>
      </c>
      <c r="G23" s="90" t="e">
        <f>SUM(G21:G22)</f>
        <v>#DIV/0!</v>
      </c>
      <c r="H23" s="90" t="e">
        <f>SUM(H21:H22)</f>
        <v>#DIV/0!</v>
      </c>
      <c r="I23" s="90" t="e">
        <f t="shared" ref="I23" si="14">SUM(I21:I22)</f>
        <v>#DIV/0!</v>
      </c>
      <c r="J23" s="90" t="e">
        <f t="shared" ref="J23" si="15">SUM(J21:J22)</f>
        <v>#DIV/0!</v>
      </c>
      <c r="K23" s="90" t="e">
        <f t="shared" ref="K23" si="16">SUM(K21:K22)</f>
        <v>#DIV/0!</v>
      </c>
      <c r="L23" s="90" t="e">
        <f t="shared" ref="L23" si="17">SUM(L21:L22)</f>
        <v>#DIV/0!</v>
      </c>
      <c r="M23" s="90" t="e">
        <f t="shared" ref="M23" si="18">SUM(M21:M22)</f>
        <v>#DIV/0!</v>
      </c>
      <c r="N23" s="90" t="e">
        <f t="shared" ref="N23" si="19">SUM(N21:N22)</f>
        <v>#DIV/0!</v>
      </c>
      <c r="O23" s="90" t="e">
        <f t="shared" ref="O23" si="20">SUM(O21:O22)</f>
        <v>#DIV/0!</v>
      </c>
      <c r="P23" s="91" t="e">
        <f t="shared" ref="P23" si="21">SUM(P21:P22)</f>
        <v>#DIV/0!</v>
      </c>
    </row>
    <row r="24" spans="3:16" ht="13.9" thickBot="1">
      <c r="C24" s="7"/>
      <c r="D24" s="8"/>
      <c r="E24" s="6"/>
      <c r="F24" s="6"/>
      <c r="G24" s="108"/>
      <c r="H24" s="108"/>
      <c r="I24" s="108"/>
      <c r="J24" s="108"/>
      <c r="K24" s="108"/>
      <c r="L24" s="108"/>
      <c r="M24" s="108"/>
      <c r="N24" s="108"/>
      <c r="O24" s="108"/>
      <c r="P24" s="108"/>
    </row>
    <row r="25" spans="3:16" ht="13.9" thickBot="1">
      <c r="C25" s="98" t="s">
        <v>200</v>
      </c>
      <c r="D25" s="99" t="s">
        <v>201</v>
      </c>
      <c r="E25" s="8"/>
      <c r="F25" s="8"/>
      <c r="G25" s="64"/>
      <c r="H25" s="8"/>
      <c r="I25" s="48"/>
      <c r="J25" s="48"/>
      <c r="K25" s="48"/>
    </row>
    <row r="26" spans="3:16">
      <c r="C26" s="69">
        <v>13</v>
      </c>
      <c r="D26" s="20" t="s">
        <v>195</v>
      </c>
      <c r="E26" s="2"/>
      <c r="F26" s="2">
        <v>3</v>
      </c>
      <c r="G26" s="168"/>
      <c r="H26" s="168"/>
      <c r="I26" s="168"/>
      <c r="J26" s="168"/>
      <c r="K26" s="168"/>
      <c r="L26" s="171">
        <v>0</v>
      </c>
      <c r="M26" s="78" t="e">
        <f t="shared" ref="M26" si="22">L28</f>
        <v>#DIV/0!</v>
      </c>
      <c r="N26" s="78" t="e">
        <f t="shared" ref="N26" si="23">M28</f>
        <v>#DIV/0!</v>
      </c>
      <c r="O26" s="78" t="e">
        <f t="shared" ref="O26" si="24">N28</f>
        <v>#DIV/0!</v>
      </c>
      <c r="P26" s="86" t="e">
        <f t="shared" ref="P26" si="25">O28</f>
        <v>#DIV/0!</v>
      </c>
    </row>
    <row r="27" spans="3:16">
      <c r="C27" s="92">
        <v>14</v>
      </c>
      <c r="D27" s="93" t="s">
        <v>196</v>
      </c>
      <c r="E27" s="67"/>
      <c r="F27" s="67">
        <v>3</v>
      </c>
      <c r="G27" s="169"/>
      <c r="H27" s="169"/>
      <c r="I27" s="169"/>
      <c r="J27" s="169"/>
      <c r="K27" s="169"/>
      <c r="L27" s="94" t="e">
        <f>L13/('1.MEAV'!$H$7+'1.MEAV'!$I$7)</f>
        <v>#DIV/0!</v>
      </c>
      <c r="M27" s="94" t="e">
        <f>M13/('1.MEAV'!$H$7+'1.MEAV'!$I$7)</f>
        <v>#DIV/0!</v>
      </c>
      <c r="N27" s="94" t="e">
        <f>N13/('1.MEAV'!$H$7+'1.MEAV'!$I$7)</f>
        <v>#DIV/0!</v>
      </c>
      <c r="O27" s="94" t="e">
        <f>O13/('1.MEAV'!$H$7+'1.MEAV'!$I$7)</f>
        <v>#DIV/0!</v>
      </c>
      <c r="P27" s="95" t="e">
        <f>P13/('1.MEAV'!$H$7+'1.MEAV'!$I$7)</f>
        <v>#DIV/0!</v>
      </c>
    </row>
    <row r="28" spans="3:16" ht="13.9" thickBot="1">
      <c r="C28" s="89">
        <v>15</v>
      </c>
      <c r="D28" s="21" t="s">
        <v>197</v>
      </c>
      <c r="E28" s="16"/>
      <c r="F28" s="16">
        <v>3</v>
      </c>
      <c r="G28" s="170"/>
      <c r="H28" s="170"/>
      <c r="I28" s="170"/>
      <c r="J28" s="170"/>
      <c r="K28" s="170"/>
      <c r="L28" s="90" t="e">
        <f t="shared" ref="L28:P28" si="26">SUM(L26:L27)</f>
        <v>#DIV/0!</v>
      </c>
      <c r="M28" s="90" t="e">
        <f t="shared" si="26"/>
        <v>#DIV/0!</v>
      </c>
      <c r="N28" s="90" t="e">
        <f t="shared" si="26"/>
        <v>#DIV/0!</v>
      </c>
      <c r="O28" s="90" t="e">
        <f t="shared" si="26"/>
        <v>#DIV/0!</v>
      </c>
      <c r="P28" s="91" t="e">
        <f t="shared" si="26"/>
        <v>#DIV/0!</v>
      </c>
    </row>
    <row r="29" spans="3:16" ht="13.9" thickBot="1"/>
    <row r="30" spans="3:16" ht="13.9" thickBot="1">
      <c r="C30" s="98" t="s">
        <v>202</v>
      </c>
      <c r="D30" s="99" t="s">
        <v>203</v>
      </c>
      <c r="E30" s="8"/>
      <c r="F30" s="8"/>
      <c r="G30" s="8"/>
      <c r="H30" s="8"/>
      <c r="I30" s="48"/>
      <c r="J30" s="48"/>
      <c r="K30" s="48"/>
    </row>
    <row r="31" spans="3:16">
      <c r="C31" s="69">
        <v>16</v>
      </c>
      <c r="D31" s="20" t="s">
        <v>204</v>
      </c>
      <c r="E31" s="2"/>
      <c r="F31" s="2">
        <v>3</v>
      </c>
      <c r="G31" s="81" t="e">
        <f>$G$8-G18</f>
        <v>#DIV/0!</v>
      </c>
      <c r="H31" s="81" t="e">
        <f t="shared" ref="H31:P31" si="27">$G$8-H18</f>
        <v>#DIV/0!</v>
      </c>
      <c r="I31" s="81" t="e">
        <f t="shared" si="27"/>
        <v>#DIV/0!</v>
      </c>
      <c r="J31" s="81" t="e">
        <f t="shared" si="27"/>
        <v>#DIV/0!</v>
      </c>
      <c r="K31" s="81" t="e">
        <f t="shared" si="27"/>
        <v>#DIV/0!</v>
      </c>
      <c r="L31" s="81" t="e">
        <f t="shared" si="27"/>
        <v>#DIV/0!</v>
      </c>
      <c r="M31" s="81" t="e">
        <f t="shared" si="27"/>
        <v>#DIV/0!</v>
      </c>
      <c r="N31" s="81" t="e">
        <f t="shared" si="27"/>
        <v>#DIV/0!</v>
      </c>
      <c r="O31" s="81" t="e">
        <f t="shared" si="27"/>
        <v>#DIV/0!</v>
      </c>
      <c r="P31" s="87" t="e">
        <f t="shared" si="27"/>
        <v>#DIV/0!</v>
      </c>
    </row>
    <row r="32" spans="3:16">
      <c r="C32" s="68">
        <v>17</v>
      </c>
      <c r="D32" s="82" t="s">
        <v>205</v>
      </c>
      <c r="E32" s="66"/>
      <c r="F32" s="66">
        <v>3</v>
      </c>
      <c r="G32" s="79" t="e">
        <f>G11-G23</f>
        <v>#DIV/0!</v>
      </c>
      <c r="H32" s="79" t="e">
        <f t="shared" ref="H32:K32" si="28">H11-H23</f>
        <v>#DIV/0!</v>
      </c>
      <c r="I32" s="79" t="e">
        <f t="shared" si="28"/>
        <v>#DIV/0!</v>
      </c>
      <c r="J32" s="79" t="e">
        <f t="shared" si="28"/>
        <v>#DIV/0!</v>
      </c>
      <c r="K32" s="79" t="e">
        <f t="shared" si="28"/>
        <v>#DIV/0!</v>
      </c>
      <c r="L32" s="79" t="e">
        <f>$K11-L23</f>
        <v>#DIV/0!</v>
      </c>
      <c r="M32" s="79" t="e">
        <f t="shared" ref="M32:P32" si="29">$K11-M23</f>
        <v>#DIV/0!</v>
      </c>
      <c r="N32" s="79" t="e">
        <f t="shared" si="29"/>
        <v>#DIV/0!</v>
      </c>
      <c r="O32" s="79" t="e">
        <f t="shared" si="29"/>
        <v>#DIV/0!</v>
      </c>
      <c r="P32" s="85" t="e">
        <f t="shared" si="29"/>
        <v>#DIV/0!</v>
      </c>
    </row>
    <row r="33" spans="3:16">
      <c r="C33" s="92">
        <v>18</v>
      </c>
      <c r="D33" s="82" t="s">
        <v>206</v>
      </c>
      <c r="E33" s="67"/>
      <c r="F33" s="67"/>
      <c r="G33" s="169"/>
      <c r="H33" s="169"/>
      <c r="I33" s="169"/>
      <c r="J33" s="169"/>
      <c r="K33" s="169"/>
      <c r="L33" s="94" t="e">
        <f>L13-L28</f>
        <v>#DIV/0!</v>
      </c>
      <c r="M33" s="94" t="e">
        <f t="shared" ref="M33:P33" si="30">M13-M28</f>
        <v>#DIV/0!</v>
      </c>
      <c r="N33" s="94" t="e">
        <f t="shared" si="30"/>
        <v>#DIV/0!</v>
      </c>
      <c r="O33" s="94" t="e">
        <f t="shared" si="30"/>
        <v>#DIV/0!</v>
      </c>
      <c r="P33" s="95" t="e">
        <f t="shared" si="30"/>
        <v>#DIV/0!</v>
      </c>
    </row>
    <row r="34" spans="3:16" ht="13.9" thickBot="1">
      <c r="C34" s="89">
        <v>19</v>
      </c>
      <c r="D34" s="21" t="s">
        <v>207</v>
      </c>
      <c r="E34" s="16"/>
      <c r="F34" s="16">
        <v>3</v>
      </c>
      <c r="G34" s="91" t="e">
        <f t="shared" ref="G34:O34" si="31">SUM(G31:G33)</f>
        <v>#DIV/0!</v>
      </c>
      <c r="H34" s="91" t="e">
        <f t="shared" si="31"/>
        <v>#DIV/0!</v>
      </c>
      <c r="I34" s="91" t="e">
        <f t="shared" si="31"/>
        <v>#DIV/0!</v>
      </c>
      <c r="J34" s="91" t="e">
        <f t="shared" si="31"/>
        <v>#DIV/0!</v>
      </c>
      <c r="K34" s="91" t="e">
        <f t="shared" si="31"/>
        <v>#DIV/0!</v>
      </c>
      <c r="L34" s="91" t="e">
        <f t="shared" si="31"/>
        <v>#DIV/0!</v>
      </c>
      <c r="M34" s="91" t="e">
        <f t="shared" si="31"/>
        <v>#DIV/0!</v>
      </c>
      <c r="N34" s="91" t="e">
        <f t="shared" si="31"/>
        <v>#DIV/0!</v>
      </c>
      <c r="O34" s="91" t="e">
        <f t="shared" si="31"/>
        <v>#DIV/0!</v>
      </c>
      <c r="P34" s="91" t="e">
        <f>SUM(P31:P33)</f>
        <v>#DIV/0!</v>
      </c>
    </row>
    <row r="35" spans="3:16">
      <c r="D35" s="10"/>
      <c r="E35" s="6"/>
    </row>
    <row r="36" spans="3:16" ht="15.4">
      <c r="C36" s="189" t="s">
        <v>49</v>
      </c>
      <c r="D36" s="189"/>
      <c r="E36" s="24"/>
      <c r="F36" s="24"/>
      <c r="G36" s="24"/>
      <c r="H36" s="24"/>
      <c r="I36" s="24"/>
      <c r="J36" s="24"/>
      <c r="K36" s="24"/>
      <c r="L36" s="24"/>
      <c r="M36" s="24"/>
    </row>
    <row r="37" spans="3:16" ht="15.4">
      <c r="C37" s="25"/>
      <c r="D37" s="26"/>
      <c r="E37" s="24"/>
      <c r="F37" s="24"/>
      <c r="G37" s="24"/>
      <c r="H37" s="110"/>
      <c r="I37" s="24"/>
      <c r="J37" s="24"/>
      <c r="K37" s="24"/>
      <c r="L37" s="24"/>
      <c r="M37" s="24"/>
    </row>
    <row r="38" spans="3:16" ht="14.25" customHeight="1">
      <c r="C38" s="27"/>
      <c r="D38" s="88" t="s">
        <v>50</v>
      </c>
      <c r="E38" s="24"/>
      <c r="F38" s="24"/>
      <c r="G38" s="24"/>
      <c r="H38" s="75"/>
      <c r="I38" s="24"/>
      <c r="J38" s="24"/>
      <c r="K38" s="24"/>
      <c r="L38" s="24"/>
      <c r="M38" s="24"/>
    </row>
    <row r="39" spans="3:16" ht="15.4">
      <c r="C39" s="29"/>
      <c r="D39" s="28" t="s">
        <v>51</v>
      </c>
      <c r="E39" s="24"/>
      <c r="F39" s="24"/>
      <c r="G39" s="24"/>
      <c r="H39" s="24"/>
      <c r="I39" s="24"/>
      <c r="J39" s="24"/>
      <c r="K39" s="24"/>
      <c r="L39" s="24"/>
      <c r="M39" s="24"/>
    </row>
    <row r="40" spans="3:16" ht="15.4">
      <c r="C40" s="30"/>
      <c r="D40" s="28" t="s">
        <v>52</v>
      </c>
      <c r="E40" s="24"/>
      <c r="F40" s="24"/>
      <c r="G40" s="24"/>
      <c r="H40" s="24"/>
      <c r="I40" s="24"/>
      <c r="J40" s="24"/>
      <c r="K40" s="24"/>
      <c r="L40" s="24"/>
      <c r="M40" s="24"/>
    </row>
    <row r="41" spans="3:16" ht="15.75" thickBot="1">
      <c r="C41" s="31"/>
      <c r="D41" s="32"/>
      <c r="E41" s="24"/>
      <c r="F41" s="24"/>
      <c r="G41" s="24"/>
      <c r="H41" s="24"/>
      <c r="I41" s="24"/>
      <c r="J41" s="24"/>
      <c r="K41" s="24"/>
      <c r="L41" s="24"/>
      <c r="M41" s="24"/>
    </row>
    <row r="42" spans="3:16" ht="15" thickBot="1">
      <c r="C42" s="33" t="s">
        <v>53</v>
      </c>
      <c r="D42" s="34"/>
      <c r="E42" s="35"/>
      <c r="F42" s="35"/>
      <c r="G42" s="35"/>
      <c r="H42" s="35"/>
      <c r="I42" s="35"/>
      <c r="J42" s="35"/>
      <c r="K42" s="35"/>
      <c r="L42" s="35"/>
      <c r="M42" s="36"/>
    </row>
    <row r="43" spans="3:16" ht="15" thickBot="1">
      <c r="C43" s="37"/>
      <c r="D43" s="38"/>
      <c r="E43" s="39"/>
      <c r="F43" s="39"/>
      <c r="G43" s="39"/>
      <c r="H43" s="39"/>
      <c r="I43" s="39"/>
      <c r="J43" s="39"/>
      <c r="K43" s="39"/>
      <c r="L43" s="39"/>
      <c r="M43" s="39"/>
    </row>
    <row r="44" spans="3:16" ht="13.9" thickBot="1">
      <c r="C44" s="122" t="s">
        <v>54</v>
      </c>
      <c r="D44" s="212" t="s">
        <v>55</v>
      </c>
      <c r="E44" s="213"/>
      <c r="F44" s="213"/>
      <c r="G44" s="213"/>
      <c r="H44" s="213"/>
      <c r="I44" s="213"/>
      <c r="J44" s="213"/>
      <c r="K44" s="213"/>
      <c r="L44" s="213"/>
      <c r="M44" s="214"/>
    </row>
    <row r="45" spans="3:16" ht="15.75" customHeight="1" thickBot="1">
      <c r="C45" s="43">
        <v>1</v>
      </c>
      <c r="D45" s="224" t="s">
        <v>208</v>
      </c>
      <c r="E45" s="225"/>
      <c r="F45" s="225"/>
      <c r="G45" s="225"/>
      <c r="H45" s="225"/>
      <c r="I45" s="225"/>
      <c r="J45" s="225"/>
      <c r="K45" s="225"/>
      <c r="L45" s="225"/>
      <c r="M45" s="226"/>
    </row>
    <row r="46" spans="3:16" ht="15.75" customHeight="1" thickBot="1">
      <c r="C46" s="43">
        <v>2</v>
      </c>
      <c r="D46" s="224" t="s">
        <v>209</v>
      </c>
      <c r="E46" s="225"/>
      <c r="F46" s="225"/>
      <c r="G46" s="225"/>
      <c r="H46" s="225"/>
      <c r="I46" s="225"/>
      <c r="J46" s="225"/>
      <c r="K46" s="225"/>
      <c r="L46" s="225"/>
      <c r="M46" s="226"/>
    </row>
    <row r="47" spans="3:16" ht="15.75" customHeight="1" thickBot="1">
      <c r="C47" s="43">
        <v>3</v>
      </c>
      <c r="D47" s="224" t="s">
        <v>210</v>
      </c>
      <c r="E47" s="225"/>
      <c r="F47" s="225"/>
      <c r="G47" s="225"/>
      <c r="H47" s="225"/>
      <c r="I47" s="225"/>
      <c r="J47" s="225"/>
      <c r="K47" s="225"/>
      <c r="L47" s="225"/>
      <c r="M47" s="226"/>
    </row>
    <row r="48" spans="3:16" ht="15.75" customHeight="1" thickBot="1">
      <c r="C48" s="43">
        <v>4</v>
      </c>
      <c r="D48" s="227" t="s">
        <v>211</v>
      </c>
      <c r="E48" s="228"/>
      <c r="F48" s="228"/>
      <c r="G48" s="228"/>
      <c r="H48" s="228"/>
      <c r="I48" s="228"/>
      <c r="J48" s="228"/>
      <c r="K48" s="228"/>
      <c r="L48" s="228"/>
      <c r="M48" s="229"/>
    </row>
    <row r="49" spans="3:13" ht="15.75" customHeight="1" thickBot="1">
      <c r="C49" s="43">
        <v>5</v>
      </c>
      <c r="D49" s="224" t="s">
        <v>209</v>
      </c>
      <c r="E49" s="225"/>
      <c r="F49" s="225"/>
      <c r="G49" s="225"/>
      <c r="H49" s="225"/>
      <c r="I49" s="225"/>
      <c r="J49" s="225"/>
      <c r="K49" s="225"/>
      <c r="L49" s="225"/>
      <c r="M49" s="226"/>
    </row>
    <row r="50" spans="3:13" ht="15.75" customHeight="1" thickBot="1">
      <c r="C50" s="43">
        <v>6</v>
      </c>
      <c r="D50" s="227" t="s">
        <v>212</v>
      </c>
      <c r="E50" s="228"/>
      <c r="F50" s="228"/>
      <c r="G50" s="228"/>
      <c r="H50" s="228"/>
      <c r="I50" s="228"/>
      <c r="J50" s="228"/>
      <c r="K50" s="228"/>
      <c r="L50" s="228"/>
      <c r="M50" s="229"/>
    </row>
    <row r="51" spans="3:13" ht="28.5" customHeight="1" thickBot="1">
      <c r="C51" s="43">
        <v>7</v>
      </c>
      <c r="D51" s="224" t="s">
        <v>213</v>
      </c>
      <c r="E51" s="225"/>
      <c r="F51" s="225"/>
      <c r="G51" s="225"/>
      <c r="H51" s="225"/>
      <c r="I51" s="225"/>
      <c r="J51" s="225"/>
      <c r="K51" s="225"/>
      <c r="L51" s="225"/>
      <c r="M51" s="226"/>
    </row>
    <row r="52" spans="3:13" ht="15.75" customHeight="1" thickBot="1">
      <c r="C52" s="43">
        <v>8</v>
      </c>
      <c r="D52" s="224" t="s">
        <v>214</v>
      </c>
      <c r="E52" s="225"/>
      <c r="F52" s="225"/>
      <c r="G52" s="225"/>
      <c r="H52" s="225"/>
      <c r="I52" s="225"/>
      <c r="J52" s="225"/>
      <c r="K52" s="225"/>
      <c r="L52" s="225"/>
      <c r="M52" s="226"/>
    </row>
    <row r="53" spans="3:13" ht="15.75" customHeight="1" thickBot="1">
      <c r="C53" s="43">
        <v>9</v>
      </c>
      <c r="D53" s="224" t="s">
        <v>215</v>
      </c>
      <c r="E53" s="225"/>
      <c r="F53" s="225"/>
      <c r="G53" s="225"/>
      <c r="H53" s="225"/>
      <c r="I53" s="225"/>
      <c r="J53" s="225"/>
      <c r="K53" s="225"/>
      <c r="L53" s="225"/>
      <c r="M53" s="226"/>
    </row>
    <row r="54" spans="3:13" ht="18" customHeight="1" thickBot="1">
      <c r="C54" s="43">
        <v>10</v>
      </c>
      <c r="D54" s="224" t="s">
        <v>216</v>
      </c>
      <c r="E54" s="225"/>
      <c r="F54" s="225"/>
      <c r="G54" s="225"/>
      <c r="H54" s="225"/>
      <c r="I54" s="225"/>
      <c r="J54" s="225"/>
      <c r="K54" s="225"/>
      <c r="L54" s="225"/>
      <c r="M54" s="226"/>
    </row>
    <row r="55" spans="3:13" ht="15.75" customHeight="1" thickBot="1">
      <c r="C55" s="43">
        <v>11</v>
      </c>
      <c r="D55" s="224" t="s">
        <v>217</v>
      </c>
      <c r="E55" s="225"/>
      <c r="F55" s="225"/>
      <c r="G55" s="225"/>
      <c r="H55" s="225"/>
      <c r="I55" s="225"/>
      <c r="J55" s="225"/>
      <c r="K55" s="225"/>
      <c r="L55" s="225"/>
      <c r="M55" s="226"/>
    </row>
    <row r="56" spans="3:13" ht="15.75" customHeight="1" thickBot="1">
      <c r="C56" s="43">
        <v>12</v>
      </c>
      <c r="D56" s="224" t="s">
        <v>218</v>
      </c>
      <c r="E56" s="225"/>
      <c r="F56" s="225"/>
      <c r="G56" s="225"/>
      <c r="H56" s="225"/>
      <c r="I56" s="225"/>
      <c r="J56" s="225"/>
      <c r="K56" s="225"/>
      <c r="L56" s="225"/>
      <c r="M56" s="226"/>
    </row>
    <row r="57" spans="3:13" ht="15.75" customHeight="1" thickBot="1">
      <c r="C57" s="43">
        <v>13</v>
      </c>
      <c r="D57" s="224" t="s">
        <v>219</v>
      </c>
      <c r="E57" s="225"/>
      <c r="F57" s="225"/>
      <c r="G57" s="225"/>
      <c r="H57" s="225"/>
      <c r="I57" s="225"/>
      <c r="J57" s="225"/>
      <c r="K57" s="225"/>
      <c r="L57" s="225"/>
      <c r="M57" s="226"/>
    </row>
    <row r="58" spans="3:13" ht="15.75" customHeight="1" thickBot="1">
      <c r="C58" s="43">
        <v>14</v>
      </c>
      <c r="D58" s="224" t="s">
        <v>220</v>
      </c>
      <c r="E58" s="225"/>
      <c r="F58" s="225"/>
      <c r="G58" s="225"/>
      <c r="H58" s="225"/>
      <c r="I58" s="225"/>
      <c r="J58" s="225"/>
      <c r="K58" s="225"/>
      <c r="L58" s="225"/>
      <c r="M58" s="226"/>
    </row>
    <row r="59" spans="3:13" ht="15.75" customHeight="1" thickBot="1">
      <c r="C59" s="43">
        <v>15</v>
      </c>
      <c r="D59" s="224" t="s">
        <v>221</v>
      </c>
      <c r="E59" s="225"/>
      <c r="F59" s="225"/>
      <c r="G59" s="225"/>
      <c r="H59" s="225"/>
      <c r="I59" s="225"/>
      <c r="J59" s="225"/>
      <c r="K59" s="225"/>
      <c r="L59" s="225"/>
      <c r="M59" s="226"/>
    </row>
    <row r="60" spans="3:13" ht="15.75" customHeight="1" thickBot="1">
      <c r="C60" s="43">
        <v>16</v>
      </c>
      <c r="D60" s="227" t="s">
        <v>222</v>
      </c>
      <c r="E60" s="228"/>
      <c r="F60" s="228"/>
      <c r="G60" s="228"/>
      <c r="H60" s="228"/>
      <c r="I60" s="228"/>
      <c r="J60" s="228"/>
      <c r="K60" s="228"/>
      <c r="L60" s="228"/>
      <c r="M60" s="229"/>
    </row>
    <row r="61" spans="3:13" ht="15.75" customHeight="1" thickBot="1">
      <c r="C61" s="43">
        <v>17</v>
      </c>
      <c r="D61" s="224" t="s">
        <v>223</v>
      </c>
      <c r="E61" s="225"/>
      <c r="F61" s="225"/>
      <c r="G61" s="225"/>
      <c r="H61" s="225"/>
      <c r="I61" s="225"/>
      <c r="J61" s="225"/>
      <c r="K61" s="225"/>
      <c r="L61" s="225"/>
      <c r="M61" s="226"/>
    </row>
    <row r="62" spans="3:13" ht="15.75" customHeight="1" thickBot="1">
      <c r="C62" s="43">
        <v>18</v>
      </c>
      <c r="D62" s="224" t="s">
        <v>224</v>
      </c>
      <c r="E62" s="225"/>
      <c r="F62" s="225"/>
      <c r="G62" s="225"/>
      <c r="H62" s="225"/>
      <c r="I62" s="225"/>
      <c r="J62" s="225"/>
      <c r="K62" s="225"/>
      <c r="L62" s="225"/>
      <c r="M62" s="226"/>
    </row>
    <row r="63" spans="3:13" ht="15.75" customHeight="1" thickBot="1">
      <c r="C63" s="125">
        <v>19</v>
      </c>
      <c r="D63" s="227" t="s">
        <v>225</v>
      </c>
      <c r="E63" s="228"/>
      <c r="F63" s="228"/>
      <c r="G63" s="228"/>
      <c r="H63" s="228"/>
      <c r="I63" s="228"/>
      <c r="J63" s="228"/>
      <c r="K63" s="228"/>
      <c r="L63" s="228"/>
      <c r="M63" s="229"/>
    </row>
  </sheetData>
  <mergeCells count="23">
    <mergeCell ref="D54:M54"/>
    <mergeCell ref="D55:M55"/>
    <mergeCell ref="D56:M56"/>
    <mergeCell ref="D62:M62"/>
    <mergeCell ref="D61:M61"/>
    <mergeCell ref="D63:M63"/>
    <mergeCell ref="D59:M59"/>
    <mergeCell ref="D57:M57"/>
    <mergeCell ref="D58:M58"/>
    <mergeCell ref="D60:M60"/>
    <mergeCell ref="D46:M46"/>
    <mergeCell ref="C3:D3"/>
    <mergeCell ref="C36:D36"/>
    <mergeCell ref="D44:M44"/>
    <mergeCell ref="D45:M45"/>
    <mergeCell ref="G4:P4"/>
    <mergeCell ref="D47:M47"/>
    <mergeCell ref="D48:M48"/>
    <mergeCell ref="D51:M51"/>
    <mergeCell ref="D52:M52"/>
    <mergeCell ref="D53:M53"/>
    <mergeCell ref="D50:M50"/>
    <mergeCell ref="D49:M49"/>
  </mergeCells>
  <pageMargins left="0.70866141732283472" right="0.70866141732283472" top="0.74803149606299213" bottom="0.74803149606299213" header="0.31496062992125984" footer="0.31496062992125984"/>
  <pageSetup paperSize="9" scale="57"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9C7479-A20C-4221-A9CC-282B518F9C4C}">
  <sheetPr>
    <pageSetUpPr fitToPage="1"/>
  </sheetPr>
  <dimension ref="A1:P63"/>
  <sheetViews>
    <sheetView view="pageBreakPreview" zoomScaleNormal="100" zoomScaleSheetLayoutView="100" workbookViewId="0">
      <selection activeCell="G17" sqref="G17"/>
    </sheetView>
  </sheetViews>
  <sheetFormatPr defaultColWidth="8.75" defaultRowHeight="13.5"/>
  <cols>
    <col min="1" max="2" width="5.75" customWidth="1"/>
    <col min="3" max="3" width="5" customWidth="1"/>
    <col min="4" max="4" width="33.5" customWidth="1"/>
    <col min="6" max="6" width="6.25" customWidth="1"/>
    <col min="7" max="16" width="7.375" customWidth="1"/>
    <col min="17" max="17" width="1.625" customWidth="1"/>
    <col min="18" max="18" width="2.375" customWidth="1"/>
  </cols>
  <sheetData>
    <row r="1" spans="1:16" ht="19.899999999999999">
      <c r="A1" s="9">
        <v>7</v>
      </c>
      <c r="B1" s="9" t="s">
        <v>226</v>
      </c>
    </row>
    <row r="2" spans="1:16" ht="13.9" thickBot="1"/>
    <row r="3" spans="1:16" ht="26.65" thickBot="1">
      <c r="C3" s="187" t="s">
        <v>28</v>
      </c>
      <c r="D3" s="188"/>
      <c r="E3" s="1" t="s">
        <v>29</v>
      </c>
      <c r="F3" s="70" t="s">
        <v>116</v>
      </c>
      <c r="G3" s="70" t="s">
        <v>126</v>
      </c>
      <c r="H3" s="70" t="s">
        <v>127</v>
      </c>
      <c r="I3" s="70" t="s">
        <v>128</v>
      </c>
      <c r="J3" s="70" t="s">
        <v>129</v>
      </c>
      <c r="K3" s="70" t="s">
        <v>130</v>
      </c>
      <c r="L3" s="70" t="s">
        <v>131</v>
      </c>
      <c r="M3" s="70" t="s">
        <v>132</v>
      </c>
      <c r="N3" s="70" t="s">
        <v>133</v>
      </c>
      <c r="O3" s="70" t="s">
        <v>134</v>
      </c>
      <c r="P3" s="70" t="s">
        <v>135</v>
      </c>
    </row>
    <row r="4" spans="1:16" ht="13.9" thickBot="1">
      <c r="C4" s="141"/>
      <c r="D4" s="141"/>
      <c r="E4" s="142"/>
      <c r="F4" s="143"/>
      <c r="G4" s="230" t="s">
        <v>136</v>
      </c>
      <c r="H4" s="231"/>
      <c r="I4" s="231"/>
      <c r="J4" s="231"/>
      <c r="K4" s="231"/>
      <c r="L4" s="231"/>
      <c r="M4" s="231"/>
      <c r="N4" s="231"/>
      <c r="O4" s="231"/>
      <c r="P4" s="232"/>
    </row>
    <row r="5" spans="1:16" ht="18" customHeight="1" thickBot="1">
      <c r="G5" s="1" t="s">
        <v>137</v>
      </c>
      <c r="H5" s="1" t="s">
        <v>137</v>
      </c>
      <c r="I5" s="1" t="s">
        <v>137</v>
      </c>
      <c r="J5" s="1" t="s">
        <v>137</v>
      </c>
      <c r="K5" s="1" t="s">
        <v>137</v>
      </c>
      <c r="L5" s="1" t="s">
        <v>137</v>
      </c>
      <c r="M5" s="1" t="s">
        <v>137</v>
      </c>
      <c r="N5" s="1" t="s">
        <v>137</v>
      </c>
      <c r="O5" s="1" t="s">
        <v>137</v>
      </c>
      <c r="P5" s="1" t="s">
        <v>137</v>
      </c>
    </row>
    <row r="6" spans="1:16" ht="16.5" customHeight="1" thickBot="1">
      <c r="C6" s="8"/>
      <c r="D6" s="8"/>
      <c r="E6" s="8"/>
      <c r="F6" s="8"/>
      <c r="G6" s="8"/>
      <c r="H6" s="8"/>
      <c r="I6" s="48"/>
      <c r="J6" s="48"/>
      <c r="K6" s="48"/>
    </row>
    <row r="7" spans="1:16" ht="13.9" thickBot="1">
      <c r="C7" s="98" t="s">
        <v>37</v>
      </c>
      <c r="D7" s="99" t="s">
        <v>227</v>
      </c>
      <c r="E7" s="8"/>
      <c r="F7" s="8"/>
      <c r="G7" s="8"/>
      <c r="H7" s="8"/>
      <c r="I7" s="48"/>
      <c r="J7" s="48"/>
      <c r="K7" s="48"/>
    </row>
    <row r="8" spans="1:16">
      <c r="C8" s="69">
        <v>1</v>
      </c>
      <c r="D8" s="20" t="s">
        <v>189</v>
      </c>
      <c r="E8" s="2"/>
      <c r="F8" s="2">
        <v>3</v>
      </c>
      <c r="G8" s="78">
        <f>'1.MEAV'!G8</f>
        <v>176.05401470598494</v>
      </c>
      <c r="H8" s="76"/>
      <c r="I8" s="76"/>
      <c r="J8" s="76"/>
      <c r="K8" s="76"/>
      <c r="L8" s="76"/>
      <c r="M8" s="76"/>
      <c r="N8" s="76"/>
      <c r="O8" s="76"/>
      <c r="P8" s="83"/>
    </row>
    <row r="9" spans="1:16">
      <c r="C9" s="72">
        <v>2</v>
      </c>
      <c r="D9" s="73" t="s">
        <v>190</v>
      </c>
      <c r="E9" s="74"/>
      <c r="F9" s="66">
        <v>3</v>
      </c>
      <c r="G9" s="80">
        <v>0</v>
      </c>
      <c r="H9" s="77">
        <f>G11</f>
        <v>4.6269530283357501</v>
      </c>
      <c r="I9" s="77">
        <f t="shared" ref="I9:K9" si="0">H11</f>
        <v>10.080808978536174</v>
      </c>
      <c r="J9" s="77">
        <f t="shared" si="0"/>
        <v>15.956372636925909</v>
      </c>
      <c r="K9" s="77">
        <f t="shared" si="0"/>
        <v>21.37536864965983</v>
      </c>
      <c r="L9" s="77"/>
      <c r="M9" s="77"/>
      <c r="N9" s="77"/>
      <c r="O9" s="77"/>
      <c r="P9" s="84"/>
    </row>
    <row r="10" spans="1:16">
      <c r="C10" s="68">
        <v>3</v>
      </c>
      <c r="D10" s="82" t="s">
        <v>115</v>
      </c>
      <c r="E10" s="66"/>
      <c r="F10" s="66">
        <v>3</v>
      </c>
      <c r="G10" s="79">
        <f>'4.Additions'!P9+'4.Additions'!P16</f>
        <v>4.6269530283357501</v>
      </c>
      <c r="H10" s="79">
        <f>'4.Additions'!Q9+'4.Additions'!Q16</f>
        <v>5.453855950200424</v>
      </c>
      <c r="I10" s="79">
        <f>'4.Additions'!R9+'4.Additions'!R16</f>
        <v>5.8755636583897353</v>
      </c>
      <c r="J10" s="79">
        <f>'4.Additions'!S9+'4.Additions'!S16</f>
        <v>5.4189960127339214</v>
      </c>
      <c r="K10" s="79">
        <f>'4.Additions'!T9+'4.Additions'!T16</f>
        <v>4.7813740274079173</v>
      </c>
      <c r="L10" s="79">
        <f>'4.Additions'!U9+'4.Additions'!U16</f>
        <v>0</v>
      </c>
      <c r="M10" s="79">
        <f>'4.Additions'!V9+'4.Additions'!V16</f>
        <v>0</v>
      </c>
      <c r="N10" s="79">
        <f>'4.Additions'!W9+'4.Additions'!W16</f>
        <v>0</v>
      </c>
      <c r="O10" s="79">
        <f>'4.Additions'!X9+'4.Additions'!X16</f>
        <v>0</v>
      </c>
      <c r="P10" s="85">
        <f>'4.Additions'!Y9+'4.Additions'!Y16</f>
        <v>0</v>
      </c>
    </row>
    <row r="11" spans="1:16">
      <c r="C11" s="68">
        <v>4</v>
      </c>
      <c r="D11" s="82" t="s">
        <v>191</v>
      </c>
      <c r="E11" s="66"/>
      <c r="F11" s="66">
        <v>3</v>
      </c>
      <c r="G11" s="79">
        <f>G9+G10</f>
        <v>4.6269530283357501</v>
      </c>
      <c r="H11" s="79">
        <f t="shared" ref="H11:K11" si="1">H9+H10</f>
        <v>10.080808978536174</v>
      </c>
      <c r="I11" s="79">
        <f t="shared" si="1"/>
        <v>15.956372636925909</v>
      </c>
      <c r="J11" s="79">
        <f t="shared" si="1"/>
        <v>21.37536864965983</v>
      </c>
      <c r="K11" s="79">
        <f t="shared" si="1"/>
        <v>26.156742677067747</v>
      </c>
      <c r="L11" s="172"/>
      <c r="M11" s="172"/>
      <c r="N11" s="172"/>
      <c r="O11" s="172"/>
      <c r="P11" s="175"/>
    </row>
    <row r="12" spans="1:16">
      <c r="C12" s="68">
        <v>5</v>
      </c>
      <c r="D12" s="82" t="s">
        <v>192</v>
      </c>
      <c r="E12" s="66"/>
      <c r="F12" s="66">
        <v>3</v>
      </c>
      <c r="G12" s="172"/>
      <c r="H12" s="172"/>
      <c r="I12" s="172"/>
      <c r="J12" s="172"/>
      <c r="K12" s="172"/>
      <c r="L12" s="174">
        <v>0</v>
      </c>
      <c r="M12" s="79">
        <f>L13</f>
        <v>0</v>
      </c>
      <c r="N12" s="79">
        <f t="shared" ref="N12:P12" si="2">M13</f>
        <v>0</v>
      </c>
      <c r="O12" s="79">
        <f t="shared" si="2"/>
        <v>0</v>
      </c>
      <c r="P12" s="85">
        <f t="shared" si="2"/>
        <v>0</v>
      </c>
    </row>
    <row r="13" spans="1:16" ht="13.9" thickBot="1">
      <c r="C13" s="89">
        <v>6</v>
      </c>
      <c r="D13" s="21" t="s">
        <v>228</v>
      </c>
      <c r="E13" s="16"/>
      <c r="F13" s="16">
        <v>3</v>
      </c>
      <c r="G13" s="173"/>
      <c r="H13" s="173"/>
      <c r="I13" s="173"/>
      <c r="J13" s="173"/>
      <c r="K13" s="173"/>
      <c r="L13" s="90">
        <f>L10+L12</f>
        <v>0</v>
      </c>
      <c r="M13" s="90">
        <f t="shared" ref="M13:P13" si="3">M10+M12</f>
        <v>0</v>
      </c>
      <c r="N13" s="90">
        <f t="shared" si="3"/>
        <v>0</v>
      </c>
      <c r="O13" s="90">
        <f t="shared" si="3"/>
        <v>0</v>
      </c>
      <c r="P13" s="91">
        <f t="shared" si="3"/>
        <v>0</v>
      </c>
    </row>
    <row r="14" spans="1:16" ht="13.9" thickBot="1"/>
    <row r="15" spans="1:16" ht="13.9" thickBot="1">
      <c r="C15" s="98" t="s">
        <v>44</v>
      </c>
      <c r="D15" s="99" t="s">
        <v>229</v>
      </c>
      <c r="E15" s="8"/>
      <c r="F15" s="8"/>
      <c r="G15" s="8"/>
      <c r="H15" s="8"/>
      <c r="I15" s="48"/>
      <c r="J15" s="48"/>
      <c r="K15" s="48"/>
    </row>
    <row r="16" spans="1:16">
      <c r="C16" s="69">
        <v>7</v>
      </c>
      <c r="D16" s="20" t="s">
        <v>195</v>
      </c>
      <c r="E16" s="2"/>
      <c r="F16" s="2">
        <v>3</v>
      </c>
      <c r="G16" s="81">
        <f>'1.MEAV'!G8-'1.MEAV'!J8</f>
        <v>100.78539908982867</v>
      </c>
      <c r="H16" s="78">
        <f>G18</f>
        <v>105.92923077963229</v>
      </c>
      <c r="I16" s="78">
        <f t="shared" ref="I16:P16" si="4">H18</f>
        <v>111.07306246943591</v>
      </c>
      <c r="J16" s="78">
        <f t="shared" si="4"/>
        <v>116.21689415923953</v>
      </c>
      <c r="K16" s="78">
        <f t="shared" si="4"/>
        <v>121.36072584904315</v>
      </c>
      <c r="L16" s="78">
        <f t="shared" si="4"/>
        <v>126.50455753884677</v>
      </c>
      <c r="M16" s="78">
        <f t="shared" si="4"/>
        <v>131.64838922865039</v>
      </c>
      <c r="N16" s="78">
        <f t="shared" si="4"/>
        <v>136.79222091845401</v>
      </c>
      <c r="O16" s="78">
        <f t="shared" si="4"/>
        <v>141.93605260825763</v>
      </c>
      <c r="P16" s="86">
        <f t="shared" si="4"/>
        <v>147.07988429806124</v>
      </c>
    </row>
    <row r="17" spans="3:16">
      <c r="C17" s="92">
        <v>8</v>
      </c>
      <c r="D17" s="93" t="s">
        <v>196</v>
      </c>
      <c r="E17" s="67"/>
      <c r="F17" s="67">
        <v>3</v>
      </c>
      <c r="G17" s="94">
        <f>IF(($G$8/('1.MEAV'!$H$8+'1.MEAV'!$I$8)+G16)&gt;$G$8,MAX(0,$G$8-F18),$G$8/('1.MEAV'!$H$8+'1.MEAV'!$I$8))</f>
        <v>5.1438316898036129</v>
      </c>
      <c r="H17" s="94">
        <f>IF(($G$8/('1.MEAV'!$H$8+'1.MEAV'!$I$8)+H16)&gt;$G$8,MAX(0,$G$8-G18),$G$8/('1.MEAV'!$H$8+'1.MEAV'!$I$8))</f>
        <v>5.1438316898036129</v>
      </c>
      <c r="I17" s="94">
        <f>IF(($G$8/('1.MEAV'!$H$8+'1.MEAV'!$I$8)+I16)&gt;$G$8,MAX(0,$G$8-H18),$G$8/('1.MEAV'!$H$8+'1.MEAV'!$I$8))</f>
        <v>5.1438316898036129</v>
      </c>
      <c r="J17" s="94">
        <f>IF(($G$8/('1.MEAV'!$H$8+'1.MEAV'!$I$8)+J16)&gt;$G$8,MAX(0,$G$8-I18),$G$8/('1.MEAV'!$H$8+'1.MEAV'!$I$8))</f>
        <v>5.1438316898036129</v>
      </c>
      <c r="K17" s="94">
        <f>IF(($G$8/('1.MEAV'!$H$8+'1.MEAV'!$I$8)+K16)&gt;$G$8,MAX(0,$G$8-J18),$G$8/('1.MEAV'!$H$8+'1.MEAV'!$I$8))</f>
        <v>5.1438316898036129</v>
      </c>
      <c r="L17" s="94">
        <f>IF(($G$8/('1.MEAV'!$H$8+'1.MEAV'!$I$8)+L16)&gt;$G$8,MAX(0,$G$8-K18),$G$8/('1.MEAV'!$H$8+'1.MEAV'!$I$8))</f>
        <v>5.1438316898036129</v>
      </c>
      <c r="M17" s="94">
        <f>IF(($G$8/('1.MEAV'!$H$8+'1.MEAV'!$I$8)+M16)&gt;$G$8,MAX(0,$G$8-L18),$G$8/('1.MEAV'!$H$8+'1.MEAV'!$I$8))</f>
        <v>5.1438316898036129</v>
      </c>
      <c r="N17" s="94">
        <f>IF(($G$8/('1.MEAV'!$H$8+'1.MEAV'!$I$8)+N16)&gt;$G$8,MAX(0,$G$8-M18),$G$8/('1.MEAV'!$H$8+'1.MEAV'!$I$8))</f>
        <v>5.1438316898036129</v>
      </c>
      <c r="O17" s="94">
        <f>IF(($G$8/('1.MEAV'!$H$8+'1.MEAV'!$I$8)+O16)&gt;$G$8,MAX(0,$G$8-N18),$G$8/('1.MEAV'!$H$8+'1.MEAV'!$I$8))</f>
        <v>5.1438316898036129</v>
      </c>
      <c r="P17" s="95">
        <f>IF(($G$8/('1.MEAV'!$H$8+'1.MEAV'!$I$8)+P16)&gt;$G$8,MAX(0,$G$8-O18),$G$8/('1.MEAV'!$H$8+'1.MEAV'!$I$8))</f>
        <v>5.1438316898036129</v>
      </c>
    </row>
    <row r="18" spans="3:16" ht="13.9" thickBot="1">
      <c r="C18" s="89">
        <v>9</v>
      </c>
      <c r="D18" s="21" t="s">
        <v>197</v>
      </c>
      <c r="E18" s="16"/>
      <c r="F18" s="16">
        <v>3</v>
      </c>
      <c r="G18" s="90">
        <f>SUM(G16:G17)</f>
        <v>105.92923077963229</v>
      </c>
      <c r="H18" s="90">
        <f>SUM(H16:H17)</f>
        <v>111.07306246943591</v>
      </c>
      <c r="I18" s="90">
        <f t="shared" ref="I18:P18" si="5">SUM(I16:I17)</f>
        <v>116.21689415923953</v>
      </c>
      <c r="J18" s="90">
        <f t="shared" si="5"/>
        <v>121.36072584904315</v>
      </c>
      <c r="K18" s="90">
        <f t="shared" si="5"/>
        <v>126.50455753884677</v>
      </c>
      <c r="L18" s="90">
        <f t="shared" si="5"/>
        <v>131.64838922865039</v>
      </c>
      <c r="M18" s="90">
        <f t="shared" si="5"/>
        <v>136.79222091845401</v>
      </c>
      <c r="N18" s="90">
        <f t="shared" si="5"/>
        <v>141.93605260825763</v>
      </c>
      <c r="O18" s="90">
        <f t="shared" si="5"/>
        <v>147.07988429806124</v>
      </c>
      <c r="P18" s="91">
        <f t="shared" si="5"/>
        <v>152.22371598786486</v>
      </c>
    </row>
    <row r="19" spans="3:16" ht="13.9" thickBot="1">
      <c r="F19" s="6"/>
      <c r="G19" s="108"/>
      <c r="H19" s="108"/>
      <c r="I19" s="108"/>
      <c r="J19" s="108"/>
      <c r="K19" s="108"/>
      <c r="L19" s="108"/>
      <c r="M19" s="108"/>
      <c r="N19" s="108"/>
      <c r="O19" s="108"/>
      <c r="P19" s="108"/>
    </row>
    <row r="20" spans="3:16" ht="13.9" thickBot="1">
      <c r="C20" s="98" t="s">
        <v>198</v>
      </c>
      <c r="D20" s="99" t="s">
        <v>230</v>
      </c>
      <c r="E20" s="8"/>
      <c r="F20" s="8"/>
      <c r="G20" s="64"/>
      <c r="H20" s="8"/>
      <c r="I20" s="48"/>
      <c r="J20" s="48"/>
      <c r="K20" s="48"/>
    </row>
    <row r="21" spans="3:16">
      <c r="C21" s="69">
        <v>10</v>
      </c>
      <c r="D21" s="20" t="s">
        <v>195</v>
      </c>
      <c r="E21" s="2"/>
      <c r="F21" s="2">
        <v>3</v>
      </c>
      <c r="G21" s="176">
        <v>0</v>
      </c>
      <c r="H21" s="78">
        <f>G23</f>
        <v>0.13518730404491672</v>
      </c>
      <c r="I21" s="78">
        <f t="shared" ref="I21:P21" si="6">H23</f>
        <v>0.42972182385833169</v>
      </c>
      <c r="J21" s="78">
        <f t="shared" si="6"/>
        <v>0.89592474096422903</v>
      </c>
      <c r="K21" s="78">
        <f t="shared" si="6"/>
        <v>1.5204563588598878</v>
      </c>
      <c r="L21" s="78">
        <f t="shared" si="6"/>
        <v>2.2846870531103711</v>
      </c>
      <c r="M21" s="78">
        <f t="shared" si="6"/>
        <v>3.0489177473608544</v>
      </c>
      <c r="N21" s="78">
        <f t="shared" si="6"/>
        <v>3.8131484416113377</v>
      </c>
      <c r="O21" s="78">
        <f t="shared" si="6"/>
        <v>4.577379135861821</v>
      </c>
      <c r="P21" s="86">
        <f t="shared" si="6"/>
        <v>5.3416098301123043</v>
      </c>
    </row>
    <row r="22" spans="3:16">
      <c r="C22" s="92">
        <v>11</v>
      </c>
      <c r="D22" s="93" t="s">
        <v>196</v>
      </c>
      <c r="E22" s="67"/>
      <c r="F22" s="67">
        <v>3</v>
      </c>
      <c r="G22" s="94">
        <f>G11/('1.MEAV'!$H$8+'1.MEAV'!$I$8)</f>
        <v>0.13518730404491672</v>
      </c>
      <c r="H22" s="94">
        <f>H11/('1.MEAV'!$H$8+'1.MEAV'!$I$8)</f>
        <v>0.29453451981341494</v>
      </c>
      <c r="I22" s="94">
        <f>I11/('1.MEAV'!$H$8+'1.MEAV'!$I$8)</f>
        <v>0.46620291710589734</v>
      </c>
      <c r="J22" s="94">
        <f>J11/('1.MEAV'!$H$8+'1.MEAV'!$I$8)</f>
        <v>0.62453161789565892</v>
      </c>
      <c r="K22" s="94">
        <f>K11/('1.MEAV'!$H$8+'1.MEAV'!$I$8)</f>
        <v>0.76423069425048329</v>
      </c>
      <c r="L22" s="94">
        <f>$K11/('1.MEAV'!$H$8+'1.MEAV'!$I$8)</f>
        <v>0.76423069425048329</v>
      </c>
      <c r="M22" s="94">
        <f>$K11/('1.MEAV'!$H$8+'1.MEAV'!$I$8)</f>
        <v>0.76423069425048329</v>
      </c>
      <c r="N22" s="94">
        <f>$K11/('1.MEAV'!$H$8+'1.MEAV'!$I$8)</f>
        <v>0.76423069425048329</v>
      </c>
      <c r="O22" s="94">
        <f>$K11/('1.MEAV'!$H$8+'1.MEAV'!$I$8)</f>
        <v>0.76423069425048329</v>
      </c>
      <c r="P22" s="95">
        <f>$K11/('1.MEAV'!$H$8+'1.MEAV'!$I$8)</f>
        <v>0.76423069425048329</v>
      </c>
    </row>
    <row r="23" spans="3:16" ht="13.9" thickBot="1">
      <c r="C23" s="89">
        <v>12</v>
      </c>
      <c r="D23" s="21" t="s">
        <v>197</v>
      </c>
      <c r="E23" s="16"/>
      <c r="F23" s="16">
        <v>3</v>
      </c>
      <c r="G23" s="90">
        <f>SUM(G21:G22)</f>
        <v>0.13518730404491672</v>
      </c>
      <c r="H23" s="90">
        <f>SUM(H21:H22)</f>
        <v>0.42972182385833169</v>
      </c>
      <c r="I23" s="90">
        <f t="shared" ref="I23:P23" si="7">SUM(I21:I22)</f>
        <v>0.89592474096422903</v>
      </c>
      <c r="J23" s="90">
        <f t="shared" si="7"/>
        <v>1.5204563588598878</v>
      </c>
      <c r="K23" s="90">
        <f t="shared" si="7"/>
        <v>2.2846870531103711</v>
      </c>
      <c r="L23" s="90">
        <f t="shared" si="7"/>
        <v>3.0489177473608544</v>
      </c>
      <c r="M23" s="90">
        <f t="shared" si="7"/>
        <v>3.8131484416113377</v>
      </c>
      <c r="N23" s="90">
        <f t="shared" si="7"/>
        <v>4.577379135861821</v>
      </c>
      <c r="O23" s="90">
        <f t="shared" si="7"/>
        <v>5.3416098301123043</v>
      </c>
      <c r="P23" s="91">
        <f t="shared" si="7"/>
        <v>6.1058405243627876</v>
      </c>
    </row>
    <row r="24" spans="3:16" ht="13.9" thickBot="1">
      <c r="C24" s="7"/>
      <c r="D24" s="8"/>
      <c r="E24" s="6"/>
      <c r="F24" s="6"/>
      <c r="G24" s="108"/>
      <c r="H24" s="108"/>
      <c r="I24" s="108"/>
      <c r="J24" s="108"/>
      <c r="K24" s="108"/>
      <c r="L24" s="108"/>
      <c r="M24" s="108"/>
      <c r="N24" s="108"/>
      <c r="O24" s="108"/>
      <c r="P24" s="108"/>
    </row>
    <row r="25" spans="3:16" ht="13.9" thickBot="1">
      <c r="C25" s="98" t="s">
        <v>200</v>
      </c>
      <c r="D25" s="99" t="s">
        <v>231</v>
      </c>
      <c r="E25" s="8"/>
      <c r="F25" s="8"/>
      <c r="G25" s="64"/>
      <c r="H25" s="8"/>
      <c r="I25" s="48"/>
      <c r="J25" s="48"/>
      <c r="K25" s="48"/>
    </row>
    <row r="26" spans="3:16">
      <c r="C26" s="69">
        <v>13</v>
      </c>
      <c r="D26" s="20" t="s">
        <v>195</v>
      </c>
      <c r="E26" s="2"/>
      <c r="F26" s="2">
        <v>3</v>
      </c>
      <c r="G26" s="168"/>
      <c r="H26" s="168"/>
      <c r="I26" s="168"/>
      <c r="J26" s="168"/>
      <c r="K26" s="168"/>
      <c r="L26" s="171">
        <v>0</v>
      </c>
      <c r="M26" s="78">
        <f t="shared" ref="M26:P26" si="8">L28</f>
        <v>0</v>
      </c>
      <c r="N26" s="78">
        <f t="shared" si="8"/>
        <v>0</v>
      </c>
      <c r="O26" s="78">
        <f t="shared" si="8"/>
        <v>0</v>
      </c>
      <c r="P26" s="86">
        <f t="shared" si="8"/>
        <v>0</v>
      </c>
    </row>
    <row r="27" spans="3:16">
      <c r="C27" s="92">
        <v>14</v>
      </c>
      <c r="D27" s="93" t="s">
        <v>196</v>
      </c>
      <c r="E27" s="67"/>
      <c r="F27" s="67">
        <v>3</v>
      </c>
      <c r="G27" s="169"/>
      <c r="H27" s="169"/>
      <c r="I27" s="169"/>
      <c r="J27" s="169"/>
      <c r="K27" s="169"/>
      <c r="L27" s="94">
        <f>L13/('1.MEAV'!$H$8+'1.MEAV'!$I$8)</f>
        <v>0</v>
      </c>
      <c r="M27" s="94">
        <f>M13/('1.MEAV'!$H$8+'1.MEAV'!$I$8)</f>
        <v>0</v>
      </c>
      <c r="N27" s="94">
        <f>N13/('1.MEAV'!$H$8+'1.MEAV'!$I$8)</f>
        <v>0</v>
      </c>
      <c r="O27" s="94">
        <f>O13/('1.MEAV'!$H$8+'1.MEAV'!$I$8)</f>
        <v>0</v>
      </c>
      <c r="P27" s="95">
        <f>P13/('1.MEAV'!$H$8+'1.MEAV'!$I$8)</f>
        <v>0</v>
      </c>
    </row>
    <row r="28" spans="3:16" ht="13.9" thickBot="1">
      <c r="C28" s="89">
        <v>15</v>
      </c>
      <c r="D28" s="21" t="s">
        <v>197</v>
      </c>
      <c r="E28" s="16"/>
      <c r="F28" s="16">
        <v>3</v>
      </c>
      <c r="G28" s="170"/>
      <c r="H28" s="170"/>
      <c r="I28" s="170"/>
      <c r="J28" s="170"/>
      <c r="K28" s="170"/>
      <c r="L28" s="90">
        <f t="shared" ref="L28:P28" si="9">SUM(L26:L27)</f>
        <v>0</v>
      </c>
      <c r="M28" s="90">
        <f t="shared" si="9"/>
        <v>0</v>
      </c>
      <c r="N28" s="90">
        <f t="shared" si="9"/>
        <v>0</v>
      </c>
      <c r="O28" s="90">
        <f t="shared" si="9"/>
        <v>0</v>
      </c>
      <c r="P28" s="91">
        <f t="shared" si="9"/>
        <v>0</v>
      </c>
    </row>
    <row r="29" spans="3:16" ht="13.9" thickBot="1"/>
    <row r="30" spans="3:16" ht="13.9" thickBot="1">
      <c r="C30" s="98" t="s">
        <v>202</v>
      </c>
      <c r="D30" s="99" t="s">
        <v>232</v>
      </c>
      <c r="E30" s="8"/>
      <c r="F30" s="8"/>
      <c r="G30" s="8"/>
      <c r="H30" s="8"/>
      <c r="I30" s="48"/>
      <c r="J30" s="48"/>
      <c r="K30" s="48"/>
    </row>
    <row r="31" spans="3:16">
      <c r="C31" s="69">
        <v>16</v>
      </c>
      <c r="D31" s="20" t="s">
        <v>204</v>
      </c>
      <c r="E31" s="2"/>
      <c r="F31" s="2">
        <v>3</v>
      </c>
      <c r="G31" s="81">
        <f>$G$8-G18</f>
        <v>70.124783926352649</v>
      </c>
      <c r="H31" s="81">
        <f t="shared" ref="H31:P31" si="10">$G$8-H18</f>
        <v>64.98095223654903</v>
      </c>
      <c r="I31" s="81">
        <f t="shared" si="10"/>
        <v>59.83712054674541</v>
      </c>
      <c r="J31" s="81">
        <f t="shared" si="10"/>
        <v>54.693288856941791</v>
      </c>
      <c r="K31" s="81">
        <f t="shared" si="10"/>
        <v>49.549457167138172</v>
      </c>
      <c r="L31" s="81">
        <f t="shared" si="10"/>
        <v>44.405625477334553</v>
      </c>
      <c r="M31" s="81">
        <f t="shared" si="10"/>
        <v>39.261793787530934</v>
      </c>
      <c r="N31" s="81">
        <f t="shared" si="10"/>
        <v>34.117962097727315</v>
      </c>
      <c r="O31" s="81">
        <f t="shared" si="10"/>
        <v>28.974130407923695</v>
      </c>
      <c r="P31" s="87">
        <f t="shared" si="10"/>
        <v>23.830298718120076</v>
      </c>
    </row>
    <row r="32" spans="3:16">
      <c r="C32" s="68">
        <v>17</v>
      </c>
      <c r="D32" s="82" t="s">
        <v>205</v>
      </c>
      <c r="E32" s="66"/>
      <c r="F32" s="66">
        <v>3</v>
      </c>
      <c r="G32" s="79">
        <f>G11-G23</f>
        <v>4.4917657242908335</v>
      </c>
      <c r="H32" s="79">
        <f t="shared" ref="H32:K32" si="11">H11-H23</f>
        <v>9.6510871546778425</v>
      </c>
      <c r="I32" s="79">
        <f t="shared" si="11"/>
        <v>15.06044789596168</v>
      </c>
      <c r="J32" s="79">
        <f t="shared" si="11"/>
        <v>19.854912290799941</v>
      </c>
      <c r="K32" s="79">
        <f t="shared" si="11"/>
        <v>23.872055623957376</v>
      </c>
      <c r="L32" s="79">
        <f>$K11-L23</f>
        <v>23.107824929706894</v>
      </c>
      <c r="M32" s="79">
        <f t="shared" ref="M32:P32" si="12">$K11-M23</f>
        <v>22.343594235456408</v>
      </c>
      <c r="N32" s="79">
        <f t="shared" si="12"/>
        <v>21.579363541205925</v>
      </c>
      <c r="O32" s="79">
        <f t="shared" si="12"/>
        <v>20.815132846955443</v>
      </c>
      <c r="P32" s="85">
        <f t="shared" si="12"/>
        <v>20.05090215270496</v>
      </c>
    </row>
    <row r="33" spans="3:16">
      <c r="C33" s="92">
        <v>18</v>
      </c>
      <c r="D33" s="82" t="s">
        <v>206</v>
      </c>
      <c r="E33" s="67"/>
      <c r="F33" s="67"/>
      <c r="G33" s="169"/>
      <c r="H33" s="169"/>
      <c r="I33" s="169"/>
      <c r="J33" s="169"/>
      <c r="K33" s="169"/>
      <c r="L33" s="94">
        <f>L13-L28</f>
        <v>0</v>
      </c>
      <c r="M33" s="94">
        <f t="shared" ref="M33:P33" si="13">M13-M28</f>
        <v>0</v>
      </c>
      <c r="N33" s="94">
        <f t="shared" si="13"/>
        <v>0</v>
      </c>
      <c r="O33" s="94">
        <f t="shared" si="13"/>
        <v>0</v>
      </c>
      <c r="P33" s="95">
        <f t="shared" si="13"/>
        <v>0</v>
      </c>
    </row>
    <row r="34" spans="3:16" ht="13.9" thickBot="1">
      <c r="C34" s="89">
        <v>19</v>
      </c>
      <c r="D34" s="21" t="s">
        <v>207</v>
      </c>
      <c r="E34" s="16"/>
      <c r="F34" s="16">
        <v>3</v>
      </c>
      <c r="G34" s="91">
        <f t="shared" ref="G34:O34" si="14">SUM(G31:G33)</f>
        <v>74.616549650643478</v>
      </c>
      <c r="H34" s="91">
        <f t="shared" si="14"/>
        <v>74.632039391226868</v>
      </c>
      <c r="I34" s="91">
        <f t="shared" si="14"/>
        <v>74.897568442707097</v>
      </c>
      <c r="J34" s="91">
        <f t="shared" si="14"/>
        <v>74.548201147741736</v>
      </c>
      <c r="K34" s="91">
        <f t="shared" si="14"/>
        <v>73.421512791095552</v>
      </c>
      <c r="L34" s="91">
        <f t="shared" si="14"/>
        <v>67.513450407041447</v>
      </c>
      <c r="M34" s="91">
        <f t="shared" si="14"/>
        <v>61.605388022987341</v>
      </c>
      <c r="N34" s="91">
        <f t="shared" si="14"/>
        <v>55.697325638933236</v>
      </c>
      <c r="O34" s="91">
        <f t="shared" si="14"/>
        <v>49.789263254879138</v>
      </c>
      <c r="P34" s="91">
        <f>SUM(P31:P33)</f>
        <v>43.88120087082504</v>
      </c>
    </row>
    <row r="35" spans="3:16">
      <c r="D35" s="10"/>
      <c r="E35" s="6"/>
    </row>
    <row r="36" spans="3:16" ht="15.4">
      <c r="C36" s="189" t="s">
        <v>49</v>
      </c>
      <c r="D36" s="189"/>
      <c r="E36" s="24"/>
      <c r="F36" s="24"/>
      <c r="G36" s="24"/>
      <c r="H36" s="24"/>
      <c r="I36" s="24"/>
      <c r="J36" s="24"/>
      <c r="K36" s="24"/>
      <c r="L36" s="24"/>
      <c r="M36" s="24"/>
    </row>
    <row r="37" spans="3:16" ht="15.4">
      <c r="C37" s="25"/>
      <c r="D37" s="26"/>
      <c r="E37" s="24"/>
      <c r="F37" s="24"/>
      <c r="G37" s="24"/>
      <c r="H37" s="110"/>
      <c r="I37" s="24"/>
      <c r="J37" s="24"/>
      <c r="K37" s="24"/>
      <c r="L37" s="24"/>
      <c r="M37" s="24"/>
    </row>
    <row r="38" spans="3:16" ht="14.25" customHeight="1">
      <c r="C38" s="27"/>
      <c r="D38" s="88" t="s">
        <v>50</v>
      </c>
      <c r="E38" s="24"/>
      <c r="F38" s="24"/>
      <c r="G38" s="24"/>
      <c r="H38" s="75"/>
      <c r="I38" s="24"/>
      <c r="J38" s="24"/>
      <c r="K38" s="24"/>
      <c r="L38" s="24"/>
      <c r="M38" s="24"/>
    </row>
    <row r="39" spans="3:16" ht="15.4">
      <c r="C39" s="29"/>
      <c r="D39" s="28" t="s">
        <v>51</v>
      </c>
      <c r="E39" s="24"/>
      <c r="F39" s="24"/>
      <c r="G39" s="24"/>
      <c r="H39" s="24"/>
      <c r="I39" s="24"/>
      <c r="J39" s="24"/>
      <c r="K39" s="24"/>
      <c r="L39" s="24"/>
      <c r="M39" s="24"/>
    </row>
    <row r="40" spans="3:16" ht="15.4">
      <c r="C40" s="30"/>
      <c r="D40" s="28" t="s">
        <v>52</v>
      </c>
      <c r="E40" s="24"/>
      <c r="F40" s="24"/>
      <c r="G40" s="24"/>
      <c r="H40" s="24"/>
      <c r="I40" s="24"/>
      <c r="J40" s="24"/>
      <c r="K40" s="24"/>
      <c r="L40" s="24"/>
      <c r="M40" s="24"/>
    </row>
    <row r="41" spans="3:16" ht="15.75" thickBot="1">
      <c r="C41" s="31"/>
      <c r="D41" s="32"/>
      <c r="E41" s="24"/>
      <c r="F41" s="24"/>
      <c r="G41" s="24"/>
      <c r="H41" s="24"/>
      <c r="I41" s="24"/>
      <c r="J41" s="24"/>
      <c r="K41" s="24"/>
      <c r="L41" s="24"/>
      <c r="M41" s="24"/>
    </row>
    <row r="42" spans="3:16" ht="15" thickBot="1">
      <c r="C42" s="33" t="s">
        <v>53</v>
      </c>
      <c r="D42" s="34"/>
      <c r="E42" s="35"/>
      <c r="F42" s="35"/>
      <c r="G42" s="35"/>
      <c r="H42" s="35"/>
      <c r="I42" s="35"/>
      <c r="J42" s="35"/>
      <c r="K42" s="35"/>
      <c r="L42" s="35"/>
      <c r="M42" s="36"/>
    </row>
    <row r="43" spans="3:16" ht="15" thickBot="1">
      <c r="C43" s="37"/>
      <c r="D43" s="38"/>
      <c r="E43" s="39"/>
      <c r="F43" s="39"/>
      <c r="G43" s="39"/>
      <c r="H43" s="39"/>
      <c r="I43" s="39"/>
      <c r="J43" s="39"/>
      <c r="K43" s="39"/>
      <c r="L43" s="39"/>
      <c r="M43" s="39"/>
    </row>
    <row r="44" spans="3:16" ht="13.9" thickBot="1">
      <c r="C44" s="122" t="s">
        <v>54</v>
      </c>
      <c r="D44" s="212" t="s">
        <v>55</v>
      </c>
      <c r="E44" s="213"/>
      <c r="F44" s="213"/>
      <c r="G44" s="213"/>
      <c r="H44" s="213"/>
      <c r="I44" s="213"/>
      <c r="J44" s="213"/>
      <c r="K44" s="213"/>
      <c r="L44" s="213"/>
      <c r="M44" s="214"/>
    </row>
    <row r="45" spans="3:16" ht="15.75" customHeight="1" thickBot="1">
      <c r="C45" s="43">
        <v>1</v>
      </c>
      <c r="D45" s="224" t="s">
        <v>233</v>
      </c>
      <c r="E45" s="225"/>
      <c r="F45" s="225"/>
      <c r="G45" s="225"/>
      <c r="H45" s="225"/>
      <c r="I45" s="225"/>
      <c r="J45" s="225"/>
      <c r="K45" s="225"/>
      <c r="L45" s="225"/>
      <c r="M45" s="226"/>
    </row>
    <row r="46" spans="3:16" ht="15.75" customHeight="1" thickBot="1">
      <c r="C46" s="43">
        <v>2</v>
      </c>
      <c r="D46" s="224" t="s">
        <v>209</v>
      </c>
      <c r="E46" s="225"/>
      <c r="F46" s="225"/>
      <c r="G46" s="225"/>
      <c r="H46" s="225"/>
      <c r="I46" s="225"/>
      <c r="J46" s="225"/>
      <c r="K46" s="225"/>
      <c r="L46" s="225"/>
      <c r="M46" s="226"/>
    </row>
    <row r="47" spans="3:16" ht="15.75" customHeight="1" thickBot="1">
      <c r="C47" s="43">
        <v>3</v>
      </c>
      <c r="D47" s="224" t="s">
        <v>210</v>
      </c>
      <c r="E47" s="225"/>
      <c r="F47" s="225"/>
      <c r="G47" s="225"/>
      <c r="H47" s="225"/>
      <c r="I47" s="225"/>
      <c r="J47" s="225"/>
      <c r="K47" s="225"/>
      <c r="L47" s="225"/>
      <c r="M47" s="226"/>
    </row>
    <row r="48" spans="3:16" ht="15.75" customHeight="1" thickBot="1">
      <c r="C48" s="43">
        <v>4</v>
      </c>
      <c r="D48" s="227" t="s">
        <v>211</v>
      </c>
      <c r="E48" s="228"/>
      <c r="F48" s="228"/>
      <c r="G48" s="228"/>
      <c r="H48" s="228"/>
      <c r="I48" s="228"/>
      <c r="J48" s="228"/>
      <c r="K48" s="228"/>
      <c r="L48" s="228"/>
      <c r="M48" s="229"/>
    </row>
    <row r="49" spans="3:13" ht="15.75" customHeight="1" thickBot="1">
      <c r="C49" s="43">
        <v>5</v>
      </c>
      <c r="D49" s="224" t="s">
        <v>209</v>
      </c>
      <c r="E49" s="225"/>
      <c r="F49" s="225"/>
      <c r="G49" s="225"/>
      <c r="H49" s="225"/>
      <c r="I49" s="225"/>
      <c r="J49" s="225"/>
      <c r="K49" s="225"/>
      <c r="L49" s="225"/>
      <c r="M49" s="226"/>
    </row>
    <row r="50" spans="3:13" ht="15.75" customHeight="1" thickBot="1">
      <c r="C50" s="43">
        <v>6</v>
      </c>
      <c r="D50" s="227" t="s">
        <v>212</v>
      </c>
      <c r="E50" s="228"/>
      <c r="F50" s="228"/>
      <c r="G50" s="228"/>
      <c r="H50" s="228"/>
      <c r="I50" s="228"/>
      <c r="J50" s="228"/>
      <c r="K50" s="228"/>
      <c r="L50" s="228"/>
      <c r="M50" s="229"/>
    </row>
    <row r="51" spans="3:13" ht="28.5" customHeight="1" thickBot="1">
      <c r="C51" s="43">
        <v>7</v>
      </c>
      <c r="D51" s="224" t="s">
        <v>213</v>
      </c>
      <c r="E51" s="225"/>
      <c r="F51" s="225"/>
      <c r="G51" s="225"/>
      <c r="H51" s="225"/>
      <c r="I51" s="225"/>
      <c r="J51" s="225"/>
      <c r="K51" s="225"/>
      <c r="L51" s="225"/>
      <c r="M51" s="226"/>
    </row>
    <row r="52" spans="3:13" ht="15.75" customHeight="1" thickBot="1">
      <c r="C52" s="43">
        <v>8</v>
      </c>
      <c r="D52" s="224" t="s">
        <v>214</v>
      </c>
      <c r="E52" s="225"/>
      <c r="F52" s="225"/>
      <c r="G52" s="225"/>
      <c r="H52" s="225"/>
      <c r="I52" s="225"/>
      <c r="J52" s="225"/>
      <c r="K52" s="225"/>
      <c r="L52" s="225"/>
      <c r="M52" s="226"/>
    </row>
    <row r="53" spans="3:13" ht="15.75" customHeight="1" thickBot="1">
      <c r="C53" s="43">
        <v>9</v>
      </c>
      <c r="D53" s="224" t="s">
        <v>215</v>
      </c>
      <c r="E53" s="225"/>
      <c r="F53" s="225"/>
      <c r="G53" s="225"/>
      <c r="H53" s="225"/>
      <c r="I53" s="225"/>
      <c r="J53" s="225"/>
      <c r="K53" s="225"/>
      <c r="L53" s="225"/>
      <c r="M53" s="226"/>
    </row>
    <row r="54" spans="3:13" ht="18" customHeight="1" thickBot="1">
      <c r="C54" s="43">
        <v>10</v>
      </c>
      <c r="D54" s="224" t="s">
        <v>216</v>
      </c>
      <c r="E54" s="225"/>
      <c r="F54" s="225"/>
      <c r="G54" s="225"/>
      <c r="H54" s="225"/>
      <c r="I54" s="225"/>
      <c r="J54" s="225"/>
      <c r="K54" s="225"/>
      <c r="L54" s="225"/>
      <c r="M54" s="226"/>
    </row>
    <row r="55" spans="3:13" ht="15.75" customHeight="1" thickBot="1">
      <c r="C55" s="43">
        <v>11</v>
      </c>
      <c r="D55" s="224" t="s">
        <v>217</v>
      </c>
      <c r="E55" s="225"/>
      <c r="F55" s="225"/>
      <c r="G55" s="225"/>
      <c r="H55" s="225"/>
      <c r="I55" s="225"/>
      <c r="J55" s="225"/>
      <c r="K55" s="225"/>
      <c r="L55" s="225"/>
      <c r="M55" s="226"/>
    </row>
    <row r="56" spans="3:13" ht="15.75" customHeight="1" thickBot="1">
      <c r="C56" s="43">
        <v>12</v>
      </c>
      <c r="D56" s="224" t="s">
        <v>218</v>
      </c>
      <c r="E56" s="225"/>
      <c r="F56" s="225"/>
      <c r="G56" s="225"/>
      <c r="H56" s="225"/>
      <c r="I56" s="225"/>
      <c r="J56" s="225"/>
      <c r="K56" s="225"/>
      <c r="L56" s="225"/>
      <c r="M56" s="226"/>
    </row>
    <row r="57" spans="3:13" ht="15.75" customHeight="1" thickBot="1">
      <c r="C57" s="43">
        <v>13</v>
      </c>
      <c r="D57" s="224" t="s">
        <v>219</v>
      </c>
      <c r="E57" s="225"/>
      <c r="F57" s="225"/>
      <c r="G57" s="225"/>
      <c r="H57" s="225"/>
      <c r="I57" s="225"/>
      <c r="J57" s="225"/>
      <c r="K57" s="225"/>
      <c r="L57" s="225"/>
      <c r="M57" s="226"/>
    </row>
    <row r="58" spans="3:13" ht="15.75" customHeight="1" thickBot="1">
      <c r="C58" s="43">
        <v>14</v>
      </c>
      <c r="D58" s="224" t="s">
        <v>220</v>
      </c>
      <c r="E58" s="225"/>
      <c r="F58" s="225"/>
      <c r="G58" s="225"/>
      <c r="H58" s="225"/>
      <c r="I58" s="225"/>
      <c r="J58" s="225"/>
      <c r="K58" s="225"/>
      <c r="L58" s="225"/>
      <c r="M58" s="226"/>
    </row>
    <row r="59" spans="3:13" ht="15.75" customHeight="1" thickBot="1">
      <c r="C59" s="43">
        <v>15</v>
      </c>
      <c r="D59" s="224" t="s">
        <v>221</v>
      </c>
      <c r="E59" s="225"/>
      <c r="F59" s="225"/>
      <c r="G59" s="225"/>
      <c r="H59" s="225"/>
      <c r="I59" s="225"/>
      <c r="J59" s="225"/>
      <c r="K59" s="225"/>
      <c r="L59" s="225"/>
      <c r="M59" s="226"/>
    </row>
    <row r="60" spans="3:13" ht="15.75" customHeight="1" thickBot="1">
      <c r="C60" s="43">
        <v>16</v>
      </c>
      <c r="D60" s="227" t="s">
        <v>222</v>
      </c>
      <c r="E60" s="228"/>
      <c r="F60" s="228"/>
      <c r="G60" s="228"/>
      <c r="H60" s="228"/>
      <c r="I60" s="228"/>
      <c r="J60" s="228"/>
      <c r="K60" s="228"/>
      <c r="L60" s="228"/>
      <c r="M60" s="229"/>
    </row>
    <row r="61" spans="3:13" ht="15.75" customHeight="1" thickBot="1">
      <c r="C61" s="43">
        <v>17</v>
      </c>
      <c r="D61" s="224" t="s">
        <v>223</v>
      </c>
      <c r="E61" s="225"/>
      <c r="F61" s="225"/>
      <c r="G61" s="225"/>
      <c r="H61" s="225"/>
      <c r="I61" s="225"/>
      <c r="J61" s="225"/>
      <c r="K61" s="225"/>
      <c r="L61" s="225"/>
      <c r="M61" s="226"/>
    </row>
    <row r="62" spans="3:13" ht="15.75" customHeight="1" thickBot="1">
      <c r="C62" s="43">
        <v>18</v>
      </c>
      <c r="D62" s="224" t="s">
        <v>224</v>
      </c>
      <c r="E62" s="225"/>
      <c r="F62" s="225"/>
      <c r="G62" s="225"/>
      <c r="H62" s="225"/>
      <c r="I62" s="225"/>
      <c r="J62" s="225"/>
      <c r="K62" s="225"/>
      <c r="L62" s="225"/>
      <c r="M62" s="226"/>
    </row>
    <row r="63" spans="3:13" ht="15.75" customHeight="1" thickBot="1">
      <c r="C63" s="125">
        <v>19</v>
      </c>
      <c r="D63" s="227" t="s">
        <v>225</v>
      </c>
      <c r="E63" s="228"/>
      <c r="F63" s="228"/>
      <c r="G63" s="228"/>
      <c r="H63" s="228"/>
      <c r="I63" s="228"/>
      <c r="J63" s="228"/>
      <c r="K63" s="228"/>
      <c r="L63" s="228"/>
      <c r="M63" s="229"/>
    </row>
  </sheetData>
  <mergeCells count="23">
    <mergeCell ref="D59:M59"/>
    <mergeCell ref="D60:M60"/>
    <mergeCell ref="D61:M61"/>
    <mergeCell ref="D62:M62"/>
    <mergeCell ref="D63:M63"/>
    <mergeCell ref="D58:M58"/>
    <mergeCell ref="D47:M47"/>
    <mergeCell ref="D48:M48"/>
    <mergeCell ref="D49:M49"/>
    <mergeCell ref="D50:M50"/>
    <mergeCell ref="D51:M51"/>
    <mergeCell ref="D52:M52"/>
    <mergeCell ref="D53:M53"/>
    <mergeCell ref="D54:M54"/>
    <mergeCell ref="D55:M55"/>
    <mergeCell ref="D56:M56"/>
    <mergeCell ref="D57:M57"/>
    <mergeCell ref="D46:M46"/>
    <mergeCell ref="C3:D3"/>
    <mergeCell ref="G4:P4"/>
    <mergeCell ref="C36:D36"/>
    <mergeCell ref="D44:M44"/>
    <mergeCell ref="D45:M45"/>
  </mergeCells>
  <pageMargins left="0.70866141732283472" right="0.70866141732283472" top="0.74803149606299213" bottom="0.74803149606299213" header="0.31496062992125984" footer="0.31496062992125984"/>
  <pageSetup paperSize="9" scale="57"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2630178427AD44CA1434BF0C43F0A15" ma:contentTypeVersion="4" ma:contentTypeDescription="Create a new document." ma:contentTypeScope="" ma:versionID="0cac6c9a997af2b45cbc92f5aec698eb">
  <xsd:schema xmlns:xsd="http://www.w3.org/2001/XMLSchema" xmlns:xs="http://www.w3.org/2001/XMLSchema" xmlns:p="http://schemas.microsoft.com/office/2006/metadata/properties" xmlns:ns2="6ab742d0-b2f1-4085-b093-0aaab4ec8f8e" targetNamespace="http://schemas.microsoft.com/office/2006/metadata/properties" ma:root="true" ma:fieldsID="1678fea5b14133c495992857291219ff" ns2:_="">
    <xsd:import namespace="6ab742d0-b2f1-4085-b093-0aaab4ec8f8e"/>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ab742d0-b2f1-4085-b093-0aaab4ec8f8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844F52B-E734-444B-967A-ACE80F492C0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ab742d0-b2f1-4085-b093-0aaab4ec8f8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5EE489D-0807-4760-A05B-1C93B0D43383}">
  <ds:schemaRefs>
    <ds:schemaRef ds:uri="http://schemas.microsoft.com/sharepoint/v3/contenttype/forms"/>
  </ds:schemaRefs>
</ds:datastoreItem>
</file>

<file path=customXml/itemProps3.xml><?xml version="1.0" encoding="utf-8"?>
<ds:datastoreItem xmlns:ds="http://schemas.openxmlformats.org/officeDocument/2006/customXml" ds:itemID="{D5C2A32E-76AB-40B9-8D44-9585770AC2E7}">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12</vt:i4>
      </vt:variant>
    </vt:vector>
  </HeadingPairs>
  <TitlesOfParts>
    <vt:vector size="24" baseType="lpstr">
      <vt:lpstr>CLEAR_SHEET</vt:lpstr>
      <vt:lpstr>Cover</vt:lpstr>
      <vt:lpstr>1.MEAV</vt:lpstr>
      <vt:lpstr> 2. Sludge Treat by site</vt:lpstr>
      <vt:lpstr> 3. Sludge Thick by site</vt:lpstr>
      <vt:lpstr>4.Additions</vt:lpstr>
      <vt:lpstr>5.Depreciation &amp; NMEAV</vt:lpstr>
      <vt:lpstr>6.Proj - ST</vt:lpstr>
      <vt:lpstr>7.Proj - STreat</vt:lpstr>
      <vt:lpstr>8.Proj - SD</vt:lpstr>
      <vt:lpstr>9.Proj - M&amp;G</vt:lpstr>
      <vt:lpstr>10.Proj - total</vt:lpstr>
      <vt:lpstr>' 2. Sludge Treat by site'!Print_Area</vt:lpstr>
      <vt:lpstr>' 3. Sludge Thick by site'!Print_Area</vt:lpstr>
      <vt:lpstr>'1.MEAV'!Print_Area</vt:lpstr>
      <vt:lpstr>'10.Proj - total'!Print_Area</vt:lpstr>
      <vt:lpstr>'4.Additions'!Print_Area</vt:lpstr>
      <vt:lpstr>'5.Depreciation &amp; NMEAV'!Print_Area</vt:lpstr>
      <vt:lpstr>'6.Proj - ST'!Print_Area</vt:lpstr>
      <vt:lpstr>'7.Proj - STreat'!Print_Area</vt:lpstr>
      <vt:lpstr>'8.Proj - SD'!Print_Area</vt:lpstr>
      <vt:lpstr>'9.Proj - M&amp;G'!Print_Area</vt:lpstr>
      <vt:lpstr>' 2. Sludge Treat by site'!Print_Titles</vt:lpstr>
      <vt:lpstr>' 3. Sludge Thick by site'!Print_Titles</vt:lpstr>
    </vt:vector>
  </TitlesOfParts>
  <Manager/>
  <Company>Water Services Regulation Authority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 Lee</dc:creator>
  <cp:keywords/>
  <dc:description/>
  <cp:lastModifiedBy>Alexandros Maziotis</cp:lastModifiedBy>
  <cp:revision/>
  <dcterms:created xsi:type="dcterms:W3CDTF">2016-12-05T15:34:18Z</dcterms:created>
  <dcterms:modified xsi:type="dcterms:W3CDTF">2022-07-05T10:16:35Z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0x01010042630178427AD44CA1434BF0C43F0A15</vt:lpwstr>
  </property>
  <property fmtid="{D5CDD505-2E9C-101B-9397-08002B2CF9AE}" pid="3" name="TaxKeyword">
    <vt:lpwstr/>
  </property>
  <property fmtid="{D5CDD505-2E9C-101B-9397-08002B2CF9AE}" pid="4" name="Water Companies">
    <vt:lpwstr/>
  </property>
  <property fmtid="{D5CDD505-2E9C-101B-9397-08002B2CF9AE}" pid="5" name="Document Type">
    <vt:lpwstr/>
  </property>
  <property fmtid="{D5CDD505-2E9C-101B-9397-08002B2CF9AE}" pid="6" name="SV_QUERY_LIST_4F35BF76-6C0D-4D9B-82B2-816C12CF3733">
    <vt:lpwstr>empty_477D106A-C0D6-4607-AEBD-E2C9D60EA279</vt:lpwstr>
  </property>
  <property fmtid="{D5CDD505-2E9C-101B-9397-08002B2CF9AE}" pid="7" name="Security Classification">
    <vt:lpwstr>21;#OFFICIAL|c2540f30-f875-494b-a43f-ebfb5017a6ad</vt:lpwstr>
  </property>
  <property fmtid="{D5CDD505-2E9C-101B-9397-08002B2CF9AE}" pid="8" name="Meeting">
    <vt:lpwstr/>
  </property>
  <property fmtid="{D5CDD505-2E9C-101B-9397-08002B2CF9AE}" pid="9" name="Stakeholder 4">
    <vt:lpwstr/>
  </property>
  <property fmtid="{D5CDD505-2E9C-101B-9397-08002B2CF9AE}" pid="10" name="Stakeholder 2">
    <vt:lpwstr/>
  </property>
  <property fmtid="{D5CDD505-2E9C-101B-9397-08002B2CF9AE}" pid="11" name="Hierarchy">
    <vt:lpwstr/>
  </property>
  <property fmtid="{D5CDD505-2E9C-101B-9397-08002B2CF9AE}" pid="12" name="Collection">
    <vt:lpwstr/>
  </property>
  <property fmtid="{D5CDD505-2E9C-101B-9397-08002B2CF9AE}" pid="13" name="Stakeholder 5">
    <vt:lpwstr/>
  </property>
  <property fmtid="{D5CDD505-2E9C-101B-9397-08002B2CF9AE}" pid="14" name="Project Code">
    <vt:lpwstr>1891;#PR24|bcdc3592-0f2d-4837-9440-81dad016d34e</vt:lpwstr>
  </property>
  <property fmtid="{D5CDD505-2E9C-101B-9397-08002B2CF9AE}" pid="15" name="Stakeholder 3">
    <vt:lpwstr/>
  </property>
  <property fmtid="{D5CDD505-2E9C-101B-9397-08002B2CF9AE}" pid="16" name="Stakeholder">
    <vt:lpwstr/>
  </property>
  <property fmtid="{D5CDD505-2E9C-101B-9397-08002B2CF9AE}" pid="17" name="SharedWithUsers">
    <vt:lpwstr>7121;#Roshni Natali;#15463;#Charlotte Bevan</vt:lpwstr>
  </property>
</Properties>
</file>