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fwat.sharepoint.com/sites/ofw-po-financialresilience/Financial Resilience EDRMS/APR related work/PR19RCV/PR19RCV_2023Update/"/>
    </mc:Choice>
  </mc:AlternateContent>
  <xr:revisionPtr revIDLastSave="10" documentId="8_{0FFACE61-5BD8-4D2D-9F9E-853AC691F371}" xr6:coauthVersionLast="47" xr6:coauthVersionMax="47" xr10:uidLastSave="{5D40A240-3036-4EBB-9DD6-569CA40A21DA}"/>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51" i="232" l="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799" i="232"/>
  <c r="O619" i="232"/>
  <c r="O439" i="232"/>
  <c r="O259"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354" i="232" s="1"/>
  <c r="M355" i="232" s="1"/>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M352" i="232" s="1"/>
  <c r="M353" i="232" s="1"/>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41"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801" i="232" s="1"/>
  <c r="O786" i="232"/>
  <c r="K228" i="223"/>
  <c r="K1011" i="232"/>
  <c r="K1014" i="232" s="1"/>
  <c r="O246" i="232"/>
  <c r="O242" i="232"/>
  <c r="O243" i="232" s="1"/>
  <c r="O247" i="232" s="1"/>
  <c r="O253" i="232" s="1"/>
  <c r="O261" i="232" s="1"/>
  <c r="L993" i="232"/>
  <c r="L337" i="223"/>
  <c r="L215" i="223"/>
  <c r="L510" i="232"/>
  <c r="O606" i="232"/>
  <c r="O602" i="232"/>
  <c r="O603" i="232" s="1"/>
  <c r="O607" i="232" s="1"/>
  <c r="O613" i="232" s="1"/>
  <c r="O621"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60" i="232" s="1"/>
  <c r="O248" i="232"/>
  <c r="N714" i="232"/>
  <c r="N715" i="232" s="1"/>
  <c r="N722" i="232"/>
  <c r="N723" i="232" s="1"/>
  <c r="K52" i="223"/>
  <c r="L1011" i="232"/>
  <c r="L228" i="223"/>
  <c r="N272" i="223"/>
  <c r="N690" i="232"/>
  <c r="N474" i="232"/>
  <c r="N507" i="232"/>
  <c r="O792" i="232"/>
  <c r="O800" i="232" s="1"/>
  <c r="O788" i="232"/>
  <c r="O432" i="232"/>
  <c r="O440" i="232" s="1"/>
  <c r="O428" i="232"/>
  <c r="K57" i="223"/>
  <c r="K47" i="223"/>
  <c r="N894" i="232"/>
  <c r="N895" i="232" s="1"/>
  <c r="N902" i="232"/>
  <c r="N903" i="232" s="1"/>
  <c r="O612" i="232"/>
  <c r="O620" i="232" s="1"/>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N215" i="245"/>
  <c r="N712" i="232"/>
  <c r="N713" i="232" s="1"/>
  <c r="N983" i="232" s="1"/>
  <c r="N275" i="223"/>
  <c r="N720" i="232"/>
  <c r="N721" i="232" s="1"/>
  <c r="N1003" i="232" s="1"/>
  <c r="N1010" i="232"/>
  <c r="N171" i="223"/>
  <c r="P425" i="232"/>
  <c r="O434" i="232"/>
  <c r="O442" i="232" s="1"/>
  <c r="O794" i="232"/>
  <c r="O802" i="232" s="1"/>
  <c r="P785" i="232"/>
  <c r="N990" i="232"/>
  <c r="N166" i="223"/>
  <c r="P605" i="232"/>
  <c r="O614" i="232"/>
  <c r="O622" i="232" s="1"/>
  <c r="N1012" i="232"/>
  <c r="N285" i="223"/>
  <c r="N332" i="223"/>
  <c r="N892" i="232"/>
  <c r="N893" i="232" s="1"/>
  <c r="N984" i="232" s="1"/>
  <c r="N900" i="232"/>
  <c r="N901" i="232" s="1"/>
  <c r="N1004" i="232" s="1"/>
  <c r="N280" i="223"/>
  <c r="N992" i="232"/>
  <c r="N1013" i="232"/>
  <c r="N342" i="223"/>
  <c r="O254" i="232"/>
  <c r="O262" i="232" s="1"/>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78" i="245"/>
  <c r="O255" i="232"/>
  <c r="O263" i="232" s="1"/>
  <c r="O291" i="232" s="1"/>
  <c r="O615" i="232"/>
  <c r="O623" i="232" s="1"/>
  <c r="O651" i="232" s="1"/>
  <c r="O654" i="232" s="1"/>
  <c r="O795" i="232"/>
  <c r="O803" i="232" s="1"/>
  <c r="O831" i="232" s="1"/>
  <c r="N228" i="223"/>
  <c r="N1011" i="232"/>
  <c r="N223" i="223"/>
  <c r="N991" i="232"/>
  <c r="P791" i="232"/>
  <c r="P776" i="232"/>
  <c r="P778" i="232" s="1"/>
  <c r="P781" i="232"/>
  <c r="O78" i="223"/>
  <c r="O435" i="232"/>
  <c r="O443" i="232" s="1"/>
  <c r="O471" i="232" s="1"/>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242" i="245"/>
  <c r="O128" i="245"/>
  <c r="O128" i="223"/>
  <c r="O325" i="232"/>
  <c r="O185" i="245"/>
  <c r="O183" i="245"/>
  <c r="O38" i="250"/>
  <c r="O185" i="223"/>
  <c r="O865"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249" i="223"/>
  <c r="O707" i="232"/>
  <c r="O834" i="232"/>
  <c r="O894" i="232" s="1"/>
  <c r="O895" i="232" s="1"/>
  <c r="O867" i="232"/>
  <c r="O722" i="232"/>
  <c r="O723" i="232" s="1"/>
  <c r="O486" i="232"/>
  <c r="O507" i="232"/>
  <c r="O930" i="232"/>
  <c r="O306" i="223"/>
  <c r="O135"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244" i="245"/>
  <c r="O244" i="223"/>
  <c r="O337" i="245"/>
  <c r="O126" i="223"/>
  <c r="O29" i="250"/>
  <c r="O301" i="245"/>
  <c r="O215" i="245"/>
  <c r="O166" i="245"/>
  <c r="O505" i="232"/>
  <c r="O301" i="223"/>
  <c r="O285" i="245"/>
  <c r="O130" i="245"/>
  <c r="O297" i="223"/>
  <c r="O56" i="250"/>
  <c r="O240" i="223"/>
  <c r="O47" i="250"/>
  <c r="O1023" i="232"/>
  <c r="O329" i="245"/>
  <c r="O130" i="223"/>
  <c r="O240" i="245"/>
  <c r="O297" i="245"/>
  <c r="O126" i="245"/>
  <c r="O728" i="232"/>
  <c r="O730" i="232" s="1"/>
  <c r="O740" i="232" s="1"/>
  <c r="O738" i="232"/>
  <c r="O741" i="232" s="1"/>
  <c r="O737" i="232"/>
  <c r="O947" i="232"/>
  <c r="O21" i="223"/>
  <c r="O21" i="245"/>
  <c r="O902" i="232"/>
  <c r="O903" i="232" s="1"/>
  <c r="O687" i="232"/>
  <c r="O309" i="245"/>
  <c r="O309" i="223"/>
  <c r="O874" i="232"/>
  <c r="O252" i="245"/>
  <c r="O694" i="232"/>
  <c r="O252" i="223"/>
  <c r="O327" i="232"/>
  <c r="O138" i="245"/>
  <c r="O334" i="232"/>
  <c r="O138" i="223"/>
  <c r="P484" i="232"/>
  <c r="P501" i="232" s="1"/>
  <c r="P303" i="232"/>
  <c r="P483" i="232"/>
  <c r="P843" i="232"/>
  <c r="P663"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M198" i="232"/>
  <c r="M201" i="232" s="1"/>
  <c r="M202" i="232" s="1"/>
  <c r="M147" i="232"/>
  <c r="M111" i="232"/>
  <c r="M114" i="232" s="1"/>
  <c r="M13" i="250"/>
  <c r="M14" i="245"/>
  <c r="M14" i="223"/>
  <c r="M145" i="232"/>
  <c r="M933" i="232"/>
  <c r="M81" i="223"/>
  <c r="M81" i="245"/>
  <c r="M154" i="232"/>
  <c r="M961" i="232" s="1"/>
  <c r="N966" i="232" s="1"/>
  <c r="N969" i="232" s="1"/>
  <c r="N971" i="232" s="1"/>
  <c r="L61" i="223"/>
  <c r="O42" i="250"/>
  <c r="O10" i="250"/>
  <c r="M1032" i="232"/>
  <c r="M1033" i="232" s="1"/>
  <c r="M1028" i="232"/>
  <c r="M11" i="250"/>
  <c r="M12" i="245"/>
  <c r="M12" i="223"/>
  <c r="N72" i="232"/>
  <c r="N80" i="232" s="1"/>
  <c r="N124" i="232" s="1"/>
  <c r="N68" i="232"/>
  <c r="O187" i="223"/>
  <c r="O187" i="245"/>
  <c r="O218" i="245"/>
  <c r="O158" i="223"/>
  <c r="O342" i="245"/>
  <c r="O228" i="245"/>
  <c r="O223" i="245"/>
  <c r="O171" i="245"/>
  <c r="P553" i="232"/>
  <c r="O346" i="245"/>
  <c r="O346" i="223"/>
  <c r="O232" i="245"/>
  <c r="O232" i="223"/>
  <c r="O175" i="245"/>
  <c r="O175" i="223"/>
  <c r="P140" i="232"/>
  <c r="P192" i="232"/>
  <c r="P320" i="232"/>
  <c r="P372" i="232"/>
  <c r="P500" i="232"/>
  <c r="P552" i="232"/>
  <c r="P680" i="232"/>
  <c r="P732" i="232"/>
  <c r="P860" i="232"/>
  <c r="P912" i="232"/>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P339" i="232"/>
  <c r="P342" i="232" s="1"/>
  <c r="P344" i="232" s="1"/>
  <c r="O337" i="232"/>
  <c r="P345" i="232" s="1"/>
  <c r="P845" i="232"/>
  <c r="P665" i="232"/>
  <c r="P305"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P239" i="223"/>
  <c r="P46" i="250"/>
  <c r="P182" i="223"/>
  <c r="P37" i="250"/>
  <c r="P863" i="232"/>
  <c r="P143" i="232"/>
  <c r="P183" i="223"/>
  <c r="P182" i="245"/>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P325" i="232"/>
  <c r="P685" i="232"/>
  <c r="P128" i="245"/>
  <c r="P503" i="232"/>
  <c r="P913" i="232"/>
  <c r="P916" i="232" s="1"/>
  <c r="P733" i="232"/>
  <c r="P736" i="232" s="1"/>
  <c r="P373" i="232"/>
  <c r="P376" i="232" s="1"/>
  <c r="P378" i="232" s="1"/>
  <c r="P381" i="232" s="1"/>
  <c r="P368" i="232"/>
  <c r="P370" i="232" s="1"/>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377" i="232" l="1"/>
  <c r="P92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81" i="232" s="1"/>
  <c r="O125"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Q500" i="232"/>
  <c r="Q552" i="232"/>
  <c r="P548" i="232"/>
  <c r="P549" i="232" s="1"/>
  <c r="P558" i="232"/>
  <c r="P561" i="232" s="1"/>
  <c r="P557"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50" i="232" l="1"/>
  <c r="P560" i="232" s="1"/>
  <c r="P562" i="232" s="1"/>
  <c r="O80" i="245"/>
  <c r="O932" i="232"/>
  <c r="O143" i="232"/>
  <c r="O80" i="223"/>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80" i="232" s="1"/>
  <c r="O124" i="232" s="1"/>
  <c r="O68" i="232"/>
  <c r="P14" i="245"/>
  <c r="P275" i="245"/>
  <c r="P337" i="245"/>
  <c r="Q182" i="245"/>
  <c r="Q37" i="250"/>
  <c r="P73" i="245"/>
  <c r="P12" i="245"/>
  <c r="P11" i="250"/>
  <c r="P223" i="245"/>
  <c r="P228" i="245"/>
  <c r="P73" i="223"/>
  <c r="P285" i="245"/>
  <c r="P171" i="245"/>
  <c r="P187" i="245"/>
  <c r="P218" i="245"/>
  <c r="P12" i="223"/>
  <c r="P187" i="223"/>
  <c r="P332" i="245"/>
  <c r="P280" i="245"/>
  <c r="P14" i="223"/>
  <c r="Q553" i="232"/>
  <c r="Q556"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O71" i="245" l="1"/>
  <c r="O22" i="250"/>
  <c r="O71" i="223"/>
  <c r="O23" i="245"/>
  <c r="O950" i="232"/>
  <c r="O23" i="223"/>
  <c r="O141" i="232"/>
  <c r="O79" i="245"/>
  <c r="O931" i="232"/>
  <c r="O79" i="223"/>
  <c r="O193" i="232"/>
  <c r="O196" i="232" s="1"/>
  <c r="N202" i="232"/>
  <c r="N118" i="245" s="1"/>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O75" i="232" l="1"/>
  <c r="O83" i="232" s="1"/>
  <c r="O82" i="232"/>
  <c r="O126" i="232" s="1"/>
  <c r="O69" i="245"/>
  <c r="O69" i="223"/>
  <c r="O20" i="250"/>
  <c r="O948" i="232"/>
  <c r="O22" i="245"/>
  <c r="O22" i="223"/>
  <c r="O1024" i="232"/>
  <c r="O1027" i="232" s="1"/>
  <c r="O1028" i="232" s="1"/>
  <c r="O14" i="223"/>
  <c r="O14" i="245"/>
  <c r="O13" i="250"/>
  <c r="N118" i="223"/>
  <c r="O167" i="232"/>
  <c r="O188" i="232" s="1"/>
  <c r="O189" i="232" s="1"/>
  <c r="O974" i="232"/>
  <c r="O1019" i="232" s="1"/>
  <c r="O1020" i="232" s="1"/>
  <c r="O1029" i="232"/>
  <c r="O1032" i="232" s="1"/>
  <c r="O198" i="232"/>
  <c r="O201" i="232" s="1"/>
  <c r="O197" i="232"/>
  <c r="N52" i="245"/>
  <c r="N52" i="223"/>
  <c r="N74" i="250"/>
  <c r="N47" i="223"/>
  <c r="N68" i="250"/>
  <c r="N47" i="245"/>
  <c r="N80" i="250"/>
  <c r="N57" i="223"/>
  <c r="N57" i="245"/>
  <c r="Q58" i="250"/>
  <c r="Q22" i="250"/>
  <c r="Q31" i="250"/>
  <c r="Q49" i="250"/>
  <c r="Q60" i="250"/>
  <c r="Q33" i="250"/>
  <c r="Q51"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O12" i="223" l="1"/>
  <c r="O11" i="250"/>
  <c r="O12" i="245"/>
  <c r="O145" i="232"/>
  <c r="O154" i="232"/>
  <c r="O81" i="223"/>
  <c r="O81" i="245"/>
  <c r="O933" i="232"/>
  <c r="Q742" i="232"/>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O73" i="223" l="1"/>
  <c r="O73" i="245"/>
  <c r="O24" i="250"/>
  <c r="O24" i="223"/>
  <c r="O24" i="245"/>
  <c r="O952" i="232"/>
  <c r="O157" i="232"/>
  <c r="P159" i="232"/>
  <c r="P162" i="232" s="1"/>
  <c r="P164" i="232" s="1"/>
  <c r="O961" i="232"/>
  <c r="P966" i="232" s="1"/>
  <c r="P969" i="232" s="1"/>
  <c r="P971" i="232" s="1"/>
  <c r="Q562" i="232"/>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P165" i="232" l="1"/>
  <c r="P187" i="232" s="1"/>
  <c r="O964" i="232"/>
  <c r="P972" i="232" s="1"/>
  <c r="P1018" i="232" s="1"/>
  <c r="O16" i="245"/>
  <c r="O15" i="250"/>
  <c r="O16" i="223"/>
  <c r="P974" i="232"/>
  <c r="P1019" i="232" s="1"/>
  <c r="O61" i="223"/>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P1021" i="232" l="1"/>
  <c r="P1031" i="232" s="1"/>
  <c r="P1020" i="232"/>
  <c r="P1028" i="232"/>
  <c r="P1029" i="232"/>
  <c r="P1032" i="232" s="1"/>
  <c r="P198" i="232"/>
  <c r="P201" i="232" s="1"/>
  <c r="P197" i="232"/>
  <c r="P190" i="232"/>
  <c r="P200" i="232" s="1"/>
  <c r="P167" i="232"/>
  <c r="P188" i="232" s="1"/>
  <c r="P189" i="232" s="1"/>
  <c r="O57" i="223"/>
  <c r="O80" i="250"/>
  <c r="O57" i="245"/>
  <c r="O47" i="245"/>
  <c r="O68" i="250"/>
  <c r="O47" i="223"/>
  <c r="O74" i="250"/>
  <c r="O52" i="245"/>
  <c r="O52" i="223"/>
  <c r="Q85" i="250"/>
  <c r="Q61" i="232"/>
  <c r="Q56" i="232"/>
  <c r="Q58" i="232" s="1"/>
  <c r="Q71" i="232"/>
  <c r="Q61" i="245"/>
  <c r="Q61" i="223"/>
  <c r="P202" i="232" l="1"/>
  <c r="P118" i="223" s="1"/>
  <c r="P1033" i="232"/>
  <c r="P111" i="232"/>
  <c r="P114" i="232" s="1"/>
  <c r="P147" i="232"/>
  <c r="Q62" i="232"/>
  <c r="Q63" i="232" s="1"/>
  <c r="Q67" i="232" s="1"/>
  <c r="Q73" i="232" s="1"/>
  <c r="Q66" i="232"/>
  <c r="M43" i="232"/>
  <c r="P118" i="245" l="1"/>
  <c r="P61" i="223"/>
  <c r="P85" i="250"/>
  <c r="P61" i="245"/>
  <c r="P174" i="232"/>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<sst xmlns="http://schemas.openxmlformats.org/spreadsheetml/2006/main" count="20568" uniqueCount="1561">
  <si>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</si>
  <si>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</si>
  <si>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</si>
  <si>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</si>
  <si>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</si>
  <si>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</si>
  <si>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</si>
  <si>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</si>
  <si>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</si>
  <si>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</si>
  <si>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</si>
  <si>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</si>
  <si>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</si>
  <si>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</si>
  <si>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</si>
  <si>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</si>
  <si>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</si>
  <si>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</si>
  <si>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</si>
  <si>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</si>
  <si>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</si>
  <si>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</si>
  <si>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</si>
  <si>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</si>
  <si>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</si>
  <si>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</si>
  <si>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</si>
  <si>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</si>
  <si>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</si>
  <si>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</si>
  <si>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</si>
  <si>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</si>
  <si>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</si>
  <si>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</si>
  <si>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</si>
  <si>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</si>
  <si>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</si>
  <si>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</si>
  <si>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</si>
  <si>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</si>
  <si>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</si>
  <si>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</si>
  <si>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</si>
  <si>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</si>
  <si>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</si>
  <si>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</si>
  <si>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</si>
  <si>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</si>
  <si>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</si>
  <si>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</si>
  <si>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</si>
  <si>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</si>
  <si>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</si>
  <si>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</si>
  <si>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</si>
  <si>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</si>
  <si>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</si>
  <si>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</si>
  <si>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</si>
  <si>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</si>
  <si>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</si>
  <si>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</si>
  <si>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</si>
  <si>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</si>
  <si>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</si>
  <si>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</si>
  <si>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</si>
  <si>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</si>
  <si>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</si>
  <si>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</si>
  <si>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</si>
  <si>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</si>
  <si>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</si>
  <si>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</si>
  <si>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</si>
  <si>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</si>
  <si>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</si>
  <si>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</si>
  <si>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</si>
  <si>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</si>
  <si>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</si>
  <si>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</si>
  <si>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</si>
  <si>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</si>
  <si>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</si>
  <si>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</si>
  <si>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</si>
  <si>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</si>
  <si>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</si>
  <si>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</si>
  <si>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</si>
  <si>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</si>
  <si>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</si>
  <si>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</si>
  <si>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</si>
  <si>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</si>
  <si>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</si>
  <si>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</si>
  <si>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</si>
  <si>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</si>
  <si>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</si>
  <si>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</si>
  <si>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</si>
  <si>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</si>
  <si>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</si>
  <si>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</si>
  <si>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</si>
  <si>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</si>
  <si>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</si>
  <si>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</si>
  <si>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</si>
  <si>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</si>
  <si>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</si>
  <si>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</si>
  <si>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</si>
  <si>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</si>
  <si>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</si>
  <si>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</si>
  <si>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</si>
  <si>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</si>
  <si>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</si>
  <si>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</si>
  <si>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</si>
  <si>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</si>
  <si>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</si>
  <si>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</si>
  <si>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</si>
  <si>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</si>
  <si>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</si>
  <si>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</si>
  <si>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</si>
  <si>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</si>
  <si>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</si>
  <si>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</si>
  <si>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</si>
  <si>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</si>
  <si>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</si>
  <si>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</si>
  <si>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</si>
  <si>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</si>
  <si>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</si>
  <si>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</si>
  <si>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</si>
  <si>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</si>
  <si>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</si>
  <si>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</si>
  <si>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</si>
  <si>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</si>
  <si>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</si>
  <si>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</si>
  <si>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</si>
  <si>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</si>
  <si>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</si>
  <si>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</si>
  <si>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</si>
  <si>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</si>
  <si>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</si>
  <si>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</si>
  <si>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</si>
  <si>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</si>
  <si>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</si>
  <si>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</si>
  <si>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</si>
  <si>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</si>
  <si>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</si>
  <si>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</si>
  <si>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</si>
  <si>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</si>
  <si>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</si>
  <si>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</si>
  <si>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</si>
  <si>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</si>
  <si>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</si>
  <si>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</si>
  <si>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</si>
  <si>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</si>
  <si>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</si>
  <si>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</si>
  <si>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</si>
  <si>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</si>
  <si>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</si>
  <si>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</si>
  <si>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</si>
  <si>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</si>
  <si>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</si>
  <si>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</si>
  <si>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</si>
  <si>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</si>
  <si>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</si>
  <si>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</si>
  <si>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</si>
  <si>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</si>
  <si>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</si>
  <si>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</si>
  <si>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</si>
  <si>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</si>
  <si>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</si>
  <si>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</si>
  <si>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</si>
  <si>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</si>
  <si>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</si>
  <si>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</si>
  <si>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HDD</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</si>
  <si>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</si>
  <si>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</si>
  <si>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</si>
  <si>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</si>
  <si>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</si>
  <si>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</si>
  <si>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</si>
  <si>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</si>
  <si>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</si>
  <si>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</si>
  <si>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</si>
  <si>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</si>
  <si>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</si>
  <si>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</si>
  <si>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</si>
  <si>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</si>
  <si>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</si>
  <si>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</si>
  <si>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</si>
  <si>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</si>
  <si>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</si>
  <si>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</si>
  <si>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</si>
  <si>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</si>
  <si>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</si>
  <si>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</si>
  <si>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</si>
  <si>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</si>
  <si>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</si>
  <si>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</si>
  <si>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</si>
  <si>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</si>
  <si>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</si>
  <si>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</si>
  <si>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</si>
  <si>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</si>
  <si>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</si>
  <si>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</si>
  <si>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</si>
  <si>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</si>
  <si>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</si>
  <si>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</si>
  <si>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</si>
  <si>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</si>
  <si>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</si>
  <si>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</si>
  <si>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</si>
  <si>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</si>
  <si>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</si>
  <si>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</si>
  <si>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</si>
  <si>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</si>
  <si>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</si>
  <si>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</si>
  <si>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</si>
  <si>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</si>
  <si>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</si>
  <si>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</si>
  <si>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</si>
  <si>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</si>
  <si>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</si>
  <si>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</si>
  <si>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</si>
  <si>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</si>
  <si>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</si>
  <si>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</si>
  <si>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</si>
  <si>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</si>
  <si>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</si>
  <si>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</si>
  <si>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</si>
  <si>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</si>
  <si>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</si>
  <si>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</si>
  <si>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</si>
  <si>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</si>
  <si>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</si>
  <si>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</si>
  <si>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</si>
  <si>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</si>
  <si>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</si>
  <si>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</si>
  <si>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</si>
  <si>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</si>
  <si>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</si>
  <si>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</si>
  <si>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</si>
  <si>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</si>
  <si>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</si>
  <si>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</si>
  <si>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</si>
  <si>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</si>
  <si>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</si>
  <si>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</si>
  <si>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</si>
  <si>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</si>
  <si>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</si>
  <si>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</si>
  <si>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</si>
  <si>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</si>
  <si>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</si>
  <si>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</si>
  <si>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</si>
  <si>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</si>
  <si>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</si>
  <si>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</si>
  <si>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</si>
  <si>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</si>
  <si>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</si>
  <si>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</si>
  <si>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</si>
  <si>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</si>
  <si>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</si>
  <si>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</si>
  <si>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</si>
  <si>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</si>
  <si>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</si>
  <si>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</si>
  <si>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</si>
  <si>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</si>
  <si>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</si>
  <si>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</si>
  <si>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</si>
  <si>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</si>
  <si>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</si>
  <si>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</si>
  <si>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</si>
  <si>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</si>
  <si>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</si>
  <si>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</si>
  <si>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</si>
  <si>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</si>
  <si>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</si>
  <si>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</si>
  <si>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</si>
  <si>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</si>
  <si>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</si>
  <si>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</si>
  <si>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</si>
  <si>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</si>
  <si>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</si>
  <si>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</si>
  <si>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</si>
  <si>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</si>
  <si>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</si>
  <si>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</si>
  <si>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</si>
  <si>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</si>
  <si>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</si>
  <si>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</si>
  <si>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</si>
  <si>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</si>
  <si>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</si>
  <si>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</si>
  <si>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</si>
  <si>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</si>
  <si>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</si>
  <si>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</si>
  <si>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</si>
  <si>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</si>
  <si>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</si>
  <si>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</si>
  <si>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</si>
  <si>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</si>
  <si>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</si>
  <si>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</si>
  <si>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</si>
  <si>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</si>
  <si>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</si>
  <si>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</si>
  <si>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</si>
  <si>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</si>
  <si>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</si>
  <si>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</si>
  <si>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</si>
  <si>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</si>
  <si>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</si>
  <si>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</si>
  <si>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</si>
  <si>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</si>
  <si>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</si>
  <si>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</si>
  <si>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</si>
  <si>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</si>
  <si>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</si>
  <si>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</si>
  <si>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</si>
  <si>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</si>
  <si>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</si>
  <si>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</si>
  <si>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</si>
  <si>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</si>
  <si>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</si>
  <si>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</si>
  <si>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</si>
  <si>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</si>
  <si>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</si>
  <si>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</si>
  <si>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</si>
  <si>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</si>
  <si>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</si>
  <si>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</si>
  <si>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</si>
  <si>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</si>
  <si>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</si>
  <si>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</si>
  <si>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</si>
  <si>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</si>
  <si>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</si>
  <si>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</si>
  <si>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</si>
  <si>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</si>
  <si>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</si>
  <si>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</si>
  <si>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</si>
  <si>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</si>
  <si>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</si>
  <si>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</si>
  <si>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</si>
  <si>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</si>
  <si>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</si>
  <si>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</si>
  <si>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</si>
  <si>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</si>
  <si>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</si>
  <si>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</si>
  <si>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</si>
  <si>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</si>
  <si>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</si>
  <si>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</si>
  <si>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</si>
  <si>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</si>
  <si>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</si>
  <si>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</si>
  <si>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</si>
  <si>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</si>
  <si>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</si>
  <si>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</si>
  <si>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</si>
  <si>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</si>
  <si>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</si>
  <si>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</si>
  <si>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</si>
  <si>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</si>
  <si>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</si>
  <si>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</si>
  <si>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</si>
  <si>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</si>
  <si>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</si>
  <si>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</si>
  <si>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</si>
  <si>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</si>
  <si>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</si>
  <si>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</si>
  <si>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</si>
  <si>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</si>
  <si>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</si>
  <si>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</si>
  <si>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</si>
  <si>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</si>
  <si>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</si>
  <si>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</si>
  <si>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</si>
  <si>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</si>
  <si>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</si>
  <si>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</si>
  <si>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</si>
  <si>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</si>
  <si>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</si>
  <si>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</si>
  <si>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</si>
  <si>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</si>
  <si>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</si>
  <si>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</si>
  <si>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</si>
  <si>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</si>
  <si>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</si>
  <si>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</si>
  <si>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</si>
  <si>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</si>
  <si>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</si>
  <si>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</si>
  <si>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</si>
  <si>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</si>
  <si>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</si>
  <si>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104_XLSPF</t>
  </si>
  <si>
    <t>companyName</t>
  </si>
  <si>
    <t>Hafren Dyfrdwy Cyfyngedig_XLSPF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</si>
  <si>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</si>
  <si>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</si>
  <si>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</si>
  <si>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</si>
  <si>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</si>
  <si>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</si>
  <si>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</si>
  <si>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</si>
  <si>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</si>
  <si>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</si>
  <si>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</si>
  <si>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</si>
  <si>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</si>
  <si>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</si>
  <si>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</si>
  <si>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</si>
  <si>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</si>
  <si>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</si>
  <si>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</si>
  <si>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</si>
  <si>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</si>
  <si>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</si>
  <si>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</si>
  <si>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11:13:34_XLSPF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</si>
  <si>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</si>
  <si>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</si>
  <si>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</si>
  <si>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</si>
  <si>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</si>
  <si>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</si>
  <si>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</si>
  <si>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</si>
  <si>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</si>
  <si>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</si>
  <si>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</si>
  <si>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</si>
  <si>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</si>
  <si>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</si>
  <si>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</si>
  <si>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</si>
  <si>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</si>
  <si>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</si>
  <si>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</si>
  <si>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</si>
  <si>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</si>
  <si>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</si>
  <si>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</si>
  <si>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</si>
  <si>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</si>
  <si>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</si>
  <si>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</si>
  <si>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</si>
  <si>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</si>
  <si>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</si>
  <si>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</si>
  <si>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</si>
  <si>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</si>
  <si>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</si>
  <si>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</si>
  <si>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</si>
  <si>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</si>
  <si>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</si>
  <si>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</si>
  <si>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</si>
  <si>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</si>
  <si>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</si>
  <si>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</si>
  <si>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</si>
  <si>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</si>
  <si>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</si>
  <si>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</si>
  <si>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</si>
  <si>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</si>
  <si>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</si>
  <si>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</si>
  <si>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</si>
  <si>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</si>
  <si>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</si>
  <si>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</si>
  <si>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</si>
  <si>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</si>
  <si>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</si>
  <si>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</si>
  <si>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</si>
  <si>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</si>
  <si>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</si>
  <si>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</si>
  <si>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</si>
  <si>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</si>
  <si>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</si>
  <si>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</si>
  <si>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</si>
  <si>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</si>
  <si>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</si>
  <si>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</si>
  <si>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</si>
  <si>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</si>
  <si>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</si>
  <si>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</si>
  <si>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</si>
  <si>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</si>
  <si>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</si>
  <si>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</si>
  <si>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</si>
  <si>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</si>
  <si>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</si>
  <si>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</si>
  <si>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</si>
  <si>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</si>
  <si>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</si>
  <si>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</si>
  <si>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</si>
  <si>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</si>
  <si>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</si>
  <si>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</si>
  <si>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</si>
  <si>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</si>
  <si>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</si>
  <si>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</si>
  <si>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</si>
  <si>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</si>
  <si>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</si>
  <si>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</si>
  <si>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</si>
  <si>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</si>
  <si>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</si>
  <si>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</si>
  <si>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</si>
  <si>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</si>
  <si>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</si>
  <si>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</si>
  <si>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</si>
  <si>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</si>
  <si>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</si>
  <si>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</si>
  <si>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</si>
  <si>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</si>
  <si>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</si>
  <si>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</si>
  <si>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</si>
  <si>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</si>
  <si>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</si>
  <si>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</si>
  <si>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</si>
  <si>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</si>
  <si>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</si>
  <si>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</si>
  <si>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</si>
  <si>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</si>
  <si>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</si>
  <si>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</si>
  <si>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</si>
  <si>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</si>
  <si>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</si>
  <si>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</si>
  <si>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</si>
  <si>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</si>
  <si>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</si>
  <si>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</si>
  <si>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</si>
  <si>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</si>
  <si>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</si>
  <si>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</si>
  <si>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</si>
  <si>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</si>
  <si>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</si>
  <si>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</si>
  <si>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</si>
  <si>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</si>
  <si>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</si>
  <si>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</si>
  <si>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</si>
  <si>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</si>
  <si>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</si>
  <si>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</si>
  <si>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</si>
  <si>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</si>
  <si>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</si>
  <si>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</si>
  <si>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</si>
  <si>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</si>
  <si>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</si>
  <si>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</si>
  <si>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</si>
  <si>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</si>
  <si>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</si>
  <si>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</si>
  <si>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</si>
  <si>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</si>
  <si>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</si>
  <si>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</si>
  <si>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</si>
  <si>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</si>
  <si>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</si>
  <si>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</si>
  <si>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</si>
  <si>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</si>
  <si>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</si>
  <si>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</si>
  <si>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</si>
  <si>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</si>
  <si>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</si>
  <si>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</si>
  <si>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</si>
  <si>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</si>
  <si>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</si>
  <si>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</si>
  <si>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</si>
  <si>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</si>
  <si>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</si>
  <si>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</si>
  <si>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</si>
  <si>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</si>
  <si>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</si>
  <si>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</si>
  <si>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</si>
  <si>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</si>
  <si>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</si>
  <si>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</si>
  <si>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</si>
  <si>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</si>
  <si>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</si>
  <si>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</si>
  <si>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</si>
  <si>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</si>
  <si>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</si>
  <si>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</si>
  <si>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</si>
  <si>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</si>
  <si>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</si>
  <si>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</si>
  <si>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</si>
  <si>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</si>
  <si>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</si>
  <si>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</si>
  <si>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</si>
  <si>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</si>
  <si>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</si>
  <si>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</si>
  <si>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</si>
  <si>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</si>
  <si>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</si>
  <si>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</si>
  <si>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</si>
  <si>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</si>
  <si>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</si>
  <si>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</si>
  <si>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</si>
  <si>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</si>
  <si>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</si>
  <si>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</si>
  <si>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</si>
  <si>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</si>
  <si>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</si>
  <si>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</si>
  <si>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</si>
  <si>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</si>
  <si>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</si>
  <si>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</si>
  <si>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</si>
  <si>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</si>
  <si>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</si>
  <si>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</si>
  <si>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</si>
  <si>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</si>
  <si>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</si>
  <si>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</si>
  <si>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</si>
  <si>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</si>
  <si>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</si>
  <si>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</si>
  <si>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</si>
  <si>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</si>
  <si>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</si>
  <si>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</si>
  <si>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</si>
  <si>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</si>
  <si>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</si>
  <si>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</si>
  <si>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</si>
  <si>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</si>
  <si>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</si>
  <si>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</si>
  <si>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</si>
  <si>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</si>
  <si>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</si>
  <si>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</si>
  <si>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</si>
  <si>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</si>
  <si>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</si>
  <si>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</si>
  <si>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</si>
  <si>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</si>
  <si>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</si>
  <si>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</si>
  <si>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</si>
  <si>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</si>
  <si>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</si>
  <si>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</si>
  <si>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</si>
  <si>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</si>
  <si>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</si>
  <si>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</si>
  <si>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</si>
  <si>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</si>
  <si>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</si>
  <si>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</si>
  <si>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</si>
  <si>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</si>
  <si>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</si>
  <si>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</si>
  <si>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</si>
  <si>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</si>
  <si>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</si>
  <si>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</si>
  <si>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</si>
  <si>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</si>
  <si>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</si>
  <si>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</si>
  <si>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</si>
  <si>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</si>
  <si>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</si>
  <si>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</si>
  <si>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</si>
  <si>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</si>
  <si>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</si>
  <si>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</si>
  <si>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</si>
  <si>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</si>
  <si>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</si>
  <si>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</si>
  <si>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</si>
  <si>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</si>
  <si>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</si>
  <si>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</si>
  <si>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</si>
  <si>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</si>
  <si>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</si>
  <si>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</si>
  <si>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</si>
  <si>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</si>
  <si>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</si>
  <si>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</si>
  <si>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</si>
  <si>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</si>
  <si>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</si>
  <si>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</si>
  <si>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</si>
  <si>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</si>
  <si>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</si>
  <si>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</si>
  <si>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</si>
  <si>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</si>
  <si>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</si>
  <si>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</si>
  <si>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</si>
  <si>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</si>
  <si>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</si>
  <si>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</si>
  <si>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</si>
  <si>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</si>
  <si>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</si>
  <si>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</si>
  <si>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</si>
  <si>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</si>
  <si>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</si>
  <si>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</si>
  <si>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</si>
  <si>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</si>
  <si>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</si>
  <si>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</si>
  <si>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</si>
  <si>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</si>
  <si>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</si>
  <si>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</si>
  <si>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</si>
  <si>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</si>
  <si>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</si>
  <si>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</si>
  <si>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</si>
  <si>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</si>
  <si>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</si>
  <si>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</si>
  <si>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</si>
  <si>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</si>
  <si>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</si>
  <si>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</si>
  <si>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</si>
  <si>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</si>
  <si>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</si>
  <si>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</si>
  <si>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</si>
  <si>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</si>
  <si>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</si>
  <si>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</si>
  <si>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</si>
  <si>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</si>
  <si>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</si>
  <si>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</si>
  <si>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</si>
  <si>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</si>
  <si>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</si>
  <si>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</si>
  <si>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</si>
  <si>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</si>
  <si>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</si>
  <si>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</si>
  <si>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</si>
  <si>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</si>
  <si>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</si>
  <si>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</si>
  <si>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</si>
  <si>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</si>
  <si>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</si>
  <si>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</si>
  <si>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</si>
  <si>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</si>
  <si>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</si>
  <si>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</si>
  <si>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</si>
  <si>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</si>
  <si>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</si>
  <si>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</si>
  <si>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</si>
  <si>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</si>
  <si>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</si>
  <si>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</si>
  <si>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</si>
  <si>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</si>
  <si>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</si>
  <si>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</si>
  <si>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</si>
  <si>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</si>
  <si>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</si>
  <si>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</si>
  <si>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</si>
  <si>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</si>
  <si>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</si>
  <si>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</si>
  <si>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</si>
  <si>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</si>
  <si>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</si>
  <si>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</si>
  <si>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</si>
  <si>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</si>
  <si>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</si>
  <si>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</si>
  <si>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</si>
  <si>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</si>
  <si>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</si>
  <si>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</si>
  <si>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</si>
  <si>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</si>
  <si>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</si>
  <si>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</si>
  <si>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</si>
  <si>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</si>
  <si>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</si>
  <si>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</si>
  <si>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</si>
  <si>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</si>
  <si>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</si>
  <si>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</si>
  <si>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</si>
  <si>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</si>
  <si>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</si>
  <si>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</si>
  <si>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</si>
  <si>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</si>
  <si>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</si>
  <si>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</si>
  <si>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</si>
  <si>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</si>
  <si>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</si>
  <si>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</si>
  <si>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</si>
  <si>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</si>
  <si>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</si>
  <si>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</si>
  <si>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</si>
  <si>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</si>
  <si>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</si>
  <si>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</si>
  <si>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</si>
  <si>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</si>
  <si>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</si>
  <si>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</si>
  <si>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</si>
  <si>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</si>
  <si>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</si>
  <si>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</si>
  <si>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</si>
  <si>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</si>
  <si>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</si>
  <si>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</si>
  <si>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</si>
  <si>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</si>
  <si>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</si>
  <si>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</si>
  <si>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</si>
  <si>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</si>
  <si>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</si>
  <si>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</si>
  <si>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</si>
  <si>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</si>
  <si>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</si>
  <si>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</si>
  <si>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</si>
  <si>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</si>
  <si>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</si>
  <si>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</si>
  <si>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</si>
  <si>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</si>
  <si>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</si>
  <si>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</si>
  <si>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</si>
  <si>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</si>
  <si>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</si>
  <si>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</si>
  <si>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</si>
  <si>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</si>
  <si>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</si>
  <si>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</si>
  <si>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</si>
  <si>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</si>
  <si>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</si>
  <si>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</si>
  <si>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</si>
  <si>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</si>
  <si>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</si>
  <si>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</si>
  <si>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</si>
  <si>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</si>
  <si>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</si>
  <si>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</si>
  <si>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</si>
  <si>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</si>
  <si>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</si>
  <si>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</si>
  <si>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</si>
  <si>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</si>
  <si>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</si>
  <si>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</si>
  <si>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</si>
  <si>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</si>
  <si>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</si>
  <si>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</si>
  <si>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</si>
  <si>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</si>
  <si>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</si>
  <si>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</si>
  <si>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</si>
  <si>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</si>
  <si>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</si>
  <si>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</si>
  <si>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</si>
  <si>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</si>
  <si>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</si>
  <si>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</si>
  <si>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</si>
  <si>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</si>
  <si>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</si>
  <si>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</si>
  <si>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</si>
  <si>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</si>
  <si>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</si>
  <si>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</si>
  <si>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</si>
  <si>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</si>
  <si>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</si>
  <si>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</si>
  <si>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</si>
  <si>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</si>
  <si>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</si>
  <si>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</si>
  <si>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</si>
  <si>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</si>
  <si>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</si>
  <si>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</si>
  <si>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</si>
  <si>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</si>
  <si>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</si>
  <si>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</si>
  <si>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</si>
  <si>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</si>
  <si>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</si>
  <si>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</si>
  <si>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</si>
  <si>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</si>
  <si>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</si>
  <si>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</si>
  <si>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</si>
  <si>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</si>
  <si>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</si>
  <si>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</si>
  <si>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</si>
  <si>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</si>
  <si>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</si>
  <si>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</si>
  <si>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</si>
  <si>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</si>
  <si>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</si>
  <si>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</si>
  <si>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</si>
  <si>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</si>
  <si>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</si>
  <si>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</si>
  <si>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</si>
  <si>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</si>
  <si>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</si>
  <si>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</si>
  <si>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</si>
  <si>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</si>
  <si>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</si>
  <si>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</si>
  <si>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</si>
  <si>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</si>
  <si>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</si>
  <si>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</si>
  <si>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</si>
  <si>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</si>
  <si>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</si>
  <si>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</si>
  <si>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</si>
  <si>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</si>
  <si>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</si>
  <si>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</si>
  <si>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</si>
  <si>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</si>
  <si>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</si>
  <si>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</si>
  <si>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</si>
  <si>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</si>
  <si>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</si>
  <si>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</si>
  <si>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</si>
  <si>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</si>
  <si>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</si>
  <si>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</si>
  <si>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</si>
  <si>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</si>
  <si>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</si>
  <si>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</si>
  <si>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</si>
  <si>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</si>
  <si>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</si>
  <si>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</si>
  <si>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</si>
  <si>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</si>
  <si>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</si>
  <si>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</si>
  <si>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</si>
  <si>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</si>
  <si>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</si>
  <si>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</si>
  <si>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</si>
  <si>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</si>
  <si>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</si>
  <si>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</si>
  <si>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</si>
  <si>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</si>
  <si>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</si>
  <si>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</si>
  <si>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</si>
  <si>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</si>
  <si>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</si>
  <si>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</si>
  <si>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</si>
  <si>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</si>
  <si>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</si>
  <si>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</si>
  <si>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</si>
  <si>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</si>
  <si>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</si>
  <si>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</si>
  <si>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</si>
  <si>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</si>
  <si>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</si>
  <si>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</si>
  <si>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</si>
  <si>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</si>
  <si>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</si>
  <si>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</si>
  <si>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</si>
  <si>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</si>
  <si>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</si>
  <si>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</si>
  <si>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</si>
  <si>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</si>
  <si>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</si>
  <si>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</si>
  <si>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</si>
  <si>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</si>
  <si>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</si>
  <si>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</si>
  <si>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</si>
  <si>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</si>
  <si>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</si>
  <si>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</si>
  <si>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</si>
  <si>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</si>
  <si>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</si>
  <si>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</si>
  <si>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</si>
  <si>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</si>
  <si>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</si>
  <si>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</si>
  <si>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</si>
  <si>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</si>
  <si>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</si>
  <si>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</si>
  <si>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</si>
  <si>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</si>
  <si>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</si>
  <si>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</si>
  <si>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</si>
  <si>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</si>
  <si>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</si>
  <si>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</si>
  <si>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</si>
  <si>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</si>
  <si>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</si>
  <si>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</si>
  <si>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</si>
  <si>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</si>
  <si>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</si>
  <si>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</si>
  <si>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</si>
  <si>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</si>
  <si>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</si>
  <si>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</si>
  <si>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</si>
  <si>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</si>
  <si>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</si>
  <si>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</si>
  <si>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</si>
  <si>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</si>
  <si>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</si>
  <si>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</si>
  <si>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</si>
  <si>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</si>
  <si>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</si>
  <si>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</si>
  <si>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</si>
  <si>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</si>
  <si>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</si>
  <si>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</si>
  <si>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</si>
  <si>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</si>
  <si>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</si>
  <si>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</si>
  <si>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</si>
  <si>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</si>
  <si>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</si>
  <si>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</si>
  <si>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</si>
  <si>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</si>
  <si>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</si>
  <si>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</si>
  <si>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</si>
  <si>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</si>
  <si>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</si>
  <si>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</si>
  <si>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</si>
  <si>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</si>
  <si>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</si>
  <si>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</si>
  <si>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</si>
  <si>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</si>
  <si>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</si>
  <si>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</si>
  <si>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</si>
  <si>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</si>
  <si>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</si>
  <si>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</si>
  <si>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</si>
  <si>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</si>
  <si>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</si>
  <si>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</si>
  <si>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</si>
  <si>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</si>
  <si>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</si>
  <si>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</si>
  <si>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</si>
  <si>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</si>
  <si>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</si>
  <si>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</si>
  <si>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</si>
  <si>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</si>
  <si>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</si>
  <si>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</si>
  <si>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</si>
  <si>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</si>
  <si>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</si>
  <si>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</si>
  <si>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</si>
  <si>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</si>
  <si>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</si>
  <si>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</si>
  <si>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</si>
  <si>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</si>
  <si>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</si>
  <si>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</si>
  <si>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</si>
  <si>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</si>
  <si>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</si>
  <si>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</si>
  <si>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</si>
  <si>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</si>
  <si>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</si>
  <si>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</si>
  <si>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</si>
  <si>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</si>
  <si>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</si>
  <si>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</si>
  <si>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</si>
  <si>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</si>
  <si>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</si>
  <si>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</si>
  <si>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</si>
  <si>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</si>
  <si>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</si>
  <si>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</si>
  <si>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</si>
  <si>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</si>
  <si>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</si>
  <si>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</si>
  <si>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</si>
  <si>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</si>
  <si>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</si>
  <si>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</si>
  <si>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</si>
  <si>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</si>
  <si>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</si>
  <si>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</si>
  <si>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</si>
  <si>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</si>
  <si>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</si>
  <si>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</si>
  <si>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</si>
  <si>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</si>
  <si>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</si>
  <si>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</si>
  <si>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</si>
  <si>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</si>
  <si>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</si>
  <si>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</si>
  <si>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</si>
  <si>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</si>
  <si>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</si>
  <si>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</si>
  <si>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</si>
  <si>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</si>
  <si>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</si>
  <si>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</si>
  <si>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</si>
  <si>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</si>
  <si>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</si>
  <si>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</si>
  <si>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</si>
  <si>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</si>
  <si>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</si>
  <si>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</si>
  <si>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</si>
  <si>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</si>
  <si>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</si>
  <si>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</si>
  <si>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</si>
  <si>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</si>
  <si>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</si>
  <si>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</si>
  <si>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</si>
  <si>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</si>
  <si>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</si>
  <si>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</si>
  <si>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</si>
  <si>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</si>
  <si>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</si>
  <si>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</si>
  <si>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</si>
  <si>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</si>
  <si>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</si>
  <si>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</si>
  <si>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</si>
  <si>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</si>
  <si>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</si>
  <si>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</si>
  <si>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</si>
  <si>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</si>
  <si>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</si>
  <si>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</si>
  <si>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</si>
  <si>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</si>
  <si>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</si>
  <si>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</si>
  <si>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</si>
  <si>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</si>
  <si>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</si>
  <si>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</si>
  <si>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</si>
  <si>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</si>
  <si>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</si>
  <si>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</si>
  <si>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</si>
  <si>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</si>
  <si>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</si>
  <si>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</si>
  <si>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</si>
  <si>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</si>
  <si>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</si>
  <si>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</si>
  <si>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</si>
  <si>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</si>
  <si>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</si>
  <si>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</si>
  <si>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</si>
  <si>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</si>
  <si>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</si>
  <si>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</si>
  <si>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</si>
  <si>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</si>
  <si>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</si>
  <si>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</si>
  <si>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</si>
  <si>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</si>
  <si>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</si>
  <si>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</si>
  <si>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</si>
  <si>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</si>
  <si>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</si>
  <si>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</si>
  <si>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</si>
  <si>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</si>
  <si>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</si>
  <si>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</si>
  <si>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</si>
  <si>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</si>
  <si>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</si>
  <si>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</si>
  <si>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</si>
  <si>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</si>
  <si>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</si>
  <si>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</si>
  <si>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</si>
  <si>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</si>
  <si>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</si>
  <si>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</si>
  <si>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</si>
  <si>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Hafren Dyfrdwy</t>
  </si>
  <si>
    <t>CMA appellant company</t>
  </si>
  <si>
    <t>NES</t>
  </si>
  <si>
    <t>Northumbrian Water</t>
  </si>
  <si>
    <t>CMARun1: CMA final redeterminations_XLSPF</t>
  </si>
  <si>
    <t>SVE</t>
  </si>
  <si>
    <t>Severn Trent Water</t>
  </si>
  <si>
    <t>IDoK company</t>
  </si>
  <si>
    <t>SRN</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</si>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</sst>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 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95">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29.244130396136899</v>
      </c>
      <c r="N11" s="293">
        <f>Inp!N$91</f>
        <v>28.0664643447098</v>
      </c>
      <c r="O11" s="293">
        <f>Inp!O$91</f>
        <v>27.0763812745978</v>
      </c>
      <c r="P11" s="293">
        <f>Inp!P$91</f>
        <v>26.169835632484499</v>
      </c>
      <c r="Q11" s="293">
        <f>Inp!Q$91</f>
        <v>25.305812339242401</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0.70940679138697504</v>
      </c>
      <c r="N12" s="293">
        <f>Inp!N$92</f>
        <v>0.83042068687804804</v>
      </c>
      <c r="O12" s="293">
        <f>Inp!O$92</f>
        <v>0.85300573979326799</v>
      </c>
      <c r="P12" s="293">
        <f>Inp!P$92</f>
        <v>0.83743474023952102</v>
      </c>
      <c r="Q12" s="293">
        <f>Inp!Q$92</f>
        <v>0.80978599485577396</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1.887072842814</v>
      </c>
      <c r="N13" s="293">
        <f>Inp!N$93</f>
        <v>1.82050375699004</v>
      </c>
      <c r="O13" s="293">
        <f>Inp!O$93</f>
        <v>1.75955138190664</v>
      </c>
      <c r="P13" s="293">
        <f>Inp!P$93</f>
        <v>1.7014580334816101</v>
      </c>
      <c r="Q13" s="293">
        <f>Inp!Q$93</f>
        <v>1.64528269504818</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29.244130396136899</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28.076083342675442</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27.530061988538375</v>
      </c>
      <c r="N20" s="84">
        <f t="shared" si="2"/>
        <v>25.902288531078295</v>
      </c>
      <c r="O20" s="84">
        <f t="shared" si="2"/>
        <v>24.480547729465862</v>
      </c>
      <c r="P20" s="84">
        <f t="shared" si="2"/>
        <v>23.174253983241588</v>
      </c>
      <c r="Q20" s="84">
        <f t="shared" si="2"/>
        <v>21.948220189746191</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0.66782676309477196</v>
      </c>
      <c r="N21" s="84">
        <f t="shared" si="3"/>
        <v>0.76638781321045768</v>
      </c>
      <c r="O21" s="84">
        <f t="shared" si="3"/>
        <v>0.77122742196381722</v>
      </c>
      <c r="P21" s="84">
        <f t="shared" si="3"/>
        <v>0.7415761274637459</v>
      </c>
      <c r="Q21" s="84">
        <f t="shared" si="3"/>
        <v>0.70234304607189302</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1.7764669913528846</v>
      </c>
      <c r="N22" s="84">
        <f t="shared" si="4"/>
        <v>1.6801266096901966</v>
      </c>
      <c r="O22" s="84">
        <f t="shared" si="4"/>
        <v>1.5908618345400722</v>
      </c>
      <c r="P22" s="84">
        <f t="shared" si="4"/>
        <v>1.5066972969744332</v>
      </c>
      <c r="Q22" s="84">
        <f t="shared" si="4"/>
        <v>1.426985483856535</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27.530061988538375</v>
      </c>
      <c r="N24" s="84">
        <f t="shared" si="5"/>
        <v>25.902288531078295</v>
      </c>
      <c r="O24" s="84">
        <f t="shared" si="5"/>
        <v>24.480547729465862</v>
      </c>
      <c r="P24" s="84">
        <f t="shared" si="5"/>
        <v>23.174253983241588</v>
      </c>
      <c r="Q24" s="84">
        <f t="shared" si="5"/>
        <v>21.948220189746191</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0.66782676309477196</v>
      </c>
      <c r="N25" s="84">
        <f t="shared" si="6"/>
        <v>0.76638781321045768</v>
      </c>
      <c r="O25" s="84">
        <f t="shared" si="6"/>
        <v>0.77122742196381722</v>
      </c>
      <c r="P25" s="84">
        <f t="shared" si="6"/>
        <v>0.7415761274637459</v>
      </c>
      <c r="Q25" s="84">
        <f t="shared" si="6"/>
        <v>0.70234304607189302</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28.197888751633148</v>
      </c>
      <c r="N26" s="211">
        <f t="shared" si="7"/>
        <v>26.668676344288752</v>
      </c>
      <c r="O26" s="211">
        <f t="shared" si="7"/>
        <v>25.25177515142968</v>
      </c>
      <c r="P26" s="211">
        <f t="shared" si="7"/>
        <v>23.915830110705333</v>
      </c>
      <c r="Q26" s="211">
        <f t="shared" si="7"/>
        <v>22.650563235818083</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28.197888751633148</v>
      </c>
      <c r="N28" s="309">
        <f t="shared" si="8"/>
        <v>26.668676344288752</v>
      </c>
      <c r="O28" s="309">
        <f t="shared" si="8"/>
        <v>25.25177515142968</v>
      </c>
      <c r="P28" s="309">
        <f t="shared" si="8"/>
        <v>23.915830110705333</v>
      </c>
      <c r="Q28" s="309">
        <f t="shared" si="8"/>
        <v>22.650563235818083</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1.7764669913528846</v>
      </c>
      <c r="N29" s="309">
        <f t="shared" si="9"/>
        <v>1.6801266096901966</v>
      </c>
      <c r="O29" s="309">
        <f t="shared" si="9"/>
        <v>1.5908618345400722</v>
      </c>
      <c r="P29" s="309">
        <f t="shared" si="9"/>
        <v>1.5066972969744332</v>
      </c>
      <c r="Q29" s="309">
        <f t="shared" si="9"/>
        <v>1.426985483856535</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26.421421760280264</v>
      </c>
      <c r="N30" s="312">
        <f t="shared" si="10"/>
        <v>24.988549734598557</v>
      </c>
      <c r="O30" s="312">
        <f t="shared" si="10"/>
        <v>23.660913316889609</v>
      </c>
      <c r="P30" s="312">
        <f t="shared" si="10"/>
        <v>22.409132813730899</v>
      </c>
      <c r="Q30" s="312">
        <f t="shared" si="10"/>
        <v>21.22357775196155</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28.197888751633148</v>
      </c>
      <c r="N32" s="91">
        <f t="shared" si="11"/>
        <v>26.668676344288752</v>
      </c>
      <c r="O32" s="91">
        <f t="shared" si="11"/>
        <v>25.25177515142968</v>
      </c>
      <c r="P32" s="91">
        <f t="shared" si="11"/>
        <v>23.915830110705333</v>
      </c>
      <c r="Q32" s="91">
        <f t="shared" si="11"/>
        <v>22.650563235818083</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26.421421760280264</v>
      </c>
      <c r="N33" s="91">
        <f t="shared" si="12"/>
        <v>24.988549734598557</v>
      </c>
      <c r="O33" s="91">
        <f t="shared" si="12"/>
        <v>23.660913316889609</v>
      </c>
      <c r="P33" s="91">
        <f t="shared" si="12"/>
        <v>22.409132813730899</v>
      </c>
      <c r="Q33" s="91">
        <f t="shared" si="12"/>
        <v>21.22357775196155</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27.309655255956706</v>
      </c>
      <c r="N34" s="312">
        <f t="shared" si="13"/>
        <v>25.828613039443653</v>
      </c>
      <c r="O34" s="312">
        <f t="shared" si="13"/>
        <v>24.456344234159644</v>
      </c>
      <c r="P34" s="312">
        <f t="shared" si="13"/>
        <v>23.162481462218118</v>
      </c>
      <c r="Q34" s="312">
        <f t="shared" si="13"/>
        <v>21.937070493889816</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26.421421760280264</v>
      </c>
      <c r="N37" s="84">
        <f t="shared" si="14"/>
        <v>24.988549734598557</v>
      </c>
      <c r="O37" s="84">
        <f t="shared" si="14"/>
        <v>23.660913316889609</v>
      </c>
      <c r="P37" s="84">
        <f t="shared" si="14"/>
        <v>22.409132813730899</v>
      </c>
      <c r="Q37" s="84">
        <f t="shared" si="14"/>
        <v>21.22357775196155</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26.4214217602802</v>
      </c>
      <c r="N38" s="181">
        <f xml:space="preserve"> Inp!N$94</f>
        <v>24.9885497345986</v>
      </c>
      <c r="O38" s="181">
        <f xml:space="preserve"> Inp!O$94</f>
        <v>23.660913316889602</v>
      </c>
      <c r="P38" s="181">
        <f xml:space="preserve"> Inp!P$94</f>
        <v>22.409132813730899</v>
      </c>
      <c r="Q38" s="181">
        <f xml:space="preserve"> Inp!Q$94</f>
        <v>21.2235777519615</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29.244130396136899</v>
      </c>
      <c r="N45" s="155">
        <f>Inp!N$95</f>
        <v>27.945226645050301</v>
      </c>
      <c r="O45" s="155">
        <f>Inp!O$95</f>
        <v>26.709470227881699</v>
      </c>
      <c r="P45" s="155">
        <f>Inp!P$95</f>
        <v>25.5461104791985</v>
      </c>
      <c r="Q45" s="155">
        <f>Inp!Q$95</f>
        <v>24.4393763349082</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0.58001757083247996</v>
      </c>
      <c r="N46" s="155">
        <f>Inp!N$96</f>
        <v>0.56007776037309198</v>
      </c>
      <c r="O46" s="155">
        <f>Inp!O$96</f>
        <v>0.55425493668444903</v>
      </c>
      <c r="P46" s="155">
        <f>Inp!P$96</f>
        <v>0.53646832006318301</v>
      </c>
      <c r="Q46" s="155">
        <f>Inp!Q$96</f>
        <v>0.51322690303310703</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1.8789213219190699</v>
      </c>
      <c r="N48" s="155">
        <f>Inp!N$99</f>
        <v>1.79583417754167</v>
      </c>
      <c r="O48" s="155">
        <f>Inp!O$99</f>
        <v>1.7176146853676699</v>
      </c>
      <c r="P48" s="155">
        <f>Inp!P$99</f>
        <v>1.6432024643534799</v>
      </c>
      <c r="Q48" s="155">
        <f>Inp!Q$99</f>
        <v>1.5720140039902999</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29.244130396136899</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28.076083342675442</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27.530061988538375</v>
      </c>
      <c r="N60" s="84">
        <f t="shared" si="19"/>
        <v>25.790399344080772</v>
      </c>
      <c r="O60" s="84">
        <f t="shared" si="19"/>
        <v>24.148812727638695</v>
      </c>
      <c r="P60" s="84">
        <f t="shared" si="19"/>
        <v>22.621924755004329</v>
      </c>
      <c r="Q60" s="84">
        <f t="shared" si="19"/>
        <v>21.196743495439044</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0.54602135413706665</v>
      </c>
      <c r="N61" s="84">
        <f t="shared" si="20"/>
        <v>0.51689074800611334</v>
      </c>
      <c r="O61" s="84">
        <f t="shared" si="20"/>
        <v>0.50111808864669949</v>
      </c>
      <c r="P61" s="84">
        <f t="shared" si="20"/>
        <v>0.47506041985510378</v>
      </c>
      <c r="Q61" s="84">
        <f t="shared" si="20"/>
        <v>0.44513161340425011</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1.768793250588552</v>
      </c>
      <c r="N63" s="84">
        <f t="shared" si="22"/>
        <v>1.6573592758014701</v>
      </c>
      <c r="O63" s="84">
        <f t="shared" si="22"/>
        <v>1.5529456414259821</v>
      </c>
      <c r="P63" s="84">
        <f t="shared" si="22"/>
        <v>1.4551100660161389</v>
      </c>
      <c r="Q63" s="84">
        <f t="shared" si="22"/>
        <v>1.3634381318571254</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27.530061988538375</v>
      </c>
      <c r="N66" s="84">
        <f t="shared" si="24"/>
        <v>25.790399344080772</v>
      </c>
      <c r="O66" s="84">
        <f t="shared" si="24"/>
        <v>24.148812727638695</v>
      </c>
      <c r="P66" s="84">
        <f t="shared" si="24"/>
        <v>22.621924755004329</v>
      </c>
      <c r="Q66" s="84">
        <f t="shared" si="24"/>
        <v>21.196743495439044</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0.54602135413706665</v>
      </c>
      <c r="N67" s="84">
        <f t="shared" si="25"/>
        <v>0.51689074800611334</v>
      </c>
      <c r="O67" s="84">
        <f t="shared" si="25"/>
        <v>0.50111808864669949</v>
      </c>
      <c r="P67" s="84">
        <f t="shared" si="25"/>
        <v>0.47506041985510378</v>
      </c>
      <c r="Q67" s="84">
        <f t="shared" si="25"/>
        <v>0.44513161340425011</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28.076083342675442</v>
      </c>
      <c r="N70" s="211">
        <f t="shared" si="27"/>
        <v>26.307290092086884</v>
      </c>
      <c r="O70" s="211">
        <f t="shared" si="27"/>
        <v>24.649930816285394</v>
      </c>
      <c r="P70" s="211">
        <f t="shared" si="27"/>
        <v>23.096985174859434</v>
      </c>
      <c r="Q70" s="211">
        <f t="shared" si="27"/>
        <v>21.641875108843294</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28.076083342675442</v>
      </c>
      <c r="N72" s="275">
        <f t="shared" si="28"/>
        <v>26.307290092086884</v>
      </c>
      <c r="O72" s="275">
        <f t="shared" si="28"/>
        <v>24.649930816285394</v>
      </c>
      <c r="P72" s="275">
        <f t="shared" si="28"/>
        <v>23.096985174859434</v>
      </c>
      <c r="Q72" s="275">
        <f t="shared" si="28"/>
        <v>21.641875108843294</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1.768793250588552</v>
      </c>
      <c r="N73" s="275">
        <f t="shared" si="29"/>
        <v>1.6573592758014701</v>
      </c>
      <c r="O73" s="275">
        <f t="shared" si="29"/>
        <v>1.5529456414259821</v>
      </c>
      <c r="P73" s="275">
        <f t="shared" si="29"/>
        <v>1.4551100660161389</v>
      </c>
      <c r="Q73" s="275">
        <f t="shared" si="29"/>
        <v>1.3634381318571254</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26.307290092086891</v>
      </c>
      <c r="N75" s="368">
        <f t="shared" si="31"/>
        <v>24.649930816285412</v>
      </c>
      <c r="O75" s="368">
        <f t="shared" si="31"/>
        <v>23.096985174859412</v>
      </c>
      <c r="P75" s="368">
        <f t="shared" si="31"/>
        <v>21.641875108843294</v>
      </c>
      <c r="Q75" s="368">
        <f t="shared" si="31"/>
        <v>20.278436976986168</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28.076083342675442</v>
      </c>
      <c r="N77" s="91">
        <f t="shared" si="32"/>
        <v>26.307290092086884</v>
      </c>
      <c r="O77" s="91">
        <f t="shared" si="32"/>
        <v>24.649930816285394</v>
      </c>
      <c r="P77" s="91">
        <f t="shared" si="32"/>
        <v>23.096985174859434</v>
      </c>
      <c r="Q77" s="91">
        <f t="shared" si="32"/>
        <v>21.641875108843294</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26.307290092086891</v>
      </c>
      <c r="N78" s="91">
        <f t="shared" si="33"/>
        <v>24.649930816285412</v>
      </c>
      <c r="O78" s="91">
        <f t="shared" si="33"/>
        <v>23.096985174859412</v>
      </c>
      <c r="P78" s="91">
        <f t="shared" si="33"/>
        <v>21.641875108843294</v>
      </c>
      <c r="Q78" s="91">
        <f t="shared" si="33"/>
        <v>20.278436976986168</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27.191686717381167</v>
      </c>
      <c r="N79" s="260">
        <f t="shared" ref="N79" si="38" xml:space="preserve"> AVERAGE(N77:N78)</f>
        <v>25.478610454186146</v>
      </c>
      <c r="O79" s="260">
        <f t="shared" ref="O79" si="39" xml:space="preserve"> AVERAGE(O77:O78)</f>
        <v>23.873457995572402</v>
      </c>
      <c r="P79" s="260">
        <f t="shared" ref="P79" si="40" xml:space="preserve"> AVERAGE(P77:P78)</f>
        <v>22.369430141851364</v>
      </c>
      <c r="Q79" s="260">
        <f t="shared" ref="Q79" si="41" xml:space="preserve"> AVERAGE(Q77:Q78)</f>
        <v>20.960156042914733</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26.307290092086891</v>
      </c>
      <c r="N82" s="84">
        <f t="shared" si="42"/>
        <v>24.649930816285412</v>
      </c>
      <c r="O82" s="84">
        <f t="shared" si="42"/>
        <v>23.096985174859412</v>
      </c>
      <c r="P82" s="84">
        <f t="shared" si="42"/>
        <v>21.641875108843294</v>
      </c>
      <c r="Q82" s="84">
        <f t="shared" si="42"/>
        <v>20.278436976986168</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26.307290092086902</v>
      </c>
      <c r="N83" s="181">
        <f xml:space="preserve"> Inp!N$101</f>
        <v>24.649930816285401</v>
      </c>
      <c r="O83" s="181">
        <f xml:space="preserve"> Inp!O$101</f>
        <v>23.096985174859402</v>
      </c>
      <c r="P83" s="181">
        <f xml:space="preserve"> Inp!P$101</f>
        <v>21.641875108843301</v>
      </c>
      <c r="Q83" s="181">
        <f xml:space="preserve"> Inp!Q$101</f>
        <v>20.2784369769861</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2.0263041449526802</v>
      </c>
      <c r="O91" s="229">
        <f xml:space="preserve"> Inp!O$102</f>
        <v>4.0787956027923498</v>
      </c>
      <c r="P91" s="229">
        <f xml:space="preserve"> Inp!P$102</f>
        <v>5.1885035705167102</v>
      </c>
      <c r="Q91" s="229">
        <f xml:space="preserve"> Inp!Q$102</f>
        <v>6.1805781250730298</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4.0611153445084897E-2</v>
      </c>
      <c r="O92" s="229">
        <f xml:space="preserve"> Inp!O$103</f>
        <v>8.4640113760645605E-2</v>
      </c>
      <c r="P92" s="229">
        <f xml:space="preserve"> Inp!P$103</f>
        <v>0.108958574980854</v>
      </c>
      <c r="Q92" s="229">
        <f xml:space="preserve"> Inp!Q$103</f>
        <v>0.12979214062654301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2.0922087196207402</v>
      </c>
      <c r="N93" s="229">
        <f xml:space="preserve"> Inp!N$104</f>
        <v>2.21176661661708</v>
      </c>
      <c r="O93" s="229">
        <f xml:space="preserve"> Inp!O$104</f>
        <v>1.3292352133263401</v>
      </c>
      <c r="P93" s="229">
        <f xml:space="preserve"> Inp!P$104</f>
        <v>1.2564337581226801</v>
      </c>
      <c r="Q93" s="229">
        <f xml:space="preserve"> Inp!Q$104</f>
        <v>1.2543071085911599</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6.5904574668053204E-2</v>
      </c>
      <c r="N94" s="229">
        <f xml:space="preserve"> Inp!N$105</f>
        <v>0.199886312222497</v>
      </c>
      <c r="O94" s="229">
        <f xml:space="preserve"> Inp!O$105</f>
        <v>0.30416735936261802</v>
      </c>
      <c r="P94" s="229">
        <f xml:space="preserve"> Inp!P$105</f>
        <v>0.37331777854721099</v>
      </c>
      <c r="Q94" s="229">
        <f xml:space="preserve"> Inp!Q$105</f>
        <v>0.43706400065969497</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1.8700579442304139</v>
      </c>
      <c r="O101" s="84">
        <f t="shared" si="52"/>
        <v>3.6877583241365706</v>
      </c>
      <c r="P101" s="84">
        <f t="shared" si="52"/>
        <v>4.5945913159216438</v>
      </c>
      <c r="Q101" s="84">
        <f t="shared" si="52"/>
        <v>5.3605348751706057</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3.7479669729499017E-2</v>
      </c>
      <c r="O102" s="84">
        <f t="shared" si="53"/>
        <v>7.652560080799363E-2</v>
      </c>
      <c r="P102" s="84">
        <f t="shared" si="53"/>
        <v>9.6486417634357238E-2</v>
      </c>
      <c r="Q102" s="84">
        <f t="shared" si="53"/>
        <v>0.11257123237859086</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1.9695793639235095</v>
      </c>
      <c r="N103" s="84">
        <f t="shared" si="54"/>
        <v>2.04121959800116</v>
      </c>
      <c r="O103" s="84">
        <f t="shared" si="54"/>
        <v>1.2018004087588536</v>
      </c>
      <c r="P103" s="84">
        <f t="shared" si="54"/>
        <v>1.1126135995944515</v>
      </c>
      <c r="Q103" s="84">
        <f t="shared" si="54"/>
        <v>1.0878848003717887</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6.2041749963590444E-2</v>
      </c>
      <c r="N104" s="84">
        <f t="shared" si="55"/>
        <v>0.18447328701651086</v>
      </c>
      <c r="O104" s="84">
        <f t="shared" si="55"/>
        <v>0.27500660014741107</v>
      </c>
      <c r="P104" s="84">
        <f t="shared" si="55"/>
        <v>0.33058522560125325</v>
      </c>
      <c r="Q104" s="84">
        <f t="shared" si="55"/>
        <v>0.37907405598731103</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1.8700579442304139</v>
      </c>
      <c r="O106" s="235">
        <f t="shared" si="56"/>
        <v>3.6877583241365706</v>
      </c>
      <c r="P106" s="235">
        <f t="shared" si="56"/>
        <v>4.5945913159216438</v>
      </c>
      <c r="Q106" s="235">
        <f t="shared" si="56"/>
        <v>5.3605348751706057</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3.7479669729499017E-2</v>
      </c>
      <c r="O107" s="235">
        <f t="shared" si="57"/>
        <v>7.652560080799363E-2</v>
      </c>
      <c r="P107" s="235">
        <f t="shared" si="57"/>
        <v>9.6486417634357238E-2</v>
      </c>
      <c r="Q107" s="235">
        <f t="shared" si="57"/>
        <v>0.11257123237859086</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1.9075376139599129</v>
      </c>
      <c r="O108" s="211">
        <f t="shared" si="58"/>
        <v>3.7642839249445643</v>
      </c>
      <c r="P108" s="211">
        <f t="shared" si="58"/>
        <v>4.6910777335560008</v>
      </c>
      <c r="Q108" s="211">
        <f t="shared" si="58"/>
        <v>5.4731061075491967</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1.9075376139599129</v>
      </c>
      <c r="O110" s="261">
        <f t="shared" si="59"/>
        <v>3.7642839249445643</v>
      </c>
      <c r="P110" s="261">
        <f t="shared" si="59"/>
        <v>4.6910777335560008</v>
      </c>
      <c r="Q110" s="261">
        <f t="shared" si="59"/>
        <v>5.4731061075491967</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1.9695793639235095</v>
      </c>
      <c r="N111" s="261">
        <f t="shared" si="60"/>
        <v>2.04121959800116</v>
      </c>
      <c r="O111" s="261">
        <f t="shared" si="60"/>
        <v>1.2018004087588536</v>
      </c>
      <c r="P111" s="261">
        <f t="shared" si="60"/>
        <v>1.1126135995944515</v>
      </c>
      <c r="Q111" s="261">
        <f t="shared" si="60"/>
        <v>1.0878848003717887</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6.2041749963590444E-2</v>
      </c>
      <c r="N112" s="261">
        <f t="shared" si="61"/>
        <v>0.18447328701651086</v>
      </c>
      <c r="O112" s="261">
        <f t="shared" si="61"/>
        <v>0.27500660014741107</v>
      </c>
      <c r="P112" s="261">
        <f t="shared" si="61"/>
        <v>0.33058522560125325</v>
      </c>
      <c r="Q112" s="261">
        <f t="shared" si="61"/>
        <v>0.37907405598731103</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1.9075376139599192</v>
      </c>
      <c r="N113" s="260">
        <f t="shared" si="62"/>
        <v>3.7642839249445625</v>
      </c>
      <c r="O113" s="260">
        <f t="shared" si="62"/>
        <v>4.691077733556007</v>
      </c>
      <c r="P113" s="260">
        <f t="shared" si="62"/>
        <v>5.4731061075491985</v>
      </c>
      <c r="Q113" s="260">
        <f t="shared" si="62"/>
        <v>6.181916851933674</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1.9075376139599129</v>
      </c>
      <c r="O115" s="84">
        <f t="shared" si="63"/>
        <v>3.7642839249445643</v>
      </c>
      <c r="P115" s="84">
        <f t="shared" si="63"/>
        <v>4.6910777335560008</v>
      </c>
      <c r="Q115" s="84">
        <f t="shared" si="63"/>
        <v>5.4731061075491967</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1.9075376139599192</v>
      </c>
      <c r="N116" s="84">
        <f t="shared" si="64"/>
        <v>3.7642839249445625</v>
      </c>
      <c r="O116" s="84">
        <f t="shared" si="64"/>
        <v>4.691077733556007</v>
      </c>
      <c r="P116" s="84">
        <f t="shared" si="64"/>
        <v>5.4731061075491985</v>
      </c>
      <c r="Q116" s="84">
        <f t="shared" si="64"/>
        <v>6.181916851933674</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0.95376880697995958</v>
      </c>
      <c r="N117" s="260">
        <f t="shared" ref="N117" si="69" xml:space="preserve"> AVERAGE(N115:N116)</f>
        <v>2.8359107694522376</v>
      </c>
      <c r="O117" s="260">
        <f t="shared" ref="O117" si="70" xml:space="preserve"> AVERAGE(O115:O116)</f>
        <v>4.2276808292502857</v>
      </c>
      <c r="P117" s="260">
        <f t="shared" ref="P117" si="71" xml:space="preserve"> AVERAGE(P115:P116)</f>
        <v>5.0820919205525996</v>
      </c>
      <c r="Q117" s="260">
        <f t="shared" ref="Q117" si="72" xml:space="preserve"> AVERAGE(Q115:Q116)</f>
        <v>5.8275114797414354</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1.9075376139599192</v>
      </c>
      <c r="N120" s="84">
        <f t="shared" si="73"/>
        <v>3.7642839249445625</v>
      </c>
      <c r="O120" s="84">
        <f t="shared" si="73"/>
        <v>4.691077733556007</v>
      </c>
      <c r="P120" s="84">
        <f t="shared" si="73"/>
        <v>5.4731061075491985</v>
      </c>
      <c r="Q120" s="84">
        <f t="shared" si="73"/>
        <v>6.181916851933674</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1.9075376139599201</v>
      </c>
      <c r="N121" s="181">
        <f xml:space="preserve"> Inp!N$106</f>
        <v>3.7642839249445599</v>
      </c>
      <c r="O121" s="181">
        <f xml:space="preserve"> Inp!O$106</f>
        <v>4.6910777335559999</v>
      </c>
      <c r="P121" s="181">
        <f xml:space="preserve"> Inp!P$106</f>
        <v>5.4731061075492002</v>
      </c>
      <c r="Q121" s="181">
        <f xml:space="preserve"> Inp!Q$106</f>
        <v>6.1819168519336696</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28.076083342675442</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28.076083342675442</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56.152166685350885</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28.197888751633148</v>
      </c>
      <c r="N133" s="84">
        <f t="shared" si="86"/>
        <v>26.668676344288752</v>
      </c>
      <c r="O133" s="84">
        <f t="shared" si="86"/>
        <v>25.25177515142968</v>
      </c>
      <c r="P133" s="84">
        <f t="shared" si="86"/>
        <v>23.915830110705333</v>
      </c>
      <c r="Q133" s="84">
        <f t="shared" si="86"/>
        <v>22.650563235818083</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28.076083342675442</v>
      </c>
      <c r="N134" s="84">
        <f t="shared" si="87"/>
        <v>26.307290092086884</v>
      </c>
      <c r="O134" s="84">
        <f t="shared" si="87"/>
        <v>24.649930816285394</v>
      </c>
      <c r="P134" s="84">
        <f t="shared" si="87"/>
        <v>23.096985174859434</v>
      </c>
      <c r="Q134" s="84">
        <f t="shared" si="87"/>
        <v>21.641875108843294</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1.9075376139599129</v>
      </c>
      <c r="O135" s="84">
        <f t="shared" si="88"/>
        <v>3.7642839249445643</v>
      </c>
      <c r="P135" s="84">
        <f t="shared" si="88"/>
        <v>4.6910777335560008</v>
      </c>
      <c r="Q135" s="84">
        <f t="shared" si="88"/>
        <v>5.4731061075491967</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56.27397209430859</v>
      </c>
      <c r="N136" s="312">
        <f t="shared" si="89"/>
        <v>54.883504050335546</v>
      </c>
      <c r="O136" s="312">
        <f t="shared" si="89"/>
        <v>53.665989892659638</v>
      </c>
      <c r="P136" s="312">
        <f t="shared" si="89"/>
        <v>51.70389301912077</v>
      </c>
      <c r="Q136" s="312">
        <f t="shared" si="89"/>
        <v>49.765544452210577</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26.421421760280264</v>
      </c>
      <c r="N138" s="84">
        <f t="shared" si="90"/>
        <v>24.988549734598557</v>
      </c>
      <c r="O138" s="84">
        <f t="shared" si="90"/>
        <v>23.660913316889609</v>
      </c>
      <c r="P138" s="84">
        <f t="shared" si="90"/>
        <v>22.409132813730899</v>
      </c>
      <c r="Q138" s="84">
        <f t="shared" si="90"/>
        <v>21.22357775196155</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26.307290092086891</v>
      </c>
      <c r="N139" s="84">
        <f t="shared" si="91"/>
        <v>24.649930816285412</v>
      </c>
      <c r="O139" s="84">
        <f t="shared" si="91"/>
        <v>23.096985174859412</v>
      </c>
      <c r="P139" s="84">
        <f t="shared" si="91"/>
        <v>21.641875108843294</v>
      </c>
      <c r="Q139" s="84">
        <f t="shared" si="91"/>
        <v>20.278436976986168</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1.9075376139599192</v>
      </c>
      <c r="N140" s="84">
        <f t="shared" si="92"/>
        <v>3.7642839249445625</v>
      </c>
      <c r="O140" s="84">
        <f t="shared" si="92"/>
        <v>4.691077733556007</v>
      </c>
      <c r="P140" s="84">
        <f t="shared" si="92"/>
        <v>5.4731061075491985</v>
      </c>
      <c r="Q140" s="84">
        <f t="shared" si="92"/>
        <v>6.181916851933674</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54.636249466327072</v>
      </c>
      <c r="N141" s="211">
        <f t="shared" ref="N141" si="97" xml:space="preserve"> SUM(N138:N140)</f>
        <v>53.402764475828533</v>
      </c>
      <c r="O141" s="211">
        <f t="shared" ref="O141" si="98" xml:space="preserve"> SUM(O138:O140)</f>
        <v>51.448976225305024</v>
      </c>
      <c r="P141" s="211">
        <f t="shared" ref="P141" si="99" xml:space="preserve"> SUM(P138:P140)</f>
        <v>49.524114030123393</v>
      </c>
      <c r="Q141" s="211">
        <f t="shared" ref="Q141" si="100" xml:space="preserve"> SUM(Q138:Q140)</f>
        <v>47.683931580881385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56.27397209430859</v>
      </c>
      <c r="N143" s="84">
        <f t="shared" si="101"/>
        <v>54.883504050335546</v>
      </c>
      <c r="O143" s="84">
        <f t="shared" si="101"/>
        <v>53.665989892659638</v>
      </c>
      <c r="P143" s="84">
        <f t="shared" si="101"/>
        <v>51.70389301912077</v>
      </c>
      <c r="Q143" s="84">
        <f t="shared" si="101"/>
        <v>49.765544452210577</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54.636249466327072</v>
      </c>
      <c r="N144" s="84">
        <f t="shared" si="102"/>
        <v>53.402764475828533</v>
      </c>
      <c r="O144" s="84">
        <f t="shared" si="102"/>
        <v>51.448976225305024</v>
      </c>
      <c r="P144" s="84">
        <f t="shared" si="102"/>
        <v>49.524114030123393</v>
      </c>
      <c r="Q144" s="84">
        <f t="shared" si="102"/>
        <v>47.683931580881385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55.455110780317831</v>
      </c>
      <c r="N145" s="211">
        <f t="shared" ref="N145" si="107" xml:space="preserve"> AVERAGE(N143:N144)</f>
        <v>54.14313426308204</v>
      </c>
      <c r="O145" s="211">
        <f t="shared" ref="O145" si="108" xml:space="preserve"> AVERAGE(O143:O144)</f>
        <v>52.557483058982328</v>
      </c>
      <c r="P145" s="211">
        <f t="shared" ref="P145" si="109" xml:space="preserve"> AVERAGE(P143:P144)</f>
        <v>50.614003524622078</v>
      </c>
      <c r="Q145" s="211">
        <f t="shared" ref="Q145" si="110" xml:space="preserve"> AVERAGE(Q143:Q144)</f>
        <v>48.724738016545984</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58.488260792273699</v>
      </c>
      <c r="N148" s="181">
        <f xml:space="preserve"> Inp!N$107</f>
        <v>58.037995134712801</v>
      </c>
      <c r="O148" s="181">
        <f xml:space="preserve"> Inp!O$107</f>
        <v>57.864647105271899</v>
      </c>
      <c r="P148" s="181">
        <f xml:space="preserve"> Inp!P$107</f>
        <v>56.904449682199598</v>
      </c>
      <c r="Q148" s="181">
        <f xml:space="preserve"> Inp!Q$107</f>
        <v>55.925766799223602</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1.2894243622194601</v>
      </c>
      <c r="N149" s="181">
        <f xml:space="preserve"> Inp!N$108</f>
        <v>1.4311096006962201</v>
      </c>
      <c r="O149" s="181">
        <f xml:space="preserve"> Inp!O$108</f>
        <v>1.4919007902383601</v>
      </c>
      <c r="P149" s="181">
        <f xml:space="preserve"> Inp!P$108</f>
        <v>1.48286163528356</v>
      </c>
      <c r="Q149" s="181">
        <f xml:space="preserve"> Inp!Q$108</f>
        <v>1.4528050385154201</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55.060123977076657</v>
      </c>
      <c r="N151" s="196">
        <f t="shared" si="111"/>
        <v>53.562745819389498</v>
      </c>
      <c r="O151" s="196">
        <f t="shared" si="111"/>
        <v>52.31711878124117</v>
      </c>
      <c r="P151" s="196">
        <f t="shared" si="111"/>
        <v>50.390770054167461</v>
      </c>
      <c r="Q151" s="196">
        <f t="shared" si="111"/>
        <v>48.505498560355818</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1.2138481172318434</v>
      </c>
      <c r="N152" s="223">
        <f t="shared" si="112"/>
        <v>1.3207582309460655</v>
      </c>
      <c r="O152" s="223">
        <f t="shared" si="112"/>
        <v>1.3488711114185079</v>
      </c>
      <c r="P152" s="223">
        <f t="shared" si="112"/>
        <v>1.3131229649532086</v>
      </c>
      <c r="Q152" s="223">
        <f t="shared" si="112"/>
        <v>1.2600458918547306</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56.273972094308498</v>
      </c>
      <c r="N154" s="8">
        <f t="shared" si="114"/>
        <v>54.88350405033556</v>
      </c>
      <c r="O154" s="8">
        <f t="shared" si="114"/>
        <v>53.665989892659681</v>
      </c>
      <c r="P154" s="8">
        <f t="shared" si="114"/>
        <v>51.70389301912067</v>
      </c>
      <c r="Q154" s="8">
        <f t="shared" si="114"/>
        <v>49.765544452210548</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56.27397209430859</v>
      </c>
      <c r="N156" s="84">
        <f t="shared" si="115"/>
        <v>54.883504050335546</v>
      </c>
      <c r="O156" s="84">
        <f t="shared" si="115"/>
        <v>53.665989892659638</v>
      </c>
      <c r="P156" s="84">
        <f t="shared" si="115"/>
        <v>51.70389301912077</v>
      </c>
      <c r="Q156" s="84">
        <f t="shared" si="115"/>
        <v>49.765544452210577</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56.273972094308498</v>
      </c>
      <c r="N157" s="196">
        <f t="shared" si="116"/>
        <v>54.88350405033556</v>
      </c>
      <c r="O157" s="196">
        <f t="shared" si="116"/>
        <v>53.665989892659681</v>
      </c>
      <c r="P157" s="196">
        <f t="shared" si="116"/>
        <v>51.70389301912067</v>
      </c>
      <c r="Q157" s="196">
        <f t="shared" si="116"/>
        <v>49.765544452210548</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54.636249466327072</v>
      </c>
      <c r="N161" s="84">
        <f t="shared" si="118"/>
        <v>53.402764475828533</v>
      </c>
      <c r="O161" s="84">
        <f t="shared" si="118"/>
        <v>51.448976225305024</v>
      </c>
      <c r="P161" s="84">
        <f t="shared" si="118"/>
        <v>49.524114030123393</v>
      </c>
      <c r="Q161" s="84">
        <f t="shared" si="118"/>
        <v>47.683931580881385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54.636249466327001</v>
      </c>
      <c r="N162" s="181">
        <f xml:space="preserve"> Inp!N$109</f>
        <v>53.402764475828498</v>
      </c>
      <c r="O162" s="181">
        <f xml:space="preserve"> Inp!O$109</f>
        <v>51.448976225305103</v>
      </c>
      <c r="P162" s="181">
        <f xml:space="preserve"> Inp!P$109</f>
        <v>49.5241140301233</v>
      </c>
      <c r="Q162" s="181">
        <f xml:space="preserve"> Inp!Q$109</f>
        <v>47.683931580881399</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55.455110780317831</v>
      </c>
      <c r="N171" s="84">
        <f t="shared" si="121"/>
        <v>54.14313426308204</v>
      </c>
      <c r="O171" s="84">
        <f t="shared" si="121"/>
        <v>52.557483058982328</v>
      </c>
      <c r="P171" s="84">
        <f t="shared" si="121"/>
        <v>50.614003524622078</v>
      </c>
      <c r="Q171" s="84">
        <f t="shared" si="121"/>
        <v>48.724738016545984</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22.182044312127132</v>
      </c>
      <c r="N172" s="84">
        <f t="shared" ref="N172" si="126" xml:space="preserve"> N170 * N171</f>
        <v>21.657253705232819</v>
      </c>
      <c r="O172" s="84">
        <f t="shared" ref="O172" si="127" xml:space="preserve"> O170 * O171</f>
        <v>21.022993223592934</v>
      </c>
      <c r="P172" s="84">
        <f t="shared" ref="P172" si="128" xml:space="preserve"> P170 * P171</f>
        <v>20.245601409848831</v>
      </c>
      <c r="Q172" s="84">
        <f t="shared" ref="Q172" si="129" xml:space="preserve"> Q170 * Q171</f>
        <v>19.489895206618396</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0.36544999999999994</v>
      </c>
      <c r="N176" s="301">
        <f xml:space="preserve"> Inp!N$214</f>
        <v>0.57430000000000003</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55.455110780317831</v>
      </c>
      <c r="N177" s="84">
        <f t="shared" si="130"/>
        <v>54.14313426308204</v>
      </c>
      <c r="O177" s="84">
        <f t="shared" si="130"/>
        <v>52.557483058982328</v>
      </c>
      <c r="P177" s="84">
        <f t="shared" si="130"/>
        <v>50.614003524622078</v>
      </c>
      <c r="Q177" s="84">
        <f t="shared" si="130"/>
        <v>48.724738016545984</v>
      </c>
    </row>
    <row r="178" spans="1:20" hidden="1" outlineLevel="2">
      <c r="E178" s="84" t="s">
        <v>762</v>
      </c>
      <c r="G178" s="70" t="s">
        <v>255</v>
      </c>
      <c r="J178" s="84">
        <f t="shared" ref="J178:Q178" si="131" xml:space="preserve"> J176 * J177</f>
        <v>0</v>
      </c>
      <c r="K178" s="84">
        <f t="shared" si="131"/>
        <v>0</v>
      </c>
      <c r="L178" s="84">
        <f t="shared" si="131"/>
        <v>0</v>
      </c>
      <c r="M178" s="84">
        <f t="shared" si="131"/>
        <v>20.266070234667147</v>
      </c>
      <c r="N178" s="84">
        <f t="shared" si="131"/>
        <v>31.094402007288018</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7.1918853040036996</v>
      </c>
      <c r="N186" s="293">
        <f>Inp!N$114</f>
        <v>6.9022668727645504</v>
      </c>
      <c r="O186" s="293">
        <f>Inp!O$114</f>
        <v>6.6587799307619298</v>
      </c>
      <c r="P186" s="293">
        <f>Inp!P$114</f>
        <v>6.4358369951161203</v>
      </c>
      <c r="Q186" s="293">
        <f>Inp!Q$114</f>
        <v>6.2233514008853703</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0.17446141186028799</v>
      </c>
      <c r="N187" s="293">
        <f>Inp!N$115</f>
        <v>0.204221847365577</v>
      </c>
      <c r="O187" s="293">
        <f>Inp!O$115</f>
        <v>0.20977609390841701</v>
      </c>
      <c r="P187" s="293">
        <f>Inp!P$115</f>
        <v>0.20594678384372</v>
      </c>
      <c r="Q187" s="293">
        <f>Inp!Q$115</f>
        <v>0.19914724482833601</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0.46407984309943101</v>
      </c>
      <c r="N188" s="293">
        <f>Inp!N$116</f>
        <v>0.44770878936819802</v>
      </c>
      <c r="O188" s="293">
        <f>Inp!O$116</f>
        <v>0.43271902955423203</v>
      </c>
      <c r="P188" s="293">
        <f>Inp!P$116</f>
        <v>0.41843237807446998</v>
      </c>
      <c r="Q188" s="293">
        <f>Inp!Q$116</f>
        <v>0.40461741467996298</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7.1918853040036996</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6.9046324322519048</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6.7703517099566266</v>
      </c>
      <c r="N195" s="84">
        <f t="shared" si="141"/>
        <v>6.3700402680236294</v>
      </c>
      <c r="O195" s="84">
        <f t="shared" si="141"/>
        <v>6.0203975657544078</v>
      </c>
      <c r="P195" s="84">
        <f t="shared" si="141"/>
        <v>5.6991462695481898</v>
      </c>
      <c r="Q195" s="84">
        <f t="shared" si="141"/>
        <v>5.3976329640673679</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0.16423581135981094</v>
      </c>
      <c r="N196" s="84">
        <f t="shared" si="142"/>
        <v>0.18847451356337569</v>
      </c>
      <c r="O196" s="84">
        <f t="shared" si="142"/>
        <v>0.18966469807558131</v>
      </c>
      <c r="P196" s="84">
        <f t="shared" si="142"/>
        <v>0.18237268062554574</v>
      </c>
      <c r="Q196" s="84">
        <f t="shared" si="142"/>
        <v>0.17272425485015938</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0.43687901384293537</v>
      </c>
      <c r="N197" s="84">
        <f t="shared" si="143"/>
        <v>0.41318643123998133</v>
      </c>
      <c r="O197" s="84">
        <f t="shared" si="143"/>
        <v>0.39123392262128948</v>
      </c>
      <c r="P197" s="84">
        <f t="shared" si="143"/>
        <v>0.37053569386094537</v>
      </c>
      <c r="Q197" s="84">
        <f t="shared" si="143"/>
        <v>0.35093250479180377</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6.7703517099566266</v>
      </c>
      <c r="N199" s="84">
        <f t="shared" si="144"/>
        <v>6.3700402680236294</v>
      </c>
      <c r="O199" s="84">
        <f t="shared" si="144"/>
        <v>6.0203975657544078</v>
      </c>
      <c r="P199" s="84">
        <f t="shared" si="144"/>
        <v>5.6991462695481898</v>
      </c>
      <c r="Q199" s="84">
        <f t="shared" si="144"/>
        <v>5.3976329640673679</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0.16423581135981094</v>
      </c>
      <c r="N200" s="84">
        <f t="shared" si="145"/>
        <v>0.18847451356337569</v>
      </c>
      <c r="O200" s="84">
        <f t="shared" si="145"/>
        <v>0.18966469807558131</v>
      </c>
      <c r="P200" s="84">
        <f t="shared" si="145"/>
        <v>0.18237268062554574</v>
      </c>
      <c r="Q200" s="84">
        <f t="shared" si="145"/>
        <v>0.17272425485015938</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6.9345875213164376</v>
      </c>
      <c r="N201" s="211">
        <f t="shared" si="146"/>
        <v>6.5585147815870055</v>
      </c>
      <c r="O201" s="211">
        <f t="shared" si="146"/>
        <v>6.2100622638299887</v>
      </c>
      <c r="P201" s="211">
        <f t="shared" si="146"/>
        <v>5.8815189501737359</v>
      </c>
      <c r="Q201" s="211">
        <f t="shared" si="146"/>
        <v>5.5703572189175272</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6.9345875213164376</v>
      </c>
      <c r="N203" s="309">
        <f t="shared" si="147"/>
        <v>6.5585147815870055</v>
      </c>
      <c r="O203" s="309">
        <f t="shared" si="147"/>
        <v>6.2100622638299887</v>
      </c>
      <c r="P203" s="309">
        <f t="shared" si="147"/>
        <v>5.8815189501737359</v>
      </c>
      <c r="Q203" s="309">
        <f t="shared" si="147"/>
        <v>5.5703572189175272</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0.43687901384293537</v>
      </c>
      <c r="N204" s="309">
        <f t="shared" si="148"/>
        <v>0.41318643123998133</v>
      </c>
      <c r="O204" s="309">
        <f t="shared" si="148"/>
        <v>0.39123392262128948</v>
      </c>
      <c r="P204" s="309">
        <f t="shared" si="148"/>
        <v>0.37053569386094537</v>
      </c>
      <c r="Q204" s="309">
        <f t="shared" si="148"/>
        <v>0.35093250479180377</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6.4977085074735026</v>
      </c>
      <c r="N205" s="312">
        <f t="shared" si="149"/>
        <v>6.1453283503470244</v>
      </c>
      <c r="O205" s="312">
        <f t="shared" si="149"/>
        <v>5.8188283412086994</v>
      </c>
      <c r="P205" s="312">
        <f t="shared" si="149"/>
        <v>5.510983256312791</v>
      </c>
      <c r="Q205" s="312">
        <f t="shared" si="149"/>
        <v>5.2194247141257231</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6.9345875213164376</v>
      </c>
      <c r="N207" s="91">
        <f t="shared" si="150"/>
        <v>6.5585147815870055</v>
      </c>
      <c r="O207" s="91">
        <f t="shared" si="150"/>
        <v>6.2100622638299887</v>
      </c>
      <c r="P207" s="91">
        <f t="shared" si="150"/>
        <v>5.8815189501737359</v>
      </c>
      <c r="Q207" s="91">
        <f t="shared" si="150"/>
        <v>5.5703572189175272</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6.4977085074735026</v>
      </c>
      <c r="N208" s="91">
        <f t="shared" si="151"/>
        <v>6.1453283503470244</v>
      </c>
      <c r="O208" s="91">
        <f t="shared" si="151"/>
        <v>5.8188283412086994</v>
      </c>
      <c r="P208" s="91">
        <f t="shared" si="151"/>
        <v>5.510983256312791</v>
      </c>
      <c r="Q208" s="91">
        <f t="shared" si="151"/>
        <v>5.2194247141257231</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6.7161480143949701</v>
      </c>
      <c r="N209" s="312">
        <f t="shared" si="152"/>
        <v>6.3519215659670145</v>
      </c>
      <c r="O209" s="312">
        <f t="shared" si="152"/>
        <v>6.0144453025193441</v>
      </c>
      <c r="P209" s="312">
        <f t="shared" si="152"/>
        <v>5.696251103243263</v>
      </c>
      <c r="Q209" s="312">
        <f t="shared" si="152"/>
        <v>5.3948909665216256</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6.4977085074735026</v>
      </c>
      <c r="N212" s="84">
        <f t="shared" si="153"/>
        <v>6.1453283503470244</v>
      </c>
      <c r="O212" s="84">
        <f t="shared" si="153"/>
        <v>5.8188283412086994</v>
      </c>
      <c r="P212" s="84">
        <f t="shared" si="153"/>
        <v>5.510983256312791</v>
      </c>
      <c r="Q212" s="84">
        <f t="shared" si="153"/>
        <v>5.2194247141257231</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6.4977085074734999</v>
      </c>
      <c r="N213" s="181">
        <f xml:space="preserve"> Inp!N$117</f>
        <v>6.1453283503470297</v>
      </c>
      <c r="O213" s="181">
        <f xml:space="preserve"> Inp!O$117</f>
        <v>5.8188283412087003</v>
      </c>
      <c r="P213" s="181">
        <f xml:space="preserve"> Inp!P$117</f>
        <v>5.5109832563127901</v>
      </c>
      <c r="Q213" s="181">
        <f xml:space="preserve"> Inp!Q$117</f>
        <v>5.2194247141257204</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7.1918853040036996</v>
      </c>
      <c r="N220" s="155">
        <f>Inp!N$118</f>
        <v>6.8724513980466604</v>
      </c>
      <c r="O220" s="155">
        <f>Inp!O$118</f>
        <v>6.5685470488464901</v>
      </c>
      <c r="P220" s="155">
        <f>Inp!P$118</f>
        <v>6.2824469061344503</v>
      </c>
      <c r="Q220" s="155">
        <f>Inp!Q$118</f>
        <v>6.0102724588199896</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0.14264126808452099</v>
      </c>
      <c r="N221" s="155">
        <f>Inp!N$119</f>
        <v>0.13773755483112801</v>
      </c>
      <c r="O221" s="155">
        <f>Inp!O$119</f>
        <v>0.13630557242826999</v>
      </c>
      <c r="P221" s="155">
        <f>Inp!P$119</f>
        <v>0.13193138502882701</v>
      </c>
      <c r="Q221" s="155">
        <f>Inp!Q$119</f>
        <v>0.12621572163522901</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0.46207517404155801</v>
      </c>
      <c r="N223" s="155">
        <f>Inp!N$122</f>
        <v>0.44164190403129999</v>
      </c>
      <c r="O223" s="155">
        <f>Inp!O$122</f>
        <v>0.42240571514031</v>
      </c>
      <c r="P223" s="155">
        <f>Inp!P$122</f>
        <v>0.40410583234328601</v>
      </c>
      <c r="Q223" s="155">
        <f>Inp!Q$122</f>
        <v>0.38659875536867899</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7.1918853040036996</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6.9046324322519048</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6.7703517099566266</v>
      </c>
      <c r="N235" s="84">
        <f t="shared" si="159"/>
        <v>6.342523833486359</v>
      </c>
      <c r="O235" s="84">
        <f t="shared" si="159"/>
        <v>5.9388153797859102</v>
      </c>
      <c r="P235" s="84">
        <f t="shared" si="159"/>
        <v>5.5633142784538006</v>
      </c>
      <c r="Q235" s="84">
        <f t="shared" si="159"/>
        <v>5.2128254789112063</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0.1342807222952789</v>
      </c>
      <c r="N236" s="84">
        <f t="shared" si="160"/>
        <v>0.12711675553367546</v>
      </c>
      <c r="O236" s="84">
        <f t="shared" si="160"/>
        <v>0.12323785212586522</v>
      </c>
      <c r="P236" s="84">
        <f t="shared" si="160"/>
        <v>0.11682959984753297</v>
      </c>
      <c r="Q236" s="84">
        <f t="shared" si="160"/>
        <v>0.10946933505714333</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0.43499184323187018</v>
      </c>
      <c r="N238" s="84">
        <f t="shared" si="162"/>
        <v>0.40758735710826155</v>
      </c>
      <c r="O238" s="84">
        <f t="shared" si="162"/>
        <v>0.38190935361044193</v>
      </c>
      <c r="P238" s="84">
        <f t="shared" si="162"/>
        <v>0.35784906433298364</v>
      </c>
      <c r="Q238" s="84">
        <f t="shared" si="162"/>
        <v>0.33530457328000624</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6.7703517099566266</v>
      </c>
      <c r="N241" s="84">
        <f t="shared" si="164"/>
        <v>6.342523833486359</v>
      </c>
      <c r="O241" s="84">
        <f t="shared" si="164"/>
        <v>5.9388153797859102</v>
      </c>
      <c r="P241" s="84">
        <f t="shared" si="164"/>
        <v>5.5633142784538006</v>
      </c>
      <c r="Q241" s="84">
        <f t="shared" si="164"/>
        <v>5.2128254789112063</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0.1342807222952789</v>
      </c>
      <c r="N242" s="84">
        <f t="shared" si="165"/>
        <v>0.12711675553367546</v>
      </c>
      <c r="O242" s="84">
        <f t="shared" si="165"/>
        <v>0.12323785212586522</v>
      </c>
      <c r="P242" s="84">
        <f t="shared" si="165"/>
        <v>0.11682959984753297</v>
      </c>
      <c r="Q242" s="84">
        <f t="shared" si="165"/>
        <v>0.10946933505714333</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6.9046324322519057</v>
      </c>
      <c r="N245" s="211">
        <f t="shared" si="167"/>
        <v>6.4696405890200346</v>
      </c>
      <c r="O245" s="211">
        <f t="shared" si="167"/>
        <v>6.0620532319117757</v>
      </c>
      <c r="P245" s="211">
        <f t="shared" si="167"/>
        <v>5.6801438783013332</v>
      </c>
      <c r="Q245" s="211">
        <f t="shared" si="167"/>
        <v>5.3222948139683499</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6.9046324322519057</v>
      </c>
      <c r="N247" s="117">
        <f t="shared" si="168"/>
        <v>6.4696405890200346</v>
      </c>
      <c r="O247" s="117">
        <f t="shared" si="168"/>
        <v>6.0620532319117757</v>
      </c>
      <c r="P247" s="117">
        <f t="shared" si="168"/>
        <v>5.6801438783013332</v>
      </c>
      <c r="Q247" s="117">
        <f t="shared" si="168"/>
        <v>5.3222948139683499</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0.43499184323187018</v>
      </c>
      <c r="N248" s="117">
        <f t="shared" si="169"/>
        <v>0.40758735710826155</v>
      </c>
      <c r="O248" s="117">
        <f t="shared" si="169"/>
        <v>0.38190935361044193</v>
      </c>
      <c r="P248" s="117">
        <f t="shared" si="169"/>
        <v>0.35784906433298364</v>
      </c>
      <c r="Q248" s="117">
        <f t="shared" si="169"/>
        <v>0.33530457328000624</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6.4696405890200355</v>
      </c>
      <c r="N250" s="260">
        <f t="shared" si="171"/>
        <v>6.062053231911773</v>
      </c>
      <c r="O250" s="260">
        <f t="shared" si="171"/>
        <v>5.680143878301334</v>
      </c>
      <c r="P250" s="260">
        <f t="shared" si="171"/>
        <v>5.3222948139683499</v>
      </c>
      <c r="Q250" s="260">
        <f t="shared" si="171"/>
        <v>4.9869902406883435</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6.9046324322519057</v>
      </c>
      <c r="N252" s="91">
        <f t="shared" si="172"/>
        <v>6.4696405890200346</v>
      </c>
      <c r="O252" s="91">
        <f t="shared" si="172"/>
        <v>6.0620532319117757</v>
      </c>
      <c r="P252" s="91">
        <f t="shared" si="172"/>
        <v>5.6801438783013332</v>
      </c>
      <c r="Q252" s="91">
        <f t="shared" si="172"/>
        <v>5.3222948139683499</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6.4696405890200355</v>
      </c>
      <c r="N253" s="91">
        <f t="shared" si="173"/>
        <v>6.062053231911773</v>
      </c>
      <c r="O253" s="91">
        <f t="shared" si="173"/>
        <v>5.680143878301334</v>
      </c>
      <c r="P253" s="91">
        <f t="shared" si="173"/>
        <v>5.3222948139683499</v>
      </c>
      <c r="Q253" s="91">
        <f t="shared" si="173"/>
        <v>4.9869902406883435</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6.6871365106359706</v>
      </c>
      <c r="N254" s="260">
        <f t="shared" si="174"/>
        <v>6.2658469104659034</v>
      </c>
      <c r="O254" s="260">
        <f t="shared" si="174"/>
        <v>5.8710985551065544</v>
      </c>
      <c r="P254" s="260">
        <f t="shared" si="174"/>
        <v>5.5012193461348415</v>
      </c>
      <c r="Q254" s="260">
        <f t="shared" si="174"/>
        <v>5.1546425273283472</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6.4696405890200355</v>
      </c>
      <c r="N257" s="84">
        <f t="shared" si="175"/>
        <v>6.062053231911773</v>
      </c>
      <c r="O257" s="84">
        <f t="shared" si="175"/>
        <v>5.680143878301334</v>
      </c>
      <c r="P257" s="84">
        <f t="shared" si="175"/>
        <v>5.3222948139683499</v>
      </c>
      <c r="Q257" s="84">
        <f t="shared" si="175"/>
        <v>4.9869902406883435</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6.4696405890200301</v>
      </c>
      <c r="N258" s="181">
        <f xml:space="preserve"> Inp!N$124</f>
        <v>6.0620532319117704</v>
      </c>
      <c r="O258" s="181">
        <f xml:space="preserve"> Inp!O$124</f>
        <v>5.6801438783013296</v>
      </c>
      <c r="P258" s="181">
        <f xml:space="preserve"> Inp!P$124</f>
        <v>5.3222948139683499</v>
      </c>
      <c r="Q258" s="181">
        <f xml:space="preserve"> Inp!Q$124</f>
        <v>4.98699024068834</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6.0765920505745301</v>
      </c>
      <c r="O266" s="229">
        <f xml:space="preserve"> Inp!O$125</f>
        <v>12.3033540468679</v>
      </c>
      <c r="P266" s="229">
        <f xml:space="preserve"> Inp!P$125</f>
        <v>18.8591901693278</v>
      </c>
      <c r="Q266" s="229">
        <f xml:space="preserve"> Inp!Q$125</f>
        <v>25.033971804067399</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0.12178695523264001</v>
      </c>
      <c r="O267" s="229">
        <f xml:space="preserve"> Inp!O$126</f>
        <v>0.25530999529652498</v>
      </c>
      <c r="P267" s="229">
        <f xml:space="preserve"> Inp!P$126</f>
        <v>0.39604299355589501</v>
      </c>
      <c r="Q267" s="229">
        <f xml:space="preserve"> Inp!Q$126</f>
        <v>0.52571340788545096</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6.2742303051879498</v>
      </c>
      <c r="N268" s="229">
        <f xml:space="preserve"> Inp!N$127</f>
        <v>6.7067350732334603</v>
      </c>
      <c r="O268" s="229">
        <f xml:space="preserve"> Inp!O$127</f>
        <v>7.32237683202864</v>
      </c>
      <c r="P268" s="229">
        <f xml:space="preserve"> Inp!P$127</f>
        <v>7.2192238827519999</v>
      </c>
      <c r="Q268" s="229">
        <f xml:space="preserve"> Inp!Q$127</f>
        <v>7.2949658524545002</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0.19763825461342099</v>
      </c>
      <c r="N269" s="229">
        <f xml:space="preserve"> Inp!N$128</f>
        <v>0.60176003217270602</v>
      </c>
      <c r="O269" s="229">
        <f xml:space="preserve"> Inp!O$128</f>
        <v>1.0218507048652601</v>
      </c>
      <c r="P269" s="229">
        <f xml:space="preserve"> Inp!P$128</f>
        <v>1.44048524156836</v>
      </c>
      <c r="Q269" s="229">
        <f xml:space="preserve"> Inp!Q$128</f>
        <v>1.84005159270534</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5.6080323708214355</v>
      </c>
      <c r="O276" s="84">
        <f t="shared" si="186"/>
        <v>11.123822010123494</v>
      </c>
      <c r="P276" s="84">
        <f t="shared" si="186"/>
        <v>16.700435915606214</v>
      </c>
      <c r="Q276" s="84">
        <f t="shared" si="186"/>
        <v>21.71244763905565</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0.1123960900458755</v>
      </c>
      <c r="O277" s="84">
        <f t="shared" si="187"/>
        <v>0.23083322923694966</v>
      </c>
      <c r="P277" s="84">
        <f t="shared" si="187"/>
        <v>0.35070915422774041</v>
      </c>
      <c r="Q277" s="84">
        <f t="shared" si="187"/>
        <v>0.4559614004201995</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5.9064826648087863</v>
      </c>
      <c r="N278" s="84">
        <f t="shared" si="188"/>
        <v>6.1895857217633381</v>
      </c>
      <c r="O278" s="84">
        <f t="shared" si="188"/>
        <v>6.6203749205505629</v>
      </c>
      <c r="P278" s="84">
        <f t="shared" si="188"/>
        <v>6.3928612380396244</v>
      </c>
      <c r="Q278" s="84">
        <f t="shared" si="188"/>
        <v>6.3270648916518555</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0.18605420394147731</v>
      </c>
      <c r="N279" s="84">
        <f t="shared" si="189"/>
        <v>0.55535894327018598</v>
      </c>
      <c r="O279" s="84">
        <f t="shared" si="189"/>
        <v>0.92388509007704989</v>
      </c>
      <c r="P279" s="84">
        <f t="shared" si="189"/>
        <v>1.2755972683977865</v>
      </c>
      <c r="Q279" s="84">
        <f t="shared" si="189"/>
        <v>1.5959123135740065</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5.6080323708214355</v>
      </c>
      <c r="O281" s="235">
        <f t="shared" si="190"/>
        <v>11.123822010123494</v>
      </c>
      <c r="P281" s="235">
        <f t="shared" si="190"/>
        <v>16.700435915606214</v>
      </c>
      <c r="Q281" s="235">
        <f t="shared" si="190"/>
        <v>21.71244763905565</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0.1123960900458755</v>
      </c>
      <c r="O282" s="235">
        <f t="shared" si="191"/>
        <v>0.23083322923694966</v>
      </c>
      <c r="P282" s="235">
        <f t="shared" si="191"/>
        <v>0.35070915422774041</v>
      </c>
      <c r="Q282" s="235">
        <f t="shared" si="191"/>
        <v>0.4559614004201995</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5.7204284608673106</v>
      </c>
      <c r="O283" s="211">
        <f t="shared" si="192"/>
        <v>11.354655239360444</v>
      </c>
      <c r="P283" s="211">
        <f t="shared" si="192"/>
        <v>17.051145069833954</v>
      </c>
      <c r="Q283" s="211">
        <f t="shared" si="192"/>
        <v>22.168409039475851</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5.7204284608673106</v>
      </c>
      <c r="O285" s="261">
        <f t="shared" si="193"/>
        <v>11.354655239360444</v>
      </c>
      <c r="P285" s="261">
        <f t="shared" si="193"/>
        <v>17.051145069833954</v>
      </c>
      <c r="Q285" s="261">
        <f t="shared" si="193"/>
        <v>22.168409039475851</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5.9064826648087863</v>
      </c>
      <c r="N286" s="261">
        <f t="shared" si="194"/>
        <v>6.1895857217633381</v>
      </c>
      <c r="O286" s="261">
        <f t="shared" si="194"/>
        <v>6.6203749205505629</v>
      </c>
      <c r="P286" s="261">
        <f t="shared" si="194"/>
        <v>6.3928612380396244</v>
      </c>
      <c r="Q286" s="261">
        <f t="shared" si="194"/>
        <v>6.3270648916518555</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0.18605420394147731</v>
      </c>
      <c r="N287" s="261">
        <f t="shared" si="195"/>
        <v>0.55535894327018598</v>
      </c>
      <c r="O287" s="261">
        <f t="shared" si="195"/>
        <v>0.92388509007704989</v>
      </c>
      <c r="P287" s="261">
        <f t="shared" si="195"/>
        <v>1.2755972683977865</v>
      </c>
      <c r="Q287" s="261">
        <f t="shared" si="195"/>
        <v>1.5959123135740065</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5.7204284608673088</v>
      </c>
      <c r="N288" s="260">
        <f t="shared" si="196"/>
        <v>11.354655239360463</v>
      </c>
      <c r="O288" s="260">
        <f t="shared" si="196"/>
        <v>17.051145069833957</v>
      </c>
      <c r="P288" s="260">
        <f t="shared" si="196"/>
        <v>22.168409039475794</v>
      </c>
      <c r="Q288" s="260">
        <f t="shared" si="196"/>
        <v>26.899561617553697</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5.7204284608673106</v>
      </c>
      <c r="O290" s="84">
        <f t="shared" si="197"/>
        <v>11.354655239360444</v>
      </c>
      <c r="P290" s="84">
        <f t="shared" si="197"/>
        <v>17.051145069833954</v>
      </c>
      <c r="Q290" s="84">
        <f t="shared" si="197"/>
        <v>22.168409039475851</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5.7204284608673088</v>
      </c>
      <c r="N291" s="84">
        <f t="shared" si="198"/>
        <v>11.354655239360463</v>
      </c>
      <c r="O291" s="84">
        <f t="shared" si="198"/>
        <v>17.051145069833957</v>
      </c>
      <c r="P291" s="84">
        <f t="shared" si="198"/>
        <v>22.168409039475794</v>
      </c>
      <c r="Q291" s="84">
        <f t="shared" si="198"/>
        <v>26.899561617553697</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2.8602142304336544</v>
      </c>
      <c r="N292" s="260">
        <f t="shared" si="199"/>
        <v>8.537541850113886</v>
      </c>
      <c r="O292" s="260">
        <f t="shared" si="199"/>
        <v>14.2029001545972</v>
      </c>
      <c r="P292" s="260">
        <f t="shared" si="199"/>
        <v>19.609777054654874</v>
      </c>
      <c r="Q292" s="260">
        <f t="shared" si="199"/>
        <v>24.533985328514774</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5.7204284608673088</v>
      </c>
      <c r="N295" s="84">
        <f t="shared" si="200"/>
        <v>11.354655239360463</v>
      </c>
      <c r="O295" s="84">
        <f t="shared" si="200"/>
        <v>17.051145069833957</v>
      </c>
      <c r="P295" s="84">
        <f t="shared" si="200"/>
        <v>22.168409039475794</v>
      </c>
      <c r="Q295" s="84">
        <f t="shared" si="200"/>
        <v>26.899561617553697</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5.7204284608673097</v>
      </c>
      <c r="N296" s="181">
        <f xml:space="preserve"> Inp!N$129</f>
        <v>11.3546552393605</v>
      </c>
      <c r="O296" s="181">
        <f xml:space="preserve"> Inp!O$129</f>
        <v>17.051145069834</v>
      </c>
      <c r="P296" s="181">
        <f xml:space="preserve"> Inp!P$129</f>
        <v>22.168409039475801</v>
      </c>
      <c r="Q296" s="181">
        <f xml:space="preserve"> Inp!Q$129</f>
        <v>26.899561617553701</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6.9046324322519048</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6.9046324322519048</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13.80926486450381</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6.9345875213164376</v>
      </c>
      <c r="N308" s="84">
        <f t="shared" si="206"/>
        <v>6.5585147815870055</v>
      </c>
      <c r="O308" s="84">
        <f t="shared" si="206"/>
        <v>6.2100622638299887</v>
      </c>
      <c r="P308" s="84">
        <f t="shared" si="206"/>
        <v>5.8815189501737359</v>
      </c>
      <c r="Q308" s="84">
        <f t="shared" si="206"/>
        <v>5.5703572189175272</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6.9046324322519057</v>
      </c>
      <c r="N309" s="84">
        <f t="shared" si="207"/>
        <v>6.4696405890200346</v>
      </c>
      <c r="O309" s="84">
        <f t="shared" si="207"/>
        <v>6.0620532319117757</v>
      </c>
      <c r="P309" s="84">
        <f t="shared" si="207"/>
        <v>5.6801438783013332</v>
      </c>
      <c r="Q309" s="84">
        <f t="shared" si="207"/>
        <v>5.3222948139683499</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5.7204284608673106</v>
      </c>
      <c r="O310" s="84">
        <f t="shared" si="208"/>
        <v>11.354655239360444</v>
      </c>
      <c r="P310" s="84">
        <f t="shared" si="208"/>
        <v>17.051145069833954</v>
      </c>
      <c r="Q310" s="84">
        <f t="shared" si="208"/>
        <v>22.168409039475851</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13.839219953568342</v>
      </c>
      <c r="N311" s="312">
        <f t="shared" si="209"/>
        <v>18.748583831474349</v>
      </c>
      <c r="O311" s="312">
        <f t="shared" si="209"/>
        <v>23.626770735102209</v>
      </c>
      <c r="P311" s="312">
        <f t="shared" si="209"/>
        <v>28.612807898309022</v>
      </c>
      <c r="Q311" s="312">
        <f t="shared" si="209"/>
        <v>33.061061072361724</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6.4977085074735026</v>
      </c>
      <c r="N313" s="84">
        <f t="shared" si="210"/>
        <v>6.1453283503470244</v>
      </c>
      <c r="O313" s="84">
        <f t="shared" si="210"/>
        <v>5.8188283412086994</v>
      </c>
      <c r="P313" s="84">
        <f t="shared" si="210"/>
        <v>5.510983256312791</v>
      </c>
      <c r="Q313" s="84">
        <f t="shared" si="210"/>
        <v>5.2194247141257231</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6.4696405890200355</v>
      </c>
      <c r="N314" s="84">
        <f t="shared" si="211"/>
        <v>6.062053231911773</v>
      </c>
      <c r="O314" s="84">
        <f t="shared" si="211"/>
        <v>5.680143878301334</v>
      </c>
      <c r="P314" s="84">
        <f t="shared" si="211"/>
        <v>5.3222948139683499</v>
      </c>
      <c r="Q314" s="84">
        <f t="shared" si="211"/>
        <v>4.9869902406883435</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5.7204284608673088</v>
      </c>
      <c r="N315" s="84">
        <f t="shared" si="212"/>
        <v>11.354655239360463</v>
      </c>
      <c r="O315" s="84">
        <f t="shared" si="212"/>
        <v>17.051145069833957</v>
      </c>
      <c r="P315" s="84">
        <f t="shared" si="212"/>
        <v>22.168409039475794</v>
      </c>
      <c r="Q315" s="84">
        <f t="shared" si="212"/>
        <v>26.899561617553697</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18.687777557360846</v>
      </c>
      <c r="N316" s="211">
        <f t="shared" si="214"/>
        <v>23.562036821619259</v>
      </c>
      <c r="O316" s="211">
        <f t="shared" si="214"/>
        <v>28.550117289343991</v>
      </c>
      <c r="P316" s="211">
        <f t="shared" si="214"/>
        <v>33.001687109756936</v>
      </c>
      <c r="Q316" s="211">
        <f t="shared" si="214"/>
        <v>37.105976572367766</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13.839219953568342</v>
      </c>
      <c r="N318" s="84">
        <f t="shared" si="215"/>
        <v>18.748583831474349</v>
      </c>
      <c r="O318" s="84">
        <f t="shared" si="215"/>
        <v>23.626770735102209</v>
      </c>
      <c r="P318" s="84">
        <f t="shared" si="215"/>
        <v>28.612807898309022</v>
      </c>
      <c r="Q318" s="84">
        <f t="shared" si="215"/>
        <v>33.061061072361724</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18.687777557360846</v>
      </c>
      <c r="N319" s="84">
        <f t="shared" si="216"/>
        <v>23.562036821619259</v>
      </c>
      <c r="O319" s="84">
        <f t="shared" si="216"/>
        <v>28.550117289343991</v>
      </c>
      <c r="P319" s="84">
        <f t="shared" si="216"/>
        <v>33.001687109756936</v>
      </c>
      <c r="Q319" s="84">
        <f t="shared" si="216"/>
        <v>37.105976572367766</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16.263498755464596</v>
      </c>
      <c r="N320" s="211">
        <f t="shared" si="217"/>
        <v>21.155310326546804</v>
      </c>
      <c r="O320" s="211">
        <f t="shared" si="217"/>
        <v>26.0884440122231</v>
      </c>
      <c r="P320" s="211">
        <f t="shared" si="217"/>
        <v>30.807247504032979</v>
      </c>
      <c r="Q320" s="211">
        <f t="shared" si="217"/>
        <v>35.083518822364745</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14.383770608007399</v>
      </c>
      <c r="N323" s="181">
        <f xml:space="preserve"> Inp!N$130</f>
        <v>19.8513103213857</v>
      </c>
      <c r="O323" s="181">
        <f xml:space="preserve"> Inp!O$130</f>
        <v>25.530681026476302</v>
      </c>
      <c r="P323" s="181">
        <f xml:space="preserve"> Inp!P$130</f>
        <v>31.577474070578401</v>
      </c>
      <c r="Q323" s="181">
        <f xml:space="preserve"> Inp!Q$130</f>
        <v>37.267595663772703</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0.31710267994480901</v>
      </c>
      <c r="N324" s="181">
        <f xml:space="preserve"> Inp!N$131</f>
        <v>0.463746357429344</v>
      </c>
      <c r="O324" s="181">
        <f xml:space="preserve"> Inp!O$131</f>
        <v>0.601391661633212</v>
      </c>
      <c r="P324" s="181">
        <f xml:space="preserve"> Inp!P$131</f>
        <v>0.73392116242844196</v>
      </c>
      <c r="Q324" s="181">
        <f xml:space="preserve"> Inp!Q$131</f>
        <v>0.85107637434901595</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13.540703419913253</v>
      </c>
      <c r="N326" s="196">
        <f t="shared" si="218"/>
        <v>18.320596472331385</v>
      </c>
      <c r="O326" s="196">
        <f t="shared" si="218"/>
        <v>23.083034955663795</v>
      </c>
      <c r="P326" s="196">
        <f t="shared" si="218"/>
        <v>27.962896463608228</v>
      </c>
      <c r="Q326" s="196">
        <f t="shared" si="218"/>
        <v>32.322906082034173</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0.29851653365508984</v>
      </c>
      <c r="N327" s="223">
        <f t="shared" si="219"/>
        <v>0.42798735914292574</v>
      </c>
      <c r="O327" s="223">
        <f t="shared" si="219"/>
        <v>0.54373577943839624</v>
      </c>
      <c r="P327" s="223">
        <f t="shared" si="219"/>
        <v>0.64991143470081902</v>
      </c>
      <c r="Q327" s="223">
        <f t="shared" si="219"/>
        <v>0.7381549903275022</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13.839219953568342</v>
      </c>
      <c r="N329" s="8">
        <f t="shared" ref="N329:Q329" si="222" xml:space="preserve"> SUM(N326:N328)</f>
        <v>18.74858383147431</v>
      </c>
      <c r="O329" s="8">
        <f t="shared" si="222"/>
        <v>23.626770735102191</v>
      </c>
      <c r="P329" s="8">
        <f t="shared" si="222"/>
        <v>28.612807898309047</v>
      </c>
      <c r="Q329" s="8">
        <f t="shared" si="222"/>
        <v>33.061061072361674</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13.839219953568342</v>
      </c>
      <c r="N331" s="84">
        <f t="shared" si="223"/>
        <v>18.748583831474349</v>
      </c>
      <c r="O331" s="84">
        <f t="shared" si="223"/>
        <v>23.626770735102209</v>
      </c>
      <c r="P331" s="84">
        <f t="shared" si="223"/>
        <v>28.612807898309022</v>
      </c>
      <c r="Q331" s="84">
        <f t="shared" si="223"/>
        <v>33.061061072361724</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13.839219953568342</v>
      </c>
      <c r="N332" s="196">
        <f t="shared" si="224"/>
        <v>18.74858383147431</v>
      </c>
      <c r="O332" s="196">
        <f t="shared" si="224"/>
        <v>23.626770735102191</v>
      </c>
      <c r="P332" s="196">
        <f t="shared" si="224"/>
        <v>28.612807898309047</v>
      </c>
      <c r="Q332" s="196">
        <f t="shared" si="224"/>
        <v>33.061061072361674</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18.687777557360846</v>
      </c>
      <c r="N336" s="84">
        <f t="shared" si="226"/>
        <v>23.562036821619259</v>
      </c>
      <c r="O336" s="84">
        <f t="shared" si="226"/>
        <v>28.550117289343991</v>
      </c>
      <c r="P336" s="84">
        <f t="shared" si="226"/>
        <v>33.001687109756936</v>
      </c>
      <c r="Q336" s="84">
        <f t="shared" si="226"/>
        <v>37.105976572367766</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18.6877775573608</v>
      </c>
      <c r="N337" s="181">
        <f xml:space="preserve"> Inp!N$132</f>
        <v>23.562036821619301</v>
      </c>
      <c r="O337" s="181">
        <f xml:space="preserve"> Inp!O$132</f>
        <v>28.550117289344001</v>
      </c>
      <c r="P337" s="181">
        <f xml:space="preserve"> Inp!P$132</f>
        <v>33.001687109757</v>
      </c>
      <c r="Q337" s="181">
        <f xml:space="preserve"> Inp!Q$132</f>
        <v>37.105976572367702</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16.263498755464596</v>
      </c>
      <c r="N346" s="84">
        <f t="shared" si="230"/>
        <v>21.155310326546804</v>
      </c>
      <c r="O346" s="84">
        <f t="shared" si="230"/>
        <v>26.0884440122231</v>
      </c>
      <c r="P346" s="84">
        <f t="shared" si="230"/>
        <v>30.807247504032979</v>
      </c>
      <c r="Q346" s="84">
        <f t="shared" si="230"/>
        <v>35.083518822364745</v>
      </c>
    </row>
    <row r="347" spans="1:17" hidden="1" outlineLevel="2">
      <c r="B347" s="269"/>
      <c r="E347" s="84" t="s">
        <v>803</v>
      </c>
      <c r="G347" s="70" t="s">
        <v>255</v>
      </c>
      <c r="J347" s="84">
        <f t="shared" ref="J347:Q347" si="231" xml:space="preserve"> J345 * J346</f>
        <v>0</v>
      </c>
      <c r="K347" s="84">
        <f t="shared" si="231"/>
        <v>0</v>
      </c>
      <c r="L347" s="84">
        <f t="shared" si="231"/>
        <v>0</v>
      </c>
      <c r="M347" s="84">
        <f t="shared" si="231"/>
        <v>6.5053995021858384</v>
      </c>
      <c r="N347" s="84">
        <f t="shared" si="231"/>
        <v>8.4621241306187223</v>
      </c>
      <c r="O347" s="84">
        <f t="shared" si="231"/>
        <v>10.43537760488924</v>
      </c>
      <c r="P347" s="84">
        <f t="shared" si="231"/>
        <v>12.322899001613193</v>
      </c>
      <c r="Q347" s="84">
        <f t="shared" si="231"/>
        <v>14.033407528945899</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0.36544999999999994</v>
      </c>
      <c r="N351" s="249">
        <f xml:space="preserve"> Inp!N$214</f>
        <v>0.57430000000000003</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16.263498755464596</v>
      </c>
      <c r="N352" s="84">
        <f t="shared" si="232"/>
        <v>21.155310326546804</v>
      </c>
      <c r="O352" s="84">
        <f t="shared" si="232"/>
        <v>26.0884440122231</v>
      </c>
      <c r="P352" s="84">
        <f t="shared" si="232"/>
        <v>30.807247504032979</v>
      </c>
      <c r="Q352" s="84">
        <f t="shared" si="232"/>
        <v>35.083518822364745</v>
      </c>
    </row>
    <row r="353" spans="1:17" hidden="1" outlineLevel="2">
      <c r="E353" s="84" t="s">
        <v>804</v>
      </c>
      <c r="G353" s="70" t="s">
        <v>255</v>
      </c>
      <c r="J353" s="84">
        <f t="shared" ref="J353:Q353" si="233" xml:space="preserve"> J351 * J352</f>
        <v>0</v>
      </c>
      <c r="K353" s="84">
        <f t="shared" si="233"/>
        <v>0</v>
      </c>
      <c r="L353" s="84">
        <f t="shared" si="233"/>
        <v>0</v>
      </c>
      <c r="M353" s="84">
        <f t="shared" si="233"/>
        <v>5.9434956201845353</v>
      </c>
      <c r="N353" s="84">
        <f t="shared" si="233"/>
        <v>12.149494720535831</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0.34839290589724398</v>
      </c>
      <c r="N361" s="293">
        <f>Inp!N$137</f>
        <v>0.34149995001688799</v>
      </c>
      <c r="O361" s="293">
        <f>Inp!O$137</f>
        <v>0.33648515294987802</v>
      </c>
      <c r="P361" s="293">
        <f>Inp!P$137</f>
        <v>0.33216099062447402</v>
      </c>
      <c r="Q361" s="293">
        <f>Inp!Q$137</f>
        <v>0.328050166204506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8.4513469939662394E-3</v>
      </c>
      <c r="N362" s="293">
        <f>Inp!N$138</f>
        <v>1.0104180547247901E-2</v>
      </c>
      <c r="O362" s="293">
        <f>Inp!O$138</f>
        <v>1.06005216838462E-2</v>
      </c>
      <c r="P362" s="293">
        <f>Inp!P$138</f>
        <v>1.0629151699983399E-2</v>
      </c>
      <c r="Q362" s="293">
        <f>Inp!Q$138</f>
        <v>1.0497605318544399E-2</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1.5344302874322001E-2</v>
      </c>
      <c r="N363" s="293">
        <f>Inp!N$139</f>
        <v>1.51189776142578E-2</v>
      </c>
      <c r="O363" s="293">
        <f>Inp!O$139</f>
        <v>1.49246840092501E-2</v>
      </c>
      <c r="P363" s="293">
        <f>Inp!P$139</f>
        <v>1.47399761199517E-2</v>
      </c>
      <c r="Q363" s="293">
        <f>Inp!Q$139</f>
        <v>1.45575541754912E-2</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0.34839290589724398</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0.33447765857520678</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0.32797276464699171</v>
      </c>
      <c r="N370" s="84">
        <f t="shared" si="243"/>
        <v>0.31516724479596042</v>
      </c>
      <c r="O370" s="84">
        <f t="shared" si="243"/>
        <v>0.30422606195068325</v>
      </c>
      <c r="P370" s="84">
        <f t="shared" si="243"/>
        <v>0.29413953026520784</v>
      </c>
      <c r="Q370" s="84">
        <f t="shared" si="243"/>
        <v>0.28452425018476557</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7.9559933387956996E-3</v>
      </c>
      <c r="N371" s="84">
        <f t="shared" si="244"/>
        <v>9.3250577162297659E-3</v>
      </c>
      <c r="O371" s="84">
        <f t="shared" si="244"/>
        <v>9.5842414984049426E-3</v>
      </c>
      <c r="P371" s="84">
        <f t="shared" si="244"/>
        <v>9.4124649684868538E-3</v>
      </c>
      <c r="Q371" s="84">
        <f t="shared" si="244"/>
        <v>9.1047760059126785E-3</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1.4444936593388823E-2</v>
      </c>
      <c r="N372" s="84">
        <f t="shared" si="245"/>
        <v>1.3953169008024138E-2</v>
      </c>
      <c r="O372" s="84">
        <f t="shared" si="245"/>
        <v>1.3493843048310753E-2</v>
      </c>
      <c r="P372" s="84">
        <f t="shared" si="245"/>
        <v>1.3052735795048898E-2</v>
      </c>
      <c r="Q372" s="84">
        <f t="shared" si="245"/>
        <v>1.2626048126199193E-2</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0.32797276464699171</v>
      </c>
      <c r="N374" s="84">
        <f t="shared" si="246"/>
        <v>0.31516724479596042</v>
      </c>
      <c r="O374" s="84">
        <f t="shared" si="246"/>
        <v>0.30422606195068325</v>
      </c>
      <c r="P374" s="84">
        <f t="shared" si="246"/>
        <v>0.29413953026520784</v>
      </c>
      <c r="Q374" s="84">
        <f t="shared" si="246"/>
        <v>0.28452425018476557</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7.9559933387956996E-3</v>
      </c>
      <c r="N375" s="84">
        <f t="shared" si="247"/>
        <v>9.3250577162297659E-3</v>
      </c>
      <c r="O375" s="84">
        <f t="shared" si="247"/>
        <v>9.5842414984049426E-3</v>
      </c>
      <c r="P375" s="84">
        <f t="shared" si="247"/>
        <v>9.4124649684868538E-3</v>
      </c>
      <c r="Q375" s="84">
        <f t="shared" si="247"/>
        <v>9.1047760059126785E-3</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0.33592875798578742</v>
      </c>
      <c r="N376" s="211">
        <f t="shared" si="248"/>
        <v>0.32449230251219019</v>
      </c>
      <c r="O376" s="211">
        <f t="shared" si="248"/>
        <v>0.31381030344908817</v>
      </c>
      <c r="P376" s="211">
        <f t="shared" si="248"/>
        <v>0.30355199523369469</v>
      </c>
      <c r="Q376" s="211">
        <f t="shared" si="248"/>
        <v>0.29362902619067827</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0.33592875798578742</v>
      </c>
      <c r="N378" s="309">
        <f t="shared" si="249"/>
        <v>0.32449230251219019</v>
      </c>
      <c r="O378" s="309">
        <f t="shared" si="249"/>
        <v>0.31381030344908817</v>
      </c>
      <c r="P378" s="309">
        <f t="shared" si="249"/>
        <v>0.30355199523369469</v>
      </c>
      <c r="Q378" s="309">
        <f t="shared" si="249"/>
        <v>0.29362902619067827</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1.4444936593388823E-2</v>
      </c>
      <c r="N379" s="309">
        <f t="shared" si="250"/>
        <v>1.3953169008024138E-2</v>
      </c>
      <c r="O379" s="309">
        <f t="shared" si="250"/>
        <v>1.3493843048310753E-2</v>
      </c>
      <c r="P379" s="309">
        <f t="shared" si="250"/>
        <v>1.3052735795048898E-2</v>
      </c>
      <c r="Q379" s="309">
        <f t="shared" si="250"/>
        <v>1.2626048126199193E-2</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0.32148382139239862</v>
      </c>
      <c r="N380" s="312">
        <f t="shared" si="251"/>
        <v>0.31053913350416606</v>
      </c>
      <c r="O380" s="312">
        <f t="shared" si="251"/>
        <v>0.30031646040077742</v>
      </c>
      <c r="P380" s="312">
        <f t="shared" si="251"/>
        <v>0.2904992594386458</v>
      </c>
      <c r="Q380" s="312">
        <f t="shared" si="251"/>
        <v>0.28100297806447905</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0.33592875798578742</v>
      </c>
      <c r="N382" s="91">
        <f t="shared" si="252"/>
        <v>0.32449230251219019</v>
      </c>
      <c r="O382" s="91">
        <f t="shared" si="252"/>
        <v>0.31381030344908817</v>
      </c>
      <c r="P382" s="91">
        <f t="shared" si="252"/>
        <v>0.30355199523369469</v>
      </c>
      <c r="Q382" s="91">
        <f t="shared" si="252"/>
        <v>0.29362902619067827</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0.32148382139239862</v>
      </c>
      <c r="N383" s="91">
        <f t="shared" si="253"/>
        <v>0.31053913350416606</v>
      </c>
      <c r="O383" s="91">
        <f t="shared" si="253"/>
        <v>0.30031646040077742</v>
      </c>
      <c r="P383" s="91">
        <f t="shared" si="253"/>
        <v>0.2904992594386458</v>
      </c>
      <c r="Q383" s="91">
        <f t="shared" si="253"/>
        <v>0.28100297806447905</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0.32870628968909299</v>
      </c>
      <c r="N384" s="312">
        <f t="shared" si="254"/>
        <v>0.31751571800817813</v>
      </c>
      <c r="O384" s="312">
        <f t="shared" si="254"/>
        <v>0.30706338192493277</v>
      </c>
      <c r="P384" s="312">
        <f t="shared" si="254"/>
        <v>0.29702562733617022</v>
      </c>
      <c r="Q384" s="312">
        <f t="shared" si="254"/>
        <v>0.28731600212757868</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0.32148382139239862</v>
      </c>
      <c r="N387" s="84">
        <f t="shared" si="255"/>
        <v>0.31053913350416606</v>
      </c>
      <c r="O387" s="84">
        <f t="shared" si="255"/>
        <v>0.30031646040077742</v>
      </c>
      <c r="P387" s="84">
        <f t="shared" si="255"/>
        <v>0.2904992594386458</v>
      </c>
      <c r="Q387" s="84">
        <f t="shared" si="255"/>
        <v>0.28100297806447905</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0.32148382139239801</v>
      </c>
      <c r="N388" s="181">
        <f xml:space="preserve"> Inp!N$140</f>
        <v>0.31053913350416601</v>
      </c>
      <c r="O388" s="181">
        <f xml:space="preserve"> Inp!O$140</f>
        <v>0.30031646040077697</v>
      </c>
      <c r="P388" s="181">
        <f xml:space="preserve"> Inp!P$140</f>
        <v>0.29049925943864602</v>
      </c>
      <c r="Q388" s="181">
        <f xml:space="preserve"> Inp!Q$140</f>
        <v>0.28100297806447899</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0.34839290589724398</v>
      </c>
      <c r="N395" s="155">
        <f>Inp!N$141</f>
        <v>0.34002478492785498</v>
      </c>
      <c r="O395" s="155">
        <f>Inp!O$141</f>
        <v>0.331925455019006</v>
      </c>
      <c r="P395" s="155">
        <f>Inp!P$141</f>
        <v>0.32424435073027003</v>
      </c>
      <c r="Q395" s="155">
        <f>Inp!Q$141</f>
        <v>0.31681818236549503</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6.9098996700029097E-3</v>
      </c>
      <c r="N396" s="155">
        <f>Inp!N$142</f>
        <v>6.8147709958711897E-3</v>
      </c>
      <c r="O396" s="155">
        <f>Inp!O$142</f>
        <v>6.8878686280894798E-3</v>
      </c>
      <c r="P396" s="155">
        <f>Inp!P$142</f>
        <v>6.80913136533586E-3</v>
      </c>
      <c r="Q396" s="155">
        <f>Inp!Q$142</f>
        <v>6.6531818296758603E-3</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1.52780206393916E-2</v>
      </c>
      <c r="N398" s="155">
        <f>Inp!N$145</f>
        <v>1.4914100904720199E-2</v>
      </c>
      <c r="O398" s="155">
        <f>Inp!O$145</f>
        <v>1.45689729168251E-2</v>
      </c>
      <c r="P398" s="155">
        <f>Inp!P$145</f>
        <v>1.42352997301111E-2</v>
      </c>
      <c r="Q398" s="155">
        <f>Inp!Q$145</f>
        <v>1.3909268660392301E-2</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0.34839290589724398</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0.33447765857520678</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0.32797276464699171</v>
      </c>
      <c r="N410" s="84">
        <f t="shared" si="260"/>
        <v>0.31380582814946684</v>
      </c>
      <c r="O410" s="84">
        <f t="shared" si="260"/>
        <v>0.30010350577537259</v>
      </c>
      <c r="P410" s="84">
        <f t="shared" si="260"/>
        <v>0.28712908410961885</v>
      </c>
      <c r="Q410" s="84">
        <f t="shared" si="260"/>
        <v>0.27478253349290521</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6.5048939282150798E-3</v>
      </c>
      <c r="N411" s="84">
        <f t="shared" si="261"/>
        <v>6.2892911070058215E-3</v>
      </c>
      <c r="O411" s="84">
        <f t="shared" si="261"/>
        <v>6.2275233530718474E-3</v>
      </c>
      <c r="P411" s="84">
        <f t="shared" si="261"/>
        <v>6.0297107663021638E-3</v>
      </c>
      <c r="Q411" s="84">
        <f t="shared" si="261"/>
        <v>5.7704332033514123E-3</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1.4382539318733878E-2</v>
      </c>
      <c r="N413" s="84">
        <f t="shared" si="263"/>
        <v>1.3764090128028301E-2</v>
      </c>
      <c r="O413" s="84">
        <f t="shared" si="263"/>
        <v>1.3172234252523105E-2</v>
      </c>
      <c r="P413" s="84">
        <f t="shared" si="263"/>
        <v>1.2605828179664645E-2</v>
      </c>
      <c r="Q413" s="84">
        <f t="shared" si="263"/>
        <v>1.2063777567938994E-2</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0.32797276464699171</v>
      </c>
      <c r="N416" s="84">
        <f t="shared" si="265"/>
        <v>0.31380582814946684</v>
      </c>
      <c r="O416" s="84">
        <f t="shared" si="265"/>
        <v>0.30010350577537259</v>
      </c>
      <c r="P416" s="84">
        <f t="shared" si="265"/>
        <v>0.28712908410961885</v>
      </c>
      <c r="Q416" s="84">
        <f t="shared" si="265"/>
        <v>0.27478253349290521</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6.5048939282150798E-3</v>
      </c>
      <c r="N417" s="84">
        <f t="shared" si="266"/>
        <v>6.2892911070058215E-3</v>
      </c>
      <c r="O417" s="84">
        <f t="shared" si="266"/>
        <v>6.2275233530718474E-3</v>
      </c>
      <c r="P417" s="84">
        <f t="shared" si="266"/>
        <v>6.0297107663021638E-3</v>
      </c>
      <c r="Q417" s="84">
        <f t="shared" si="266"/>
        <v>5.7704332033514123E-3</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0.33447765857520678</v>
      </c>
      <c r="N420" s="211">
        <f t="shared" si="268"/>
        <v>0.32009511925647266</v>
      </c>
      <c r="O420" s="211">
        <f t="shared" si="268"/>
        <v>0.30633102912844445</v>
      </c>
      <c r="P420" s="211">
        <f t="shared" si="268"/>
        <v>0.293158794875921</v>
      </c>
      <c r="Q420" s="211">
        <f t="shared" si="268"/>
        <v>0.28055296669625662</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0.33447765857520678</v>
      </c>
      <c r="N422" s="117">
        <f t="shared" si="269"/>
        <v>0.32009511925647266</v>
      </c>
      <c r="O422" s="117">
        <f t="shared" si="269"/>
        <v>0.30633102912844445</v>
      </c>
      <c r="P422" s="117">
        <f t="shared" si="269"/>
        <v>0.293158794875921</v>
      </c>
      <c r="Q422" s="117">
        <f t="shared" si="269"/>
        <v>0.28055296669625662</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1.4382539318733878E-2</v>
      </c>
      <c r="N423" s="117">
        <f t="shared" si="270"/>
        <v>1.3764090128028301E-2</v>
      </c>
      <c r="O423" s="117">
        <f t="shared" si="270"/>
        <v>1.3172234252523105E-2</v>
      </c>
      <c r="P423" s="117">
        <f t="shared" si="270"/>
        <v>1.2605828179664645E-2</v>
      </c>
      <c r="Q423" s="117">
        <f t="shared" si="270"/>
        <v>1.2063777567938994E-2</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0.32009511925647288</v>
      </c>
      <c r="N425" s="260">
        <f t="shared" si="272"/>
        <v>0.30633102912844434</v>
      </c>
      <c r="O425" s="260">
        <f t="shared" si="272"/>
        <v>0.29315879487592134</v>
      </c>
      <c r="P425" s="260">
        <f t="shared" si="272"/>
        <v>0.28055296669625635</v>
      </c>
      <c r="Q425" s="260">
        <f t="shared" si="272"/>
        <v>0.26848918912831765</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0.33447765857520678</v>
      </c>
      <c r="N427" s="91">
        <f t="shared" si="273"/>
        <v>0.32009511925647266</v>
      </c>
      <c r="O427" s="91">
        <f t="shared" si="273"/>
        <v>0.30633102912844445</v>
      </c>
      <c r="P427" s="91">
        <f t="shared" si="273"/>
        <v>0.293158794875921</v>
      </c>
      <c r="Q427" s="91">
        <f t="shared" si="273"/>
        <v>0.28055296669625662</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0.32009511925647288</v>
      </c>
      <c r="N428" s="91">
        <f t="shared" si="274"/>
        <v>0.30633102912844434</v>
      </c>
      <c r="O428" s="91">
        <f t="shared" si="274"/>
        <v>0.29315879487592134</v>
      </c>
      <c r="P428" s="91">
        <f t="shared" si="274"/>
        <v>0.28055296669625635</v>
      </c>
      <c r="Q428" s="91">
        <f t="shared" si="274"/>
        <v>0.26848918912831765</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0.32728638891583983</v>
      </c>
      <c r="N429" s="260">
        <f t="shared" si="275"/>
        <v>0.31321307419245847</v>
      </c>
      <c r="O429" s="260">
        <f t="shared" si="275"/>
        <v>0.29974491200218289</v>
      </c>
      <c r="P429" s="260">
        <f t="shared" si="275"/>
        <v>0.2868558807860887</v>
      </c>
      <c r="Q429" s="260">
        <f t="shared" si="275"/>
        <v>0.27452107791228714</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0.32009511925647288</v>
      </c>
      <c r="N432" s="309">
        <f t="shared" si="276"/>
        <v>0.30633102912844434</v>
      </c>
      <c r="O432" s="309">
        <f t="shared" si="276"/>
        <v>0.29315879487592134</v>
      </c>
      <c r="P432" s="309">
        <f t="shared" si="276"/>
        <v>0.28055296669625635</v>
      </c>
      <c r="Q432" s="309">
        <f t="shared" si="276"/>
        <v>0.26848918912831765</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0.32009511925647299</v>
      </c>
      <c r="N433" s="181">
        <f xml:space="preserve"> Inp!N$147</f>
        <v>0.30633102912844401</v>
      </c>
      <c r="O433" s="181">
        <f xml:space="preserve"> Inp!O$147</f>
        <v>0.293158794875921</v>
      </c>
      <c r="P433" s="181">
        <f xml:space="preserve"> Inp!P$147</f>
        <v>0.28055296669625701</v>
      </c>
      <c r="Q433" s="181">
        <f xml:space="preserve"> Inp!Q$147</f>
        <v>0.26848918912831798</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1.88362446686362</v>
      </c>
      <c r="O441" s="229">
        <f xml:space="preserve"> Inp!O$148</f>
        <v>4.1254060890520101</v>
      </c>
      <c r="P441" s="229">
        <f xml:space="preserve"> Inp!P$148</f>
        <v>6.61044475014043</v>
      </c>
      <c r="Q441" s="229">
        <f xml:space="preserve"> Inp!Q$148</f>
        <v>10.3673520712469</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3.7751569746949702E-2</v>
      </c>
      <c r="O442" s="229">
        <f xml:space="preserve"> Inp!O$149</f>
        <v>8.5607339688014095E-2</v>
      </c>
      <c r="P442" s="229">
        <f xml:space="preserve"> Inp!P$149</f>
        <v>0.13881933975295299</v>
      </c>
      <c r="Q442" s="229">
        <f xml:space="preserve"> Inp!Q$149</f>
        <v>0.2177143934962</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1.9250122298044099</v>
      </c>
      <c r="N443" s="229">
        <f xml:space="preserve"> Inp!N$150</f>
        <v>2.33689240880501</v>
      </c>
      <c r="O443" s="229">
        <f xml:space="preserve"> Inp!O$150</f>
        <v>2.6372048020809702</v>
      </c>
      <c r="P443" s="229">
        <f xml:space="preserve"> Inp!P$150</f>
        <v>3.99418123374442</v>
      </c>
      <c r="Q443" s="229">
        <f xml:space="preserve"> Inp!Q$150</f>
        <v>2.2144824646777401</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4.1387762940794798E-2</v>
      </c>
      <c r="N444" s="229">
        <f xml:space="preserve"> Inp!N$151</f>
        <v>0.132862356363562</v>
      </c>
      <c r="O444" s="229">
        <f xml:space="preserve"> Inp!O$151</f>
        <v>0.237773480680562</v>
      </c>
      <c r="P444" s="229">
        <f xml:space="preserve"> Inp!P$151</f>
        <v>0.37609325239092101</v>
      </c>
      <c r="Q444" s="229">
        <f xml:space="preserve"> Inp!Q$151</f>
        <v>0.50276923097452397</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1.7383801474123473</v>
      </c>
      <c r="O451" s="84">
        <f t="shared" si="292"/>
        <v>3.72990022714795</v>
      </c>
      <c r="P451" s="84">
        <f t="shared" si="292"/>
        <v>5.8537672048571681</v>
      </c>
      <c r="Q451" s="84">
        <f t="shared" si="292"/>
        <v>8.9918048468054188</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3.484058554995479E-2</v>
      </c>
      <c r="O452" s="84">
        <f t="shared" si="293"/>
        <v>7.7400098040101062E-2</v>
      </c>
      <c r="P452" s="84">
        <f t="shared" si="293"/>
        <v>0.12292911130200403</v>
      </c>
      <c r="Q452" s="84">
        <f t="shared" si="293"/>
        <v>0.18882790178292691</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1.8121826601556437</v>
      </c>
      <c r="N453" s="84">
        <f t="shared" si="294"/>
        <v>2.1566970707645723</v>
      </c>
      <c r="O453" s="84">
        <f t="shared" si="294"/>
        <v>2.3843739447666925</v>
      </c>
      <c r="P453" s="84">
        <f t="shared" si="294"/>
        <v>3.5369794318078718</v>
      </c>
      <c r="Q453" s="84">
        <f t="shared" si="294"/>
        <v>1.9206634463856922</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3.8961927193346325E-2</v>
      </c>
      <c r="N454" s="84">
        <f t="shared" si="295"/>
        <v>0.1226174785388171</v>
      </c>
      <c r="O454" s="84">
        <f t="shared" si="295"/>
        <v>0.21497795379557016</v>
      </c>
      <c r="P454" s="84">
        <f t="shared" si="295"/>
        <v>0.33304299937871407</v>
      </c>
      <c r="Q454" s="84">
        <f t="shared" si="295"/>
        <v>0.43606147228659065</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1.7383801474123473</v>
      </c>
      <c r="O456" s="235">
        <f t="shared" si="296"/>
        <v>3.72990022714795</v>
      </c>
      <c r="P456" s="235">
        <f t="shared" si="296"/>
        <v>5.8537672048571681</v>
      </c>
      <c r="Q456" s="235">
        <f t="shared" si="296"/>
        <v>8.9918048468054188</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3.484058554995479E-2</v>
      </c>
      <c r="O457" s="235">
        <f t="shared" si="297"/>
        <v>7.7400098040101062E-2</v>
      </c>
      <c r="P457" s="235">
        <f t="shared" si="297"/>
        <v>0.12292911130200403</v>
      </c>
      <c r="Q457" s="235">
        <f t="shared" si="297"/>
        <v>0.18882790178292691</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1.773220732962302</v>
      </c>
      <c r="O458" s="211">
        <f t="shared" si="298"/>
        <v>3.8073003251880513</v>
      </c>
      <c r="P458" s="211">
        <f t="shared" si="298"/>
        <v>5.9766963161591722</v>
      </c>
      <c r="Q458" s="211">
        <f t="shared" si="298"/>
        <v>9.1806327485883461</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1.773220732962302</v>
      </c>
      <c r="O460" s="261">
        <f t="shared" si="299"/>
        <v>3.8073003251880513</v>
      </c>
      <c r="P460" s="261">
        <f t="shared" si="299"/>
        <v>5.9766963161591722</v>
      </c>
      <c r="Q460" s="261">
        <f t="shared" si="299"/>
        <v>9.1806327485883461</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1.8121826601556437</v>
      </c>
      <c r="N461" s="261">
        <f t="shared" si="300"/>
        <v>2.1566970707645723</v>
      </c>
      <c r="O461" s="261">
        <f t="shared" si="300"/>
        <v>2.3843739447666925</v>
      </c>
      <c r="P461" s="261">
        <f t="shared" si="300"/>
        <v>3.5369794318078718</v>
      </c>
      <c r="Q461" s="261">
        <f t="shared" si="300"/>
        <v>1.9206634463856922</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3.8961927193346325E-2</v>
      </c>
      <c r="N462" s="261">
        <f t="shared" si="301"/>
        <v>0.1226174785388171</v>
      </c>
      <c r="O462" s="261">
        <f t="shared" si="301"/>
        <v>0.21497795379557016</v>
      </c>
      <c r="P462" s="261">
        <f t="shared" si="301"/>
        <v>0.33304299937871407</v>
      </c>
      <c r="Q462" s="261">
        <f t="shared" si="301"/>
        <v>0.43606147228659065</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1.7732207329622973</v>
      </c>
      <c r="N463" s="260">
        <f t="shared" si="302"/>
        <v>3.8073003251880571</v>
      </c>
      <c r="O463" s="260">
        <f t="shared" si="302"/>
        <v>5.976696316159174</v>
      </c>
      <c r="P463" s="260">
        <f t="shared" si="302"/>
        <v>9.1806327485883301</v>
      </c>
      <c r="Q463" s="260">
        <f t="shared" si="302"/>
        <v>10.665234722687448</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1.773220732962302</v>
      </c>
      <c r="O465" s="84">
        <f t="shared" si="303"/>
        <v>3.8073003251880513</v>
      </c>
      <c r="P465" s="84">
        <f t="shared" si="303"/>
        <v>5.9766963161591722</v>
      </c>
      <c r="Q465" s="84">
        <f t="shared" si="303"/>
        <v>9.1806327485883461</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1.7732207329622973</v>
      </c>
      <c r="N466" s="84">
        <f t="shared" si="304"/>
        <v>3.8073003251880571</v>
      </c>
      <c r="O466" s="84">
        <f t="shared" si="304"/>
        <v>5.976696316159174</v>
      </c>
      <c r="P466" s="84">
        <f t="shared" si="304"/>
        <v>9.1806327485883301</v>
      </c>
      <c r="Q466" s="84">
        <f t="shared" si="304"/>
        <v>10.665234722687448</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0.88661036648114866</v>
      </c>
      <c r="N467" s="260">
        <f t="shared" si="305"/>
        <v>2.7902605290751796</v>
      </c>
      <c r="O467" s="260">
        <f t="shared" si="305"/>
        <v>4.8919983206736131</v>
      </c>
      <c r="P467" s="260">
        <f t="shared" si="305"/>
        <v>7.5786645323737512</v>
      </c>
      <c r="Q467" s="260">
        <f t="shared" si="305"/>
        <v>9.9229337356378977</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1.7732207329622973</v>
      </c>
      <c r="N470" s="84">
        <f t="shared" si="306"/>
        <v>3.8073003251880571</v>
      </c>
      <c r="O470" s="84">
        <f t="shared" si="306"/>
        <v>5.976696316159174</v>
      </c>
      <c r="P470" s="84">
        <f t="shared" si="306"/>
        <v>9.1806327485883301</v>
      </c>
      <c r="Q470" s="84">
        <f t="shared" si="306"/>
        <v>10.665234722687448</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1.7732207329623</v>
      </c>
      <c r="N471" s="181">
        <f xml:space="preserve"> Inp!N$152</f>
        <v>3.8073003251880499</v>
      </c>
      <c r="O471" s="181">
        <f xml:space="preserve"> Inp!O$152</f>
        <v>5.9766963161591704</v>
      </c>
      <c r="P471" s="181">
        <f xml:space="preserve"> Inp!P$152</f>
        <v>9.1806327485883301</v>
      </c>
      <c r="Q471" s="181">
        <f xml:space="preserve"> Inp!Q$152</f>
        <v>10.6652347226874</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0.33447765857520678</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0.33447765857520678</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0.66895531715041356</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0.33592875798578742</v>
      </c>
      <c r="N483" s="84">
        <f t="shared" si="312"/>
        <v>0.32449230251219019</v>
      </c>
      <c r="O483" s="84">
        <f t="shared" si="312"/>
        <v>0.31381030344908817</v>
      </c>
      <c r="P483" s="84">
        <f t="shared" si="312"/>
        <v>0.30355199523369469</v>
      </c>
      <c r="Q483" s="84">
        <f t="shared" si="312"/>
        <v>0.29362902619067827</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0.33447765857520678</v>
      </c>
      <c r="N484" s="84">
        <f t="shared" si="313"/>
        <v>0.32009511925647266</v>
      </c>
      <c r="O484" s="84">
        <f t="shared" si="313"/>
        <v>0.30633102912844445</v>
      </c>
      <c r="P484" s="84">
        <f t="shared" si="313"/>
        <v>0.293158794875921</v>
      </c>
      <c r="Q484" s="84">
        <f t="shared" si="313"/>
        <v>0.28055296669625662</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1.773220732962302</v>
      </c>
      <c r="O485" s="84">
        <f t="shared" si="314"/>
        <v>3.8073003251880513</v>
      </c>
      <c r="P485" s="84">
        <f t="shared" si="314"/>
        <v>5.9766963161591722</v>
      </c>
      <c r="Q485" s="84">
        <f t="shared" si="314"/>
        <v>9.1806327485883461</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0.6704064165609942</v>
      </c>
      <c r="N486" s="312">
        <f t="shared" si="315"/>
        <v>2.4178081547309649</v>
      </c>
      <c r="O486" s="312">
        <f t="shared" si="315"/>
        <v>4.4274416577655842</v>
      </c>
      <c r="P486" s="312">
        <f t="shared" si="315"/>
        <v>6.573407106268788</v>
      </c>
      <c r="Q486" s="312">
        <f t="shared" si="315"/>
        <v>9.7548147414752808</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0.32148382139239862</v>
      </c>
      <c r="N488" s="84">
        <f t="shared" si="316"/>
        <v>0.31053913350416606</v>
      </c>
      <c r="O488" s="84">
        <f t="shared" si="316"/>
        <v>0.30031646040077742</v>
      </c>
      <c r="P488" s="84">
        <f t="shared" si="316"/>
        <v>0.2904992594386458</v>
      </c>
      <c r="Q488" s="84">
        <f t="shared" si="316"/>
        <v>0.28100297806447905</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0.32009511925647288</v>
      </c>
      <c r="N489" s="84">
        <f t="shared" si="317"/>
        <v>0.30633102912844434</v>
      </c>
      <c r="O489" s="84">
        <f t="shared" si="317"/>
        <v>0.29315879487592134</v>
      </c>
      <c r="P489" s="84">
        <f t="shared" si="317"/>
        <v>0.28055296669625635</v>
      </c>
      <c r="Q489" s="84">
        <f t="shared" si="317"/>
        <v>0.26848918912831765</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1.7732207329622973</v>
      </c>
      <c r="N490" s="84">
        <f t="shared" si="318"/>
        <v>3.8073003251880571</v>
      </c>
      <c r="O490" s="84">
        <f t="shared" si="318"/>
        <v>5.976696316159174</v>
      </c>
      <c r="P490" s="84">
        <f t="shared" si="318"/>
        <v>9.1806327485883301</v>
      </c>
      <c r="Q490" s="84">
        <f t="shared" si="318"/>
        <v>10.665234722687448</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2.414799673611169</v>
      </c>
      <c r="N491" s="211">
        <f t="shared" si="320"/>
        <v>4.4241704878206676</v>
      </c>
      <c r="O491" s="211">
        <f t="shared" si="320"/>
        <v>6.570171571435873</v>
      </c>
      <c r="P491" s="211">
        <f t="shared" si="320"/>
        <v>9.7516849747232328</v>
      </c>
      <c r="Q491" s="211">
        <f t="shared" si="320"/>
        <v>11.214726889880245</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0.6704064165609942</v>
      </c>
      <c r="N493" s="84">
        <f t="shared" si="321"/>
        <v>2.4178081547309649</v>
      </c>
      <c r="O493" s="84">
        <f t="shared" si="321"/>
        <v>4.4274416577655842</v>
      </c>
      <c r="P493" s="84">
        <f t="shared" si="321"/>
        <v>6.573407106268788</v>
      </c>
      <c r="Q493" s="84">
        <f t="shared" si="321"/>
        <v>9.7548147414752808</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2.414799673611169</v>
      </c>
      <c r="N494" s="84">
        <f t="shared" si="322"/>
        <v>4.4241704878206676</v>
      </c>
      <c r="O494" s="84">
        <f t="shared" si="322"/>
        <v>6.570171571435873</v>
      </c>
      <c r="P494" s="84">
        <f t="shared" si="322"/>
        <v>9.7516849747232328</v>
      </c>
      <c r="Q494" s="84">
        <f t="shared" si="322"/>
        <v>11.214726889880245</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1.5426030450860817</v>
      </c>
      <c r="N495" s="211">
        <f t="shared" si="323"/>
        <v>3.4209893212758162</v>
      </c>
      <c r="O495" s="211">
        <f t="shared" si="323"/>
        <v>5.4988066146007286</v>
      </c>
      <c r="P495" s="211">
        <f t="shared" si="323"/>
        <v>8.1625460404960108</v>
      </c>
      <c r="Q495" s="211">
        <f t="shared" si="323"/>
        <v>10.484770815677763</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0.69678581179448695</v>
      </c>
      <c r="N498" s="181">
        <f xml:space="preserve"> Inp!N$153</f>
        <v>2.5651492018083601</v>
      </c>
      <c r="O498" s="181">
        <f xml:space="preserve"> Inp!O$153</f>
        <v>4.7938166970209002</v>
      </c>
      <c r="P498" s="181">
        <f xml:space="preserve"> Inp!P$153</f>
        <v>7.2668500914951704</v>
      </c>
      <c r="Q498" s="181">
        <f xml:space="preserve"> Inp!Q$153</f>
        <v>11.0122204198169</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1.53612466639691E-2</v>
      </c>
      <c r="N499" s="181">
        <f xml:space="preserve"> Inp!N$154</f>
        <v>5.4670521290068802E-2</v>
      </c>
      <c r="O499" s="181">
        <f xml:space="preserve"> Inp!O$154</f>
        <v>0.10309572999994999</v>
      </c>
      <c r="P499" s="181">
        <f xml:space="preserve"> Inp!P$154</f>
        <v>0.15625762281827199</v>
      </c>
      <c r="Q499" s="181">
        <f xml:space="preserve"> Inp!Q$154</f>
        <v>0.23486518064442</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0.65594552929398253</v>
      </c>
      <c r="N501" s="196">
        <f t="shared" si="324"/>
        <v>2.3673532203577721</v>
      </c>
      <c r="O501" s="196">
        <f t="shared" si="324"/>
        <v>4.3342297948740107</v>
      </c>
      <c r="P501" s="196">
        <f t="shared" si="324"/>
        <v>6.4350358192319908</v>
      </c>
      <c r="Q501" s="196">
        <f t="shared" si="324"/>
        <v>9.5511116304830903</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1.4460887267010735E-2</v>
      </c>
      <c r="N502" s="223">
        <f t="shared" si="325"/>
        <v>5.0454934373190388E-2</v>
      </c>
      <c r="O502" s="223">
        <f t="shared" si="325"/>
        <v>9.3211862891578054E-2</v>
      </c>
      <c r="P502" s="223">
        <f t="shared" si="325"/>
        <v>0.13837128703679283</v>
      </c>
      <c r="Q502" s="223">
        <f t="shared" si="325"/>
        <v>0.20370311099219077</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0.67040641656099331</v>
      </c>
      <c r="N504" s="8">
        <f t="shared" si="327"/>
        <v>2.4178081547309627</v>
      </c>
      <c r="O504" s="8">
        <f t="shared" si="327"/>
        <v>4.4274416577655886</v>
      </c>
      <c r="P504" s="8">
        <f t="shared" si="327"/>
        <v>6.5734071062687836</v>
      </c>
      <c r="Q504" s="8">
        <f t="shared" si="327"/>
        <v>9.7548147414752808</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0.6704064165609942</v>
      </c>
      <c r="N506" s="84">
        <f t="shared" si="328"/>
        <v>2.4178081547309649</v>
      </c>
      <c r="O506" s="84">
        <f t="shared" si="328"/>
        <v>4.4274416577655842</v>
      </c>
      <c r="P506" s="84">
        <f t="shared" si="328"/>
        <v>6.573407106268788</v>
      </c>
      <c r="Q506" s="84">
        <f t="shared" si="328"/>
        <v>9.7548147414752808</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0.67040641656099331</v>
      </c>
      <c r="N507" s="196">
        <f t="shared" si="329"/>
        <v>2.4178081547309627</v>
      </c>
      <c r="O507" s="196">
        <f t="shared" si="329"/>
        <v>4.4274416577655886</v>
      </c>
      <c r="P507" s="196">
        <f t="shared" si="329"/>
        <v>6.5734071062687836</v>
      </c>
      <c r="Q507" s="196">
        <f t="shared" si="329"/>
        <v>9.7548147414752808</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2.414799673611169</v>
      </c>
      <c r="N511" s="84">
        <f t="shared" si="331"/>
        <v>4.4241704878206676</v>
      </c>
      <c r="O511" s="84">
        <f t="shared" si="331"/>
        <v>6.570171571435873</v>
      </c>
      <c r="P511" s="84">
        <f t="shared" si="331"/>
        <v>9.7516849747232328</v>
      </c>
      <c r="Q511" s="84">
        <f t="shared" si="331"/>
        <v>11.214726889880245</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2.4147996736111699</v>
      </c>
      <c r="N512" s="181">
        <f xml:space="preserve"> Inp!N$155</f>
        <v>4.4241704878206596</v>
      </c>
      <c r="O512" s="181">
        <f xml:space="preserve"> Inp!O$155</f>
        <v>6.5701715714358704</v>
      </c>
      <c r="P512" s="181">
        <f xml:space="preserve"> Inp!P$155</f>
        <v>9.7516849747232293</v>
      </c>
      <c r="Q512" s="181">
        <f xml:space="preserve"> Inp!Q$155</f>
        <v>11.2147268898802</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1.5426030450860817</v>
      </c>
      <c r="N521" s="84">
        <f t="shared" si="334"/>
        <v>3.4209893212758162</v>
      </c>
      <c r="O521" s="84">
        <f t="shared" si="334"/>
        <v>5.4988066146007286</v>
      </c>
      <c r="P521" s="84">
        <f t="shared" si="334"/>
        <v>8.1625460404960108</v>
      </c>
      <c r="Q521" s="84">
        <f t="shared" si="334"/>
        <v>10.484770815677763</v>
      </c>
    </row>
    <row r="522" spans="1:17" hidden="1" outlineLevel="2">
      <c r="B522" s="269"/>
      <c r="E522" s="84" t="s">
        <v>845</v>
      </c>
      <c r="G522" s="70" t="s">
        <v>255</v>
      </c>
      <c r="J522" s="84">
        <f t="shared" ref="J522:Q522" si="335" xml:space="preserve"> J520 * J521</f>
        <v>0</v>
      </c>
      <c r="K522" s="84">
        <f t="shared" si="335"/>
        <v>0</v>
      </c>
      <c r="L522" s="84">
        <f t="shared" si="335"/>
        <v>0</v>
      </c>
      <c r="M522" s="84">
        <f t="shared" si="335"/>
        <v>0.61704121803443268</v>
      </c>
      <c r="N522" s="84">
        <f t="shared" si="335"/>
        <v>1.3683957285103265</v>
      </c>
      <c r="O522" s="84">
        <f t="shared" si="335"/>
        <v>2.1995226458402914</v>
      </c>
      <c r="P522" s="84">
        <f t="shared" si="335"/>
        <v>3.2650184161984046</v>
      </c>
      <c r="Q522" s="84">
        <f t="shared" si="335"/>
        <v>4.1939083262711057</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0.36544999999999994</v>
      </c>
      <c r="N526" s="249">
        <f xml:space="preserve"> Inp!N$214</f>
        <v>0.57430000000000003</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1.5426030450860817</v>
      </c>
      <c r="N527" s="84">
        <f t="shared" si="336"/>
        <v>3.4209893212758162</v>
      </c>
      <c r="O527" s="84">
        <f t="shared" si="336"/>
        <v>5.4988066146007286</v>
      </c>
      <c r="P527" s="84">
        <f t="shared" si="336"/>
        <v>8.1625460404960108</v>
      </c>
      <c r="Q527" s="84">
        <f t="shared" si="336"/>
        <v>10.484770815677763</v>
      </c>
    </row>
    <row r="528" spans="1:17" hidden="1" outlineLevel="2">
      <c r="E528" s="84" t="s">
        <v>846</v>
      </c>
      <c r="G528" s="70" t="s">
        <v>255</v>
      </c>
      <c r="J528" s="84">
        <f t="shared" ref="J528:Q528" si="337" xml:space="preserve"> J526 * J527</f>
        <v>0</v>
      </c>
      <c r="K528" s="84">
        <f t="shared" si="337"/>
        <v>0</v>
      </c>
      <c r="L528" s="84">
        <f t="shared" si="337"/>
        <v>0</v>
      </c>
      <c r="M528" s="84">
        <f t="shared" si="337"/>
        <v>0.56374428282670852</v>
      </c>
      <c r="N528" s="84">
        <f t="shared" si="337"/>
        <v>1.9646741672087014</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0</v>
      </c>
      <c r="N536" s="293">
        <f>Inp!N$160</f>
        <v>0</v>
      </c>
      <c r="O536" s="293">
        <f>Inp!O$160</f>
        <v>0</v>
      </c>
      <c r="P536" s="293">
        <f>Inp!P$160</f>
        <v>0</v>
      </c>
      <c r="Q536" s="293">
        <f>Inp!Q$160</f>
        <v>0</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0</v>
      </c>
      <c r="N537" s="293">
        <f>Inp!N$161</f>
        <v>0</v>
      </c>
      <c r="O537" s="293">
        <f>Inp!O$161</f>
        <v>0</v>
      </c>
      <c r="P537" s="293">
        <f>Inp!P$161</f>
        <v>0</v>
      </c>
      <c r="Q537" s="293">
        <f>Inp!Q$161</f>
        <v>0</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0</v>
      </c>
      <c r="N538" s="293">
        <f>Inp!N$162</f>
        <v>0</v>
      </c>
      <c r="O538" s="293">
        <f>Inp!O$162</f>
        <v>0</v>
      </c>
      <c r="P538" s="293">
        <f>Inp!P$162</f>
        <v>0</v>
      </c>
      <c r="Q538" s="293">
        <f>Inp!Q$162</f>
        <v>0</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0</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0</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0</v>
      </c>
      <c r="N545" s="84">
        <f t="shared" si="347"/>
        <v>0</v>
      </c>
      <c r="O545" s="84">
        <f t="shared" si="347"/>
        <v>0</v>
      </c>
      <c r="P545" s="84">
        <f t="shared" si="347"/>
        <v>0</v>
      </c>
      <c r="Q545" s="84">
        <f t="shared" si="347"/>
        <v>0</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0</v>
      </c>
      <c r="N546" s="84">
        <f t="shared" si="348"/>
        <v>0</v>
      </c>
      <c r="O546" s="84">
        <f t="shared" si="348"/>
        <v>0</v>
      </c>
      <c r="P546" s="84">
        <f t="shared" si="348"/>
        <v>0</v>
      </c>
      <c r="Q546" s="84">
        <f t="shared" si="348"/>
        <v>0</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0</v>
      </c>
      <c r="N547" s="84">
        <f t="shared" si="349"/>
        <v>0</v>
      </c>
      <c r="O547" s="84">
        <f t="shared" si="349"/>
        <v>0</v>
      </c>
      <c r="P547" s="84">
        <f t="shared" si="349"/>
        <v>0</v>
      </c>
      <c r="Q547" s="84">
        <f t="shared" si="349"/>
        <v>0</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0</v>
      </c>
      <c r="N549" s="84">
        <f t="shared" si="350"/>
        <v>0</v>
      </c>
      <c r="O549" s="84">
        <f t="shared" si="350"/>
        <v>0</v>
      </c>
      <c r="P549" s="84">
        <f t="shared" si="350"/>
        <v>0</v>
      </c>
      <c r="Q549" s="84">
        <f t="shared" si="350"/>
        <v>0</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0</v>
      </c>
      <c r="N550" s="84">
        <f t="shared" si="351"/>
        <v>0</v>
      </c>
      <c r="O550" s="84">
        <f t="shared" si="351"/>
        <v>0</v>
      </c>
      <c r="P550" s="84">
        <f t="shared" si="351"/>
        <v>0</v>
      </c>
      <c r="Q550" s="84">
        <f t="shared" si="351"/>
        <v>0</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0</v>
      </c>
      <c r="N551" s="211">
        <f t="shared" si="352"/>
        <v>0</v>
      </c>
      <c r="O551" s="211">
        <f t="shared" si="352"/>
        <v>0</v>
      </c>
      <c r="P551" s="211">
        <f t="shared" si="352"/>
        <v>0</v>
      </c>
      <c r="Q551" s="211">
        <f t="shared" si="352"/>
        <v>0</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0</v>
      </c>
      <c r="N553" s="309">
        <f t="shared" si="353"/>
        <v>0</v>
      </c>
      <c r="O553" s="309">
        <f t="shared" si="353"/>
        <v>0</v>
      </c>
      <c r="P553" s="309">
        <f t="shared" si="353"/>
        <v>0</v>
      </c>
      <c r="Q553" s="309">
        <f t="shared" si="353"/>
        <v>0</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0</v>
      </c>
      <c r="N554" s="309">
        <f t="shared" si="354"/>
        <v>0</v>
      </c>
      <c r="O554" s="309">
        <f t="shared" si="354"/>
        <v>0</v>
      </c>
      <c r="P554" s="309">
        <f t="shared" si="354"/>
        <v>0</v>
      </c>
      <c r="Q554" s="309">
        <f t="shared" si="354"/>
        <v>0</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0</v>
      </c>
      <c r="N555" s="312">
        <f t="shared" si="355"/>
        <v>0</v>
      </c>
      <c r="O555" s="312">
        <f t="shared" si="355"/>
        <v>0</v>
      </c>
      <c r="P555" s="312">
        <f t="shared" si="355"/>
        <v>0</v>
      </c>
      <c r="Q555" s="312">
        <f t="shared" si="355"/>
        <v>0</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0</v>
      </c>
      <c r="N557" s="91">
        <f t="shared" si="356"/>
        <v>0</v>
      </c>
      <c r="O557" s="91">
        <f t="shared" si="356"/>
        <v>0</v>
      </c>
      <c r="P557" s="91">
        <f t="shared" si="356"/>
        <v>0</v>
      </c>
      <c r="Q557" s="91">
        <f t="shared" si="356"/>
        <v>0</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0</v>
      </c>
      <c r="N558" s="91">
        <f t="shared" si="357"/>
        <v>0</v>
      </c>
      <c r="O558" s="91">
        <f t="shared" si="357"/>
        <v>0</v>
      </c>
      <c r="P558" s="91">
        <f t="shared" si="357"/>
        <v>0</v>
      </c>
      <c r="Q558" s="91">
        <f t="shared" si="357"/>
        <v>0</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0</v>
      </c>
      <c r="N559" s="312">
        <f t="shared" si="358"/>
        <v>0</v>
      </c>
      <c r="O559" s="312">
        <f t="shared" si="358"/>
        <v>0</v>
      </c>
      <c r="P559" s="312">
        <f t="shared" si="358"/>
        <v>0</v>
      </c>
      <c r="Q559" s="312">
        <f t="shared" si="358"/>
        <v>0</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0</v>
      </c>
      <c r="N562" s="84">
        <f t="shared" si="359"/>
        <v>0</v>
      </c>
      <c r="O562" s="84">
        <f t="shared" si="359"/>
        <v>0</v>
      </c>
      <c r="P562" s="84">
        <f t="shared" si="359"/>
        <v>0</v>
      </c>
      <c r="Q562" s="84">
        <f t="shared" si="359"/>
        <v>0</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0</v>
      </c>
      <c r="N563" s="181">
        <f xml:space="preserve"> Inp!N$163</f>
        <v>0</v>
      </c>
      <c r="O563" s="181">
        <f xml:space="preserve"> Inp!O$163</f>
        <v>0</v>
      </c>
      <c r="P563" s="181">
        <f xml:space="preserve"> Inp!P$163</f>
        <v>0</v>
      </c>
      <c r="Q563" s="181">
        <f xml:space="preserve"> Inp!Q$163</f>
        <v>0</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0</v>
      </c>
      <c r="N570" s="155">
        <f>Inp!N$164</f>
        <v>0</v>
      </c>
      <c r="O570" s="155">
        <f>Inp!O$164</f>
        <v>0</v>
      </c>
      <c r="P570" s="155">
        <f>Inp!P$164</f>
        <v>0</v>
      </c>
      <c r="Q570" s="155">
        <f>Inp!Q$164</f>
        <v>0</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0</v>
      </c>
      <c r="N571" s="155">
        <f>Inp!N$165</f>
        <v>0</v>
      </c>
      <c r="O571" s="155">
        <f>Inp!O$165</f>
        <v>0</v>
      </c>
      <c r="P571" s="155">
        <f>Inp!P$165</f>
        <v>0</v>
      </c>
      <c r="Q571" s="155">
        <f>Inp!Q$165</f>
        <v>0</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0</v>
      </c>
      <c r="N573" s="155">
        <f>Inp!N$168</f>
        <v>0</v>
      </c>
      <c r="O573" s="155">
        <f>Inp!O$168</f>
        <v>0</v>
      </c>
      <c r="P573" s="155">
        <f>Inp!P$168</f>
        <v>0</v>
      </c>
      <c r="Q573" s="155">
        <f>Inp!Q$168</f>
        <v>0</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0</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0</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0</v>
      </c>
      <c r="N585" s="84">
        <f t="shared" si="364"/>
        <v>0</v>
      </c>
      <c r="O585" s="84">
        <f t="shared" si="364"/>
        <v>0</v>
      </c>
      <c r="P585" s="84">
        <f t="shared" si="364"/>
        <v>0</v>
      </c>
      <c r="Q585" s="84">
        <f t="shared" si="364"/>
        <v>0</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0</v>
      </c>
      <c r="N586" s="84">
        <f t="shared" si="365"/>
        <v>0</v>
      </c>
      <c r="O586" s="84">
        <f t="shared" si="365"/>
        <v>0</v>
      </c>
      <c r="P586" s="84">
        <f t="shared" si="365"/>
        <v>0</v>
      </c>
      <c r="Q586" s="84">
        <f t="shared" si="365"/>
        <v>0</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0</v>
      </c>
      <c r="N588" s="84">
        <f t="shared" si="367"/>
        <v>0</v>
      </c>
      <c r="O588" s="84">
        <f t="shared" si="367"/>
        <v>0</v>
      </c>
      <c r="P588" s="84">
        <f t="shared" si="367"/>
        <v>0</v>
      </c>
      <c r="Q588" s="84">
        <f t="shared" si="367"/>
        <v>0</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0</v>
      </c>
      <c r="N591" s="84">
        <f t="shared" si="369"/>
        <v>0</v>
      </c>
      <c r="O591" s="84">
        <f t="shared" si="369"/>
        <v>0</v>
      </c>
      <c r="P591" s="84">
        <f t="shared" si="369"/>
        <v>0</v>
      </c>
      <c r="Q591" s="84">
        <f t="shared" si="369"/>
        <v>0</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0</v>
      </c>
      <c r="N592" s="84">
        <f t="shared" si="370"/>
        <v>0</v>
      </c>
      <c r="O592" s="84">
        <f t="shared" si="370"/>
        <v>0</v>
      </c>
      <c r="P592" s="84">
        <f t="shared" si="370"/>
        <v>0</v>
      </c>
      <c r="Q592" s="84">
        <f t="shared" si="370"/>
        <v>0</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0</v>
      </c>
      <c r="N595" s="211">
        <f t="shared" si="372"/>
        <v>0</v>
      </c>
      <c r="O595" s="211">
        <f t="shared" si="372"/>
        <v>0</v>
      </c>
      <c r="P595" s="211">
        <f t="shared" si="372"/>
        <v>0</v>
      </c>
      <c r="Q595" s="211">
        <f t="shared" si="372"/>
        <v>0</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0</v>
      </c>
      <c r="N597" s="117">
        <f t="shared" si="373"/>
        <v>0</v>
      </c>
      <c r="O597" s="117">
        <f t="shared" si="373"/>
        <v>0</v>
      </c>
      <c r="P597" s="117">
        <f t="shared" si="373"/>
        <v>0</v>
      </c>
      <c r="Q597" s="117">
        <f t="shared" si="373"/>
        <v>0</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0</v>
      </c>
      <c r="N598" s="117">
        <f t="shared" si="374"/>
        <v>0</v>
      </c>
      <c r="O598" s="117">
        <f t="shared" si="374"/>
        <v>0</v>
      </c>
      <c r="P598" s="117">
        <f t="shared" si="374"/>
        <v>0</v>
      </c>
      <c r="Q598" s="117">
        <f t="shared" si="374"/>
        <v>0</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0</v>
      </c>
      <c r="N600" s="260">
        <f t="shared" si="376"/>
        <v>0</v>
      </c>
      <c r="O600" s="260">
        <f t="shared" si="376"/>
        <v>0</v>
      </c>
      <c r="P600" s="260">
        <f t="shared" si="376"/>
        <v>0</v>
      </c>
      <c r="Q600" s="260">
        <f t="shared" si="376"/>
        <v>0</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0</v>
      </c>
      <c r="N602" s="91">
        <f t="shared" si="377"/>
        <v>0</v>
      </c>
      <c r="O602" s="91">
        <f t="shared" si="377"/>
        <v>0</v>
      </c>
      <c r="P602" s="91">
        <f t="shared" si="377"/>
        <v>0</v>
      </c>
      <c r="Q602" s="91">
        <f t="shared" si="377"/>
        <v>0</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0</v>
      </c>
      <c r="N603" s="91">
        <f t="shared" si="378"/>
        <v>0</v>
      </c>
      <c r="O603" s="91">
        <f t="shared" si="378"/>
        <v>0</v>
      </c>
      <c r="P603" s="91">
        <f t="shared" si="378"/>
        <v>0</v>
      </c>
      <c r="Q603" s="91">
        <f t="shared" si="378"/>
        <v>0</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0</v>
      </c>
      <c r="N604" s="260">
        <f t="shared" si="379"/>
        <v>0</v>
      </c>
      <c r="O604" s="260">
        <f t="shared" si="379"/>
        <v>0</v>
      </c>
      <c r="P604" s="260">
        <f t="shared" si="379"/>
        <v>0</v>
      </c>
      <c r="Q604" s="260">
        <f t="shared" si="379"/>
        <v>0</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0</v>
      </c>
      <c r="N607" s="84">
        <f t="shared" si="380"/>
        <v>0</v>
      </c>
      <c r="O607" s="84">
        <f t="shared" si="380"/>
        <v>0</v>
      </c>
      <c r="P607" s="84">
        <f t="shared" si="380"/>
        <v>0</v>
      </c>
      <c r="Q607" s="84">
        <f t="shared" si="380"/>
        <v>0</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0</v>
      </c>
      <c r="N608" s="181">
        <f xml:space="preserve"> Inp!N$170</f>
        <v>0</v>
      </c>
      <c r="O608" s="181">
        <f xml:space="preserve"> Inp!O$170</f>
        <v>0</v>
      </c>
      <c r="P608" s="181">
        <f xml:space="preserve"> Inp!P$170</f>
        <v>0</v>
      </c>
      <c r="Q608" s="181">
        <f xml:space="preserve"> Inp!Q$170</f>
        <v>0</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0</v>
      </c>
      <c r="O616" s="229">
        <f xml:space="preserve"> Inp!O$171</f>
        <v>0</v>
      </c>
      <c r="P616" s="229">
        <f xml:space="preserve"> Inp!P$171</f>
        <v>0</v>
      </c>
      <c r="Q616" s="229">
        <f xml:space="preserve"> Inp!Q$171</f>
        <v>0</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v>
      </c>
      <c r="O617" s="229">
        <f xml:space="preserve"> Inp!O$172</f>
        <v>0</v>
      </c>
      <c r="P617" s="229">
        <f xml:space="preserve"> Inp!P$172</f>
        <v>0</v>
      </c>
      <c r="Q617" s="229">
        <f xml:space="preserve"> Inp!Q$172</f>
        <v>0</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0</v>
      </c>
      <c r="N618" s="229">
        <f xml:space="preserve"> Inp!N$173</f>
        <v>0</v>
      </c>
      <c r="O618" s="229">
        <f xml:space="preserve"> Inp!O$173</f>
        <v>0</v>
      </c>
      <c r="P618" s="229">
        <f xml:space="preserve"> Inp!P$173</f>
        <v>0</v>
      </c>
      <c r="Q618" s="229">
        <f xml:space="preserve"> Inp!Q$173</f>
        <v>0</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v>
      </c>
      <c r="N619" s="229">
        <f xml:space="preserve"> Inp!N$174</f>
        <v>0</v>
      </c>
      <c r="O619" s="229">
        <f xml:space="preserve"> Inp!O$174</f>
        <v>0</v>
      </c>
      <c r="P619" s="229">
        <f xml:space="preserve"> Inp!P$174</f>
        <v>0</v>
      </c>
      <c r="Q619" s="229">
        <f xml:space="preserve"> Inp!Q$174</f>
        <v>0</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0</v>
      </c>
      <c r="O626" s="84">
        <f t="shared" si="396"/>
        <v>0</v>
      </c>
      <c r="P626" s="84">
        <f t="shared" si="396"/>
        <v>0</v>
      </c>
      <c r="Q626" s="84">
        <f t="shared" si="396"/>
        <v>0</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v>
      </c>
      <c r="O627" s="84">
        <f t="shared" si="397"/>
        <v>0</v>
      </c>
      <c r="P627" s="84">
        <f t="shared" si="397"/>
        <v>0</v>
      </c>
      <c r="Q627" s="84">
        <f t="shared" si="397"/>
        <v>0</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0</v>
      </c>
      <c r="N628" s="84">
        <f t="shared" si="398"/>
        <v>0</v>
      </c>
      <c r="O628" s="84">
        <f t="shared" si="398"/>
        <v>0</v>
      </c>
      <c r="P628" s="84">
        <f t="shared" si="398"/>
        <v>0</v>
      </c>
      <c r="Q628" s="84">
        <f t="shared" si="398"/>
        <v>0</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v>
      </c>
      <c r="N629" s="84">
        <f t="shared" si="399"/>
        <v>0</v>
      </c>
      <c r="O629" s="84">
        <f t="shared" si="399"/>
        <v>0</v>
      </c>
      <c r="P629" s="84">
        <f t="shared" si="399"/>
        <v>0</v>
      </c>
      <c r="Q629" s="84">
        <f t="shared" si="399"/>
        <v>0</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0</v>
      </c>
      <c r="O631" s="235">
        <f t="shared" si="400"/>
        <v>0</v>
      </c>
      <c r="P631" s="235">
        <f t="shared" si="400"/>
        <v>0</v>
      </c>
      <c r="Q631" s="235">
        <f t="shared" si="400"/>
        <v>0</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v>
      </c>
      <c r="O632" s="235">
        <f t="shared" si="401"/>
        <v>0</v>
      </c>
      <c r="P632" s="235">
        <f t="shared" si="401"/>
        <v>0</v>
      </c>
      <c r="Q632" s="235">
        <f t="shared" si="401"/>
        <v>0</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0</v>
      </c>
      <c r="O633" s="211">
        <f t="shared" si="402"/>
        <v>0</v>
      </c>
      <c r="P633" s="211">
        <f t="shared" si="402"/>
        <v>0</v>
      </c>
      <c r="Q633" s="211">
        <f t="shared" si="402"/>
        <v>0</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0</v>
      </c>
      <c r="O635" s="261">
        <f t="shared" si="403"/>
        <v>0</v>
      </c>
      <c r="P635" s="261">
        <f t="shared" si="403"/>
        <v>0</v>
      </c>
      <c r="Q635" s="261">
        <f t="shared" si="403"/>
        <v>0</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0</v>
      </c>
      <c r="N636" s="261">
        <f t="shared" si="404"/>
        <v>0</v>
      </c>
      <c r="O636" s="261">
        <f t="shared" si="404"/>
        <v>0</v>
      </c>
      <c r="P636" s="261">
        <f t="shared" si="404"/>
        <v>0</v>
      </c>
      <c r="Q636" s="261">
        <f t="shared" si="404"/>
        <v>0</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v>
      </c>
      <c r="N637" s="261">
        <f t="shared" si="405"/>
        <v>0</v>
      </c>
      <c r="O637" s="261">
        <f t="shared" si="405"/>
        <v>0</v>
      </c>
      <c r="P637" s="261">
        <f t="shared" si="405"/>
        <v>0</v>
      </c>
      <c r="Q637" s="261">
        <f t="shared" si="405"/>
        <v>0</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0</v>
      </c>
      <c r="N638" s="260">
        <f t="shared" si="406"/>
        <v>0</v>
      </c>
      <c r="O638" s="260">
        <f t="shared" si="406"/>
        <v>0</v>
      </c>
      <c r="P638" s="260">
        <f t="shared" si="406"/>
        <v>0</v>
      </c>
      <c r="Q638" s="260">
        <f t="shared" si="406"/>
        <v>0</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0</v>
      </c>
      <c r="O640" s="84">
        <f t="shared" si="407"/>
        <v>0</v>
      </c>
      <c r="P640" s="84">
        <f t="shared" si="407"/>
        <v>0</v>
      </c>
      <c r="Q640" s="84">
        <f t="shared" si="407"/>
        <v>0</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0</v>
      </c>
      <c r="N641" s="84">
        <f t="shared" si="408"/>
        <v>0</v>
      </c>
      <c r="O641" s="84">
        <f t="shared" si="408"/>
        <v>0</v>
      </c>
      <c r="P641" s="84">
        <f t="shared" si="408"/>
        <v>0</v>
      </c>
      <c r="Q641" s="84">
        <f t="shared" si="408"/>
        <v>0</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0</v>
      </c>
      <c r="N642" s="260">
        <f t="shared" si="409"/>
        <v>0</v>
      </c>
      <c r="O642" s="260">
        <f t="shared" si="409"/>
        <v>0</v>
      </c>
      <c r="P642" s="260">
        <f t="shared" si="409"/>
        <v>0</v>
      </c>
      <c r="Q642" s="260">
        <f t="shared" si="409"/>
        <v>0</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0</v>
      </c>
      <c r="N645" s="84">
        <f t="shared" si="410"/>
        <v>0</v>
      </c>
      <c r="O645" s="84">
        <f t="shared" si="410"/>
        <v>0</v>
      </c>
      <c r="P645" s="84">
        <f t="shared" si="410"/>
        <v>0</v>
      </c>
      <c r="Q645" s="84">
        <f t="shared" si="410"/>
        <v>0</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0</v>
      </c>
      <c r="N646" s="181">
        <f xml:space="preserve"> Inp!N$175</f>
        <v>0</v>
      </c>
      <c r="O646" s="181">
        <f xml:space="preserve"> Inp!O$175</f>
        <v>0</v>
      </c>
      <c r="P646" s="181">
        <f xml:space="preserve"> Inp!P$175</f>
        <v>0</v>
      </c>
      <c r="Q646" s="181">
        <f xml:space="preserve"> Inp!Q$175</f>
        <v>0</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0</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0</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0</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0</v>
      </c>
      <c r="N658" s="84">
        <f t="shared" si="416"/>
        <v>0</v>
      </c>
      <c r="O658" s="84">
        <f t="shared" si="416"/>
        <v>0</v>
      </c>
      <c r="P658" s="84">
        <f t="shared" si="416"/>
        <v>0</v>
      </c>
      <c r="Q658" s="84">
        <f t="shared" si="416"/>
        <v>0</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0</v>
      </c>
      <c r="N659" s="84">
        <f t="shared" si="417"/>
        <v>0</v>
      </c>
      <c r="O659" s="84">
        <f t="shared" si="417"/>
        <v>0</v>
      </c>
      <c r="P659" s="84">
        <f t="shared" si="417"/>
        <v>0</v>
      </c>
      <c r="Q659" s="84">
        <f t="shared" si="417"/>
        <v>0</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0</v>
      </c>
      <c r="O660" s="84">
        <f t="shared" si="418"/>
        <v>0</v>
      </c>
      <c r="P660" s="84">
        <f t="shared" si="418"/>
        <v>0</v>
      </c>
      <c r="Q660" s="84">
        <f t="shared" si="418"/>
        <v>0</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0</v>
      </c>
      <c r="N661" s="312">
        <f t="shared" si="419"/>
        <v>0</v>
      </c>
      <c r="O661" s="312">
        <f t="shared" si="419"/>
        <v>0</v>
      </c>
      <c r="P661" s="312">
        <f t="shared" si="419"/>
        <v>0</v>
      </c>
      <c r="Q661" s="312">
        <f t="shared" si="419"/>
        <v>0</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0</v>
      </c>
      <c r="N663" s="84">
        <f t="shared" si="420"/>
        <v>0</v>
      </c>
      <c r="O663" s="84">
        <f t="shared" si="420"/>
        <v>0</v>
      </c>
      <c r="P663" s="84">
        <f t="shared" si="420"/>
        <v>0</v>
      </c>
      <c r="Q663" s="84">
        <f t="shared" si="420"/>
        <v>0</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0</v>
      </c>
      <c r="N664" s="84">
        <f t="shared" si="421"/>
        <v>0</v>
      </c>
      <c r="O664" s="84">
        <f t="shared" si="421"/>
        <v>0</v>
      </c>
      <c r="P664" s="84">
        <f t="shared" si="421"/>
        <v>0</v>
      </c>
      <c r="Q664" s="84">
        <f t="shared" si="421"/>
        <v>0</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0</v>
      </c>
      <c r="N665" s="84">
        <f t="shared" si="422"/>
        <v>0</v>
      </c>
      <c r="O665" s="84">
        <f t="shared" si="422"/>
        <v>0</v>
      </c>
      <c r="P665" s="84">
        <f t="shared" si="422"/>
        <v>0</v>
      </c>
      <c r="Q665" s="84">
        <f t="shared" si="422"/>
        <v>0</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0</v>
      </c>
      <c r="N666" s="211">
        <f t="shared" si="424"/>
        <v>0</v>
      </c>
      <c r="O666" s="211">
        <f t="shared" si="424"/>
        <v>0</v>
      </c>
      <c r="P666" s="211">
        <f t="shared" si="424"/>
        <v>0</v>
      </c>
      <c r="Q666" s="211">
        <f t="shared" si="424"/>
        <v>0</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0</v>
      </c>
      <c r="N668" s="84">
        <f t="shared" si="425"/>
        <v>0</v>
      </c>
      <c r="O668" s="84">
        <f t="shared" si="425"/>
        <v>0</v>
      </c>
      <c r="P668" s="84">
        <f t="shared" si="425"/>
        <v>0</v>
      </c>
      <c r="Q668" s="84">
        <f t="shared" si="425"/>
        <v>0</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0</v>
      </c>
      <c r="N669" s="84">
        <f t="shared" si="426"/>
        <v>0</v>
      </c>
      <c r="O669" s="84">
        <f t="shared" si="426"/>
        <v>0</v>
      </c>
      <c r="P669" s="84">
        <f t="shared" si="426"/>
        <v>0</v>
      </c>
      <c r="Q669" s="84">
        <f t="shared" si="426"/>
        <v>0</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0</v>
      </c>
      <c r="N670" s="211">
        <f t="shared" si="427"/>
        <v>0</v>
      </c>
      <c r="O670" s="211">
        <f t="shared" si="427"/>
        <v>0</v>
      </c>
      <c r="P670" s="211">
        <f t="shared" si="427"/>
        <v>0</v>
      </c>
      <c r="Q670" s="211">
        <f t="shared" si="427"/>
        <v>0</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0</v>
      </c>
      <c r="N673" s="181">
        <f xml:space="preserve"> Inp!N$176</f>
        <v>0</v>
      </c>
      <c r="O673" s="181">
        <f xml:space="preserve"> Inp!O$176</f>
        <v>0</v>
      </c>
      <c r="P673" s="181">
        <f xml:space="preserve"> Inp!P$176</f>
        <v>0</v>
      </c>
      <c r="Q673" s="181">
        <f xml:space="preserve"> Inp!Q$176</f>
        <v>0</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0</v>
      </c>
      <c r="N674" s="181">
        <f xml:space="preserve"> Inp!N$177</f>
        <v>0</v>
      </c>
      <c r="O674" s="181">
        <f xml:space="preserve"> Inp!O$177</f>
        <v>0</v>
      </c>
      <c r="P674" s="181">
        <f xml:space="preserve"> Inp!P$177</f>
        <v>0</v>
      </c>
      <c r="Q674" s="181">
        <f xml:space="preserve"> Inp!Q$177</f>
        <v>0</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0</v>
      </c>
      <c r="N676" s="196">
        <f t="shared" si="428"/>
        <v>0</v>
      </c>
      <c r="O676" s="196">
        <f t="shared" si="428"/>
        <v>0</v>
      </c>
      <c r="P676" s="196">
        <f t="shared" si="428"/>
        <v>0</v>
      </c>
      <c r="Q676" s="196">
        <f t="shared" si="428"/>
        <v>0</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0</v>
      </c>
      <c r="N677" s="223">
        <f t="shared" si="429"/>
        <v>0</v>
      </c>
      <c r="O677" s="223">
        <f t="shared" si="429"/>
        <v>0</v>
      </c>
      <c r="P677" s="223">
        <f t="shared" si="429"/>
        <v>0</v>
      </c>
      <c r="Q677" s="223">
        <f t="shared" si="429"/>
        <v>0</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0</v>
      </c>
      <c r="N679" s="8">
        <f t="shared" si="431"/>
        <v>0</v>
      </c>
      <c r="O679" s="8">
        <f t="shared" si="431"/>
        <v>0</v>
      </c>
      <c r="P679" s="8">
        <f t="shared" si="431"/>
        <v>0</v>
      </c>
      <c r="Q679" s="8">
        <f t="shared" si="431"/>
        <v>0</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0</v>
      </c>
      <c r="N681" s="84">
        <f t="shared" si="432"/>
        <v>0</v>
      </c>
      <c r="O681" s="84">
        <f t="shared" si="432"/>
        <v>0</v>
      </c>
      <c r="P681" s="84">
        <f t="shared" si="432"/>
        <v>0</v>
      </c>
      <c r="Q681" s="84">
        <f t="shared" si="432"/>
        <v>0</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0</v>
      </c>
      <c r="N682" s="196">
        <f t="shared" si="433"/>
        <v>0</v>
      </c>
      <c r="O682" s="196">
        <f t="shared" si="433"/>
        <v>0</v>
      </c>
      <c r="P682" s="196">
        <f t="shared" si="433"/>
        <v>0</v>
      </c>
      <c r="Q682" s="196">
        <f t="shared" si="433"/>
        <v>0</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0</v>
      </c>
      <c r="N686" s="84">
        <f t="shared" si="435"/>
        <v>0</v>
      </c>
      <c r="O686" s="84">
        <f t="shared" si="435"/>
        <v>0</v>
      </c>
      <c r="P686" s="84">
        <f t="shared" si="435"/>
        <v>0</v>
      </c>
      <c r="Q686" s="84">
        <f t="shared" si="435"/>
        <v>0</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0</v>
      </c>
      <c r="N687" s="181">
        <f xml:space="preserve"> Inp!N$178</f>
        <v>0</v>
      </c>
      <c r="O687" s="181">
        <f xml:space="preserve"> Inp!O$178</f>
        <v>0</v>
      </c>
      <c r="P687" s="181">
        <f xml:space="preserve"> Inp!P$178</f>
        <v>0</v>
      </c>
      <c r="Q687" s="181">
        <f xml:space="preserve"> Inp!Q$178</f>
        <v>0</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0</v>
      </c>
      <c r="N696" s="84">
        <f t="shared" si="438"/>
        <v>0</v>
      </c>
      <c r="O696" s="84">
        <f t="shared" si="438"/>
        <v>0</v>
      </c>
      <c r="P696" s="84">
        <f t="shared" si="438"/>
        <v>0</v>
      </c>
      <c r="Q696" s="84">
        <f t="shared" si="438"/>
        <v>0</v>
      </c>
    </row>
    <row r="697" spans="1:17" hidden="1" outlineLevel="2">
      <c r="B697" s="269"/>
      <c r="E697" s="84" t="s">
        <v>887</v>
      </c>
      <c r="G697" s="70" t="s">
        <v>255</v>
      </c>
      <c r="J697" s="84">
        <f t="shared" ref="J697:Q697" si="439" xml:space="preserve"> J695 * J696</f>
        <v>0</v>
      </c>
      <c r="K697" s="84">
        <f t="shared" si="439"/>
        <v>0</v>
      </c>
      <c r="L697" s="84">
        <f t="shared" si="439"/>
        <v>0</v>
      </c>
      <c r="M697" s="84">
        <f t="shared" si="439"/>
        <v>0</v>
      </c>
      <c r="N697" s="84">
        <f t="shared" si="439"/>
        <v>0</v>
      </c>
      <c r="O697" s="84">
        <f t="shared" si="439"/>
        <v>0</v>
      </c>
      <c r="P697" s="84">
        <f t="shared" si="439"/>
        <v>0</v>
      </c>
      <c r="Q697" s="84">
        <f t="shared" si="439"/>
        <v>0</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0.36544999999999994</v>
      </c>
      <c r="N701" s="249">
        <f xml:space="preserve"> Inp!N$214</f>
        <v>0.57430000000000003</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0</v>
      </c>
      <c r="N702" s="84">
        <f t="shared" si="444"/>
        <v>0</v>
      </c>
      <c r="O702" s="84">
        <f t="shared" si="444"/>
        <v>0</v>
      </c>
      <c r="P702" s="84">
        <f t="shared" si="444"/>
        <v>0</v>
      </c>
      <c r="Q702" s="84">
        <f t="shared" si="444"/>
        <v>0</v>
      </c>
    </row>
    <row r="703" spans="1:17" hidden="1" outlineLevel="2">
      <c r="E703" s="84" t="s">
        <v>888</v>
      </c>
      <c r="G703" s="70" t="s">
        <v>255</v>
      </c>
      <c r="J703" s="84">
        <f t="shared" ref="J703:Q703" si="445" xml:space="preserve"> J701 * J702</f>
        <v>0</v>
      </c>
      <c r="K703" s="84">
        <f t="shared" si="445"/>
        <v>0</v>
      </c>
      <c r="L703" s="84">
        <f t="shared" si="445"/>
        <v>0</v>
      </c>
      <c r="M703" s="84">
        <f t="shared" si="445"/>
        <v>0</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0.36544999999999994</v>
      </c>
      <c r="N876" s="249">
        <f xml:space="preserve"> Inp!N$214</f>
        <v>0.57430000000000003</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22.182044312127132</v>
      </c>
      <c r="N884" s="84">
        <f t="shared" si="551"/>
        <v>21.657253705232819</v>
      </c>
      <c r="O884" s="84">
        <f t="shared" si="551"/>
        <v>21.022993223592934</v>
      </c>
      <c r="P884" s="84">
        <f t="shared" si="551"/>
        <v>20.245601409848831</v>
      </c>
      <c r="Q884" s="84">
        <f t="shared" si="551"/>
        <v>19.489895206618396</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6.5053995021858384</v>
      </c>
      <c r="N885" s="84">
        <f t="shared" si="552"/>
        <v>8.4621241306187223</v>
      </c>
      <c r="O885" s="84">
        <f t="shared" si="552"/>
        <v>10.43537760488924</v>
      </c>
      <c r="P885" s="84">
        <f t="shared" si="552"/>
        <v>12.322899001613193</v>
      </c>
      <c r="Q885" s="84">
        <f t="shared" si="552"/>
        <v>14.033407528945899</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0.61704121803443268</v>
      </c>
      <c r="N886" s="84">
        <f t="shared" si="553"/>
        <v>1.3683957285103265</v>
      </c>
      <c r="O886" s="84">
        <f t="shared" si="553"/>
        <v>2.1995226458402914</v>
      </c>
      <c r="P886" s="84">
        <f t="shared" si="553"/>
        <v>3.2650184161984046</v>
      </c>
      <c r="Q886" s="84">
        <f t="shared" si="553"/>
        <v>4.1939083262711057</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0</v>
      </c>
      <c r="N887" s="84">
        <f t="shared" si="554"/>
        <v>0</v>
      </c>
      <c r="O887" s="84">
        <f t="shared" si="554"/>
        <v>0</v>
      </c>
      <c r="P887" s="84">
        <f t="shared" si="554"/>
        <v>0</v>
      </c>
      <c r="Q887" s="84">
        <f t="shared" si="554"/>
        <v>0</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29.304485032347404</v>
      </c>
      <c r="N889" s="211">
        <f t="shared" ref="N889" si="560" xml:space="preserve"> SUM(N884:N888)</f>
        <v>31.487773564361866</v>
      </c>
      <c r="O889" s="211">
        <f t="shared" ref="O889" si="561" xml:space="preserve"> SUM(O884:O888)</f>
        <v>33.657893474322464</v>
      </c>
      <c r="P889" s="211">
        <f t="shared" ref="P889" si="562" xml:space="preserve"> SUM(P884:P888)</f>
        <v>35.833518827660427</v>
      </c>
      <c r="Q889" s="211">
        <f t="shared" ref="Q889" si="563" xml:space="preserve"> SUM(Q884:Q888)</f>
        <v>37.7172110618354</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20.266070234667147</v>
      </c>
      <c r="N894" s="84">
        <f t="shared" si="564"/>
        <v>31.094402007288018</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5.9434956201845353</v>
      </c>
      <c r="N895" s="84">
        <f t="shared" si="565"/>
        <v>12.149494720535831</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0.56374428282670852</v>
      </c>
      <c r="N896" s="84">
        <f t="shared" si="566"/>
        <v>1.9646741672087014</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0</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26.77331013767839</v>
      </c>
      <c r="N899" s="211">
        <f t="shared" si="569"/>
        <v>45.208570895032551</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H39">
    <cfRule type="cellIs" dxfId="79" priority="144" stopIfTrue="1" operator="equal">
      <formula>""</formula>
    </cfRule>
    <cfRule type="cellIs" dxfId="78" priority="143" stopIfTrue="1" operator="notEqual">
      <formula>0</formula>
    </cfRule>
  </conditionalFormatting>
  <conditionalFormatting sqref="H86">
    <cfRule type="cellIs" dxfId="77" priority="141" stopIfTrue="1" operator="notEqual">
      <formula>0</formula>
    </cfRule>
    <cfRule type="cellIs" dxfId="76" priority="142" stopIfTrue="1" operator="equal">
      <formula>""</formula>
    </cfRule>
  </conditionalFormatting>
  <conditionalFormatting sqref="H122">
    <cfRule type="cellIs" dxfId="75" priority="140" stopIfTrue="1" operator="equal">
      <formula>""</formula>
    </cfRule>
    <cfRule type="cellIs" dxfId="74" priority="139" stopIfTrue="1" operator="notEqual">
      <formula>0</formula>
    </cfRule>
  </conditionalFormatting>
  <conditionalFormatting sqref="H158">
    <cfRule type="cellIs" dxfId="73" priority="96" stopIfTrue="1" operator="equal">
      <formula>""</formula>
    </cfRule>
    <cfRule type="cellIs" dxfId="72" priority="95" stopIfTrue="1" operator="notEqual">
      <formula>0</formula>
    </cfRule>
  </conditionalFormatting>
  <conditionalFormatting sqref="H164">
    <cfRule type="cellIs" dxfId="71" priority="138" stopIfTrue="1" operator="equal">
      <formula>""</formula>
    </cfRule>
    <cfRule type="cellIs" dxfId="70" priority="137" stopIfTrue="1" operator="notEqual">
      <formula>0</formula>
    </cfRule>
  </conditionalFormatting>
  <conditionalFormatting sqref="H214">
    <cfRule type="cellIs" dxfId="69" priority="94" stopIfTrue="1" operator="equal">
      <formula>""</formula>
    </cfRule>
    <cfRule type="cellIs" dxfId="68" priority="93" stopIfTrue="1" operator="notEqual">
      <formula>0</formula>
    </cfRule>
  </conditionalFormatting>
  <conditionalFormatting sqref="H261">
    <cfRule type="cellIs" dxfId="67" priority="85" stopIfTrue="1" operator="notEqual">
      <formula>0</formula>
    </cfRule>
    <cfRule type="cellIs" dxfId="66" priority="86" stopIfTrue="1" operator="equal">
      <formula>""</formula>
    </cfRule>
  </conditionalFormatting>
  <conditionalFormatting sqref="H297">
    <cfRule type="cellIs" dxfId="65" priority="78" stopIfTrue="1" operator="equal">
      <formula>""</formula>
    </cfRule>
    <cfRule type="cellIs" dxfId="64" priority="77" stopIfTrue="1" operator="notEqual">
      <formula>0</formula>
    </cfRule>
  </conditionalFormatting>
  <conditionalFormatting sqref="H333">
    <cfRule type="cellIs" dxfId="63" priority="67" stopIfTrue="1" operator="notEqual">
      <formula>0</formula>
    </cfRule>
    <cfRule type="cellIs" dxfId="62" priority="68" stopIfTrue="1" operator="equal">
      <formula>""</formula>
    </cfRule>
  </conditionalFormatting>
  <conditionalFormatting sqref="H339">
    <cfRule type="cellIs" dxfId="61" priority="70" stopIfTrue="1" operator="equal">
      <formula>""</formula>
    </cfRule>
    <cfRule type="cellIs" dxfId="60" priority="69" stopIfTrue="1" operator="notEqual">
      <formula>0</formula>
    </cfRule>
  </conditionalFormatting>
  <conditionalFormatting sqref="H389">
    <cfRule type="cellIs" dxfId="59" priority="92" stopIfTrue="1" operator="equal">
      <formula>""</formula>
    </cfRule>
    <cfRule type="cellIs" dxfId="58" priority="91" stopIfTrue="1" operator="notEqual">
      <formula>0</formula>
    </cfRule>
  </conditionalFormatting>
  <conditionalFormatting sqref="H436">
    <cfRule type="cellIs" dxfId="57" priority="17" stopIfTrue="1" operator="notEqual">
      <formula>0</formula>
    </cfRule>
    <cfRule type="cellIs" dxfId="56" priority="18" stopIfTrue="1" operator="equal">
      <formula>""</formula>
    </cfRule>
  </conditionalFormatting>
  <conditionalFormatting sqref="H472">
    <cfRule type="cellIs" dxfId="55" priority="76" stopIfTrue="1" operator="equal">
      <formula>""</formula>
    </cfRule>
    <cfRule type="cellIs" dxfId="54" priority="75" stopIfTrue="1" operator="notEqual">
      <formula>0</formula>
    </cfRule>
  </conditionalFormatting>
  <conditionalFormatting sqref="H508">
    <cfRule type="cellIs" dxfId="53" priority="63" stopIfTrue="1" operator="notEqual">
      <formula>0</formula>
    </cfRule>
    <cfRule type="cellIs" dxfId="52" priority="64" stopIfTrue="1" operator="equal">
      <formula>""</formula>
    </cfRule>
  </conditionalFormatting>
  <conditionalFormatting sqref="H514">
    <cfRule type="cellIs" dxfId="51" priority="66" stopIfTrue="1" operator="equal">
      <formula>""</formula>
    </cfRule>
    <cfRule type="cellIs" dxfId="50" priority="65" stopIfTrue="1" operator="notEqual">
      <formula>0</formula>
    </cfRule>
  </conditionalFormatting>
  <conditionalFormatting sqref="H564">
    <cfRule type="cellIs" dxfId="49" priority="89" stopIfTrue="1" operator="notEqual">
      <formula>0</formula>
    </cfRule>
    <cfRule type="cellIs" dxfId="48" priority="90" stopIfTrue="1" operator="equal">
      <formula>""</formula>
    </cfRule>
  </conditionalFormatting>
  <conditionalFormatting sqref="H611">
    <cfRule type="cellIs" dxfId="47" priority="16" stopIfTrue="1" operator="equal">
      <formula>""</formula>
    </cfRule>
    <cfRule type="cellIs" dxfId="46" priority="15" stopIfTrue="1" operator="notEqual">
      <formula>0</formula>
    </cfRule>
  </conditionalFormatting>
  <conditionalFormatting sqref="H647">
    <cfRule type="cellIs" dxfId="45" priority="73" stopIfTrue="1" operator="notEqual">
      <formula>0</formula>
    </cfRule>
    <cfRule type="cellIs" dxfId="44" priority="74" stopIfTrue="1" operator="equal">
      <formula>""</formula>
    </cfRule>
  </conditionalFormatting>
  <conditionalFormatting sqref="H683">
    <cfRule type="cellIs" dxfId="43" priority="59" stopIfTrue="1" operator="notEqual">
      <formula>0</formula>
    </cfRule>
    <cfRule type="cellIs" dxfId="42" priority="60" stopIfTrue="1" operator="equal">
      <formula>""</formula>
    </cfRule>
  </conditionalFormatting>
  <conditionalFormatting sqref="H689">
    <cfRule type="cellIs" dxfId="41" priority="62" stopIfTrue="1" operator="equal">
      <formula>""</formula>
    </cfRule>
    <cfRule type="cellIs" dxfId="40" priority="61" stopIfTrue="1" operator="notEqual">
      <formula>0</formula>
    </cfRule>
  </conditionalFormatting>
  <conditionalFormatting sqref="H739">
    <cfRule type="cellIs" dxfId="39" priority="87" stopIfTrue="1" operator="notEqual">
      <formula>0</formula>
    </cfRule>
    <cfRule type="cellIs" dxfId="38" priority="88" stopIfTrue="1" operator="equal">
      <formula>""</formula>
    </cfRule>
  </conditionalFormatting>
  <conditionalFormatting sqref="H786">
    <cfRule type="cellIs" dxfId="37" priority="14" stopIfTrue="1" operator="equal">
      <formula>""</formula>
    </cfRule>
    <cfRule type="cellIs" dxfId="36" priority="13" stopIfTrue="1" operator="notEqual">
      <formula>0</formula>
    </cfRule>
  </conditionalFormatting>
  <conditionalFormatting sqref="H822">
    <cfRule type="cellIs" dxfId="35" priority="72" stopIfTrue="1" operator="equal">
      <formula>""</formula>
    </cfRule>
    <cfRule type="cellIs" dxfId="34" priority="71" stopIfTrue="1" operator="notEqual">
      <formula>0</formula>
    </cfRule>
  </conditionalFormatting>
  <conditionalFormatting sqref="H858">
    <cfRule type="cellIs" dxfId="33" priority="56" stopIfTrue="1" operator="equal">
      <formula>""</formula>
    </cfRule>
    <cfRule type="cellIs" dxfId="32" priority="55" stopIfTrue="1" operator="notEqual">
      <formula>0</formula>
    </cfRule>
  </conditionalFormatting>
  <conditionalFormatting sqref="H864">
    <cfRule type="cellIs" dxfId="31" priority="58" stopIfTrue="1" operator="equal">
      <formula>""</formula>
    </cfRule>
    <cfRule type="cellIs" dxfId="30" priority="57" stopIfTrue="1" operator="notEqual">
      <formula>0</formula>
    </cfRule>
  </conditionalFormatting>
  <conditionalFormatting sqref="H904:H908">
    <cfRule type="cellIs" dxfId="29" priority="12" stopIfTrue="1" operator="equal">
      <formula>""</formula>
    </cfRule>
    <cfRule type="cellIs" dxfId="28" priority="11" stopIfTrue="1" operator="notEqual">
      <formula>0</formula>
    </cfRule>
  </conditionalFormatting>
  <conditionalFormatting sqref="H910:H914">
    <cfRule type="cellIs" dxfId="27" priority="9" stopIfTrue="1" operator="notEqual">
      <formula>0</formula>
    </cfRule>
    <cfRule type="cellIs" dxfId="26" priority="10" stopIfTrue="1" operator="equal">
      <formula>""</formula>
    </cfRule>
  </conditionalFormatting>
  <conditionalFormatting sqref="H916:H920">
    <cfRule type="cellIs" dxfId="25" priority="7" stopIfTrue="1" operator="notEqual">
      <formula>0</formula>
    </cfRule>
    <cfRule type="cellIs" dxfId="24" priority="8" stopIfTrue="1" operator="equal">
      <formula>""</formula>
    </cfRule>
  </conditionalFormatting>
  <conditionalFormatting sqref="H922:H926">
    <cfRule type="cellIs" dxfId="23" priority="5" stopIfTrue="1" operator="notEqual">
      <formula>0</formula>
    </cfRule>
    <cfRule type="cellIs" dxfId="22" priority="6" stopIfTrue="1" operator="equal">
      <formula>""</formula>
    </cfRule>
  </conditionalFormatting>
  <conditionalFormatting sqref="H928:H932">
    <cfRule type="cellIs" dxfId="21" priority="3" stopIfTrue="1" operator="notEqual">
      <formula>0</formula>
    </cfRule>
    <cfRule type="cellIs" dxfId="20" priority="4" stopIfTrue="1" operator="equal">
      <formula>""</formula>
    </cfRule>
  </conditionalFormatting>
  <conditionalFormatting sqref="H934">
    <cfRule type="cellIs" dxfId="19" priority="2" stopIfTrue="1" operator="equal">
      <formula>""</formula>
    </cfRule>
    <cfRule type="cellIs" dxfId="18" priority="1" stopIfTrue="1" operator="notEqual">
      <formula>0</formula>
    </cfRule>
  </conditionalFormatting>
  <conditionalFormatting sqref="J3:CA3">
    <cfRule type="cellIs" dxfId="17" priority="145" operator="equal">
      <formula>"Post-Fcst"</formula>
    </cfRule>
    <cfRule type="cellIs" dxfId="16" priority="146" operator="equal">
      <formula>"Forecast"</formula>
    </cfRule>
    <cfRule type="cellIs" dxfId="15" priority="147" operator="equal">
      <formula>"Pre Fcst"</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6"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625" customFormat="1" hidden="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1.0877412700751434</v>
      </c>
      <c r="P17" s="576">
        <f xml:space="preserve"> Index!P$195</f>
        <v>0</v>
      </c>
      <c r="Q17" s="576">
        <f xml:space="preserve"> Index!Q$195</f>
        <v>0</v>
      </c>
    </row>
    <row r="18" spans="1:17" s="259" customFormat="1" hidden="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1.0884120171673819</v>
      </c>
      <c r="P18" s="263">
        <f xml:space="preserve"> Index!P$204</f>
        <v>0</v>
      </c>
      <c r="Q18" s="263">
        <f xml:space="preserve"> Index!Q$204</f>
        <v>0</v>
      </c>
    </row>
    <row r="19" spans="1:17" s="259" customFormat="1" hidden="1" outlineLevel="1">
      <c r="A19" s="256"/>
      <c r="B19" s="257"/>
      <c r="C19" s="258"/>
      <c r="D19" s="255"/>
      <c r="E19" s="181"/>
      <c r="F19" s="181"/>
      <c r="G19" s="181"/>
      <c r="H19" s="181"/>
      <c r="I19" s="181"/>
      <c r="J19" s="263"/>
      <c r="K19" s="263"/>
      <c r="L19" s="263"/>
      <c r="M19" s="263"/>
      <c r="N19" s="263"/>
      <c r="O19" s="263"/>
      <c r="P19" s="263"/>
      <c r="Q19" s="263"/>
    </row>
    <row r="20" spans="1:17" s="259" customFormat="1" hidden="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1.1806332960179113</v>
      </c>
      <c r="P20" s="267">
        <f t="shared" si="1"/>
        <v>0</v>
      </c>
      <c r="Q20" s="267">
        <f t="shared" si="1"/>
        <v>0</v>
      </c>
    </row>
    <row r="21" spans="1:17" s="259" customFormat="1" hidden="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1.2166959859267552</v>
      </c>
      <c r="P21" s="267">
        <f t="shared" si="2"/>
        <v>0</v>
      </c>
      <c r="Q21" s="267">
        <f t="shared" si="2"/>
        <v>0</v>
      </c>
    </row>
    <row r="22" spans="1:17" s="259" customFormat="1" hidden="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1.0884120171673819</v>
      </c>
      <c r="P22" s="267">
        <f t="shared" si="3"/>
        <v>0</v>
      </c>
      <c r="Q22" s="267">
        <f t="shared" si="3"/>
        <v>0</v>
      </c>
    </row>
    <row r="23" spans="1:17" s="259" customFormat="1" hidden="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ollapsed="1">
      <c r="A25" s="33" t="s">
        <v>941</v>
      </c>
      <c r="D25" s="253"/>
    </row>
    <row r="26" spans="1:17" s="259" customFormat="1" hidden="1" outlineLevel="1">
      <c r="A26" s="256"/>
      <c r="B26" s="257"/>
      <c r="C26" s="258"/>
      <c r="D26" s="255"/>
      <c r="E26" s="196"/>
      <c r="F26" s="196"/>
      <c r="G26" s="196"/>
      <c r="H26" s="196"/>
      <c r="I26" s="196"/>
      <c r="J26" s="196"/>
      <c r="K26" s="196"/>
      <c r="L26" s="196"/>
      <c r="M26" s="196"/>
      <c r="N26" s="196"/>
      <c r="O26" s="196"/>
      <c r="P26" s="196"/>
      <c r="Q26" s="196"/>
    </row>
    <row r="27" spans="1:17" s="259" customFormat="1" hidden="1" outlineLevel="1" collapsed="1">
      <c r="A27" s="256"/>
      <c r="B27" s="257" t="s">
        <v>942</v>
      </c>
      <c r="C27" s="258"/>
      <c r="D27" s="255"/>
      <c r="E27" s="196"/>
      <c r="F27" s="196"/>
      <c r="G27" s="196"/>
      <c r="H27" s="196"/>
      <c r="I27" s="196"/>
      <c r="J27" s="196"/>
      <c r="K27" s="196"/>
      <c r="L27" s="196"/>
      <c r="M27" s="196"/>
      <c r="N27" s="196"/>
      <c r="O27" s="196"/>
      <c r="P27" s="196"/>
      <c r="Q27" s="196"/>
    </row>
    <row r="28" spans="1:17" s="259" customFormat="1" hidden="1" outlineLevel="2">
      <c r="A28" s="256"/>
      <c r="B28" s="257"/>
      <c r="C28" s="196" t="s">
        <v>943</v>
      </c>
      <c r="D28" s="255"/>
      <c r="E28" s="196"/>
      <c r="F28" s="196"/>
      <c r="G28" s="196"/>
      <c r="H28" s="196"/>
      <c r="I28" s="196"/>
      <c r="J28" s="196"/>
      <c r="K28" s="196"/>
      <c r="L28" s="196"/>
      <c r="M28" s="196"/>
      <c r="N28" s="196"/>
      <c r="O28" s="196"/>
      <c r="P28" s="196"/>
      <c r="Q28" s="196"/>
    </row>
    <row r="29" spans="1:17" s="573" customFormat="1" hidden="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56.152166685350799</v>
      </c>
      <c r="M29" s="575">
        <f xml:space="preserve"> Inp!M$90</f>
        <v>0</v>
      </c>
      <c r="N29" s="575">
        <f xml:space="preserve"> Inp!N$90</f>
        <v>0</v>
      </c>
      <c r="O29" s="575">
        <f xml:space="preserve"> Inp!O$90</f>
        <v>0</v>
      </c>
      <c r="P29" s="575">
        <f xml:space="preserve"> Inp!P$90</f>
        <v>0</v>
      </c>
      <c r="Q29" s="575">
        <f xml:space="preserve"> Inp!Q$90</f>
        <v>0</v>
      </c>
    </row>
    <row r="30" spans="1:17" s="259" customFormat="1" hidden="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hidden="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hidden="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hidden="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hidden="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hidden="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29.244130396136857</v>
      </c>
      <c r="M35" s="274">
        <f t="shared" si="5"/>
        <v>0</v>
      </c>
      <c r="N35" s="274">
        <f t="shared" si="5"/>
        <v>0</v>
      </c>
      <c r="O35" s="274">
        <f t="shared" si="5"/>
        <v>0</v>
      </c>
      <c r="P35" s="274">
        <f t="shared" si="5"/>
        <v>0</v>
      </c>
      <c r="Q35" s="274">
        <f t="shared" si="5"/>
        <v>0</v>
      </c>
    </row>
    <row r="36" spans="1:17" s="259" customFormat="1" hidden="1" outlineLevel="2">
      <c r="A36" s="256"/>
      <c r="B36" s="257"/>
      <c r="C36" s="258"/>
      <c r="D36" s="255"/>
      <c r="E36" s="196"/>
      <c r="F36" s="196"/>
      <c r="G36" s="196"/>
      <c r="H36" s="196"/>
      <c r="I36" s="196"/>
      <c r="J36" s="196"/>
      <c r="K36" s="196"/>
      <c r="L36" s="196"/>
      <c r="M36" s="196"/>
      <c r="N36" s="196"/>
      <c r="O36" s="196"/>
      <c r="P36" s="196"/>
      <c r="Q36" s="196"/>
    </row>
    <row r="37" spans="1:17" s="259" customFormat="1" hidden="1" outlineLevel="2">
      <c r="A37" s="256"/>
      <c r="B37" s="257"/>
      <c r="C37" s="196" t="s">
        <v>947</v>
      </c>
      <c r="D37" s="255"/>
      <c r="E37" s="196"/>
      <c r="F37" s="196"/>
      <c r="G37" s="196"/>
      <c r="H37" s="196"/>
      <c r="I37" s="196"/>
      <c r="J37" s="196"/>
      <c r="K37" s="196"/>
      <c r="L37" s="196"/>
      <c r="M37" s="196"/>
      <c r="N37" s="196"/>
      <c r="O37" s="196"/>
      <c r="P37" s="196"/>
      <c r="Q37" s="196"/>
    </row>
    <row r="38" spans="1:17" s="573" customFormat="1" hidden="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56.152166685350799</v>
      </c>
      <c r="M38" s="575">
        <f xml:space="preserve"> Inp!M$90</f>
        <v>0</v>
      </c>
      <c r="N38" s="575">
        <f xml:space="preserve"> Inp!N$90</f>
        <v>0</v>
      </c>
      <c r="O38" s="575">
        <f xml:space="preserve"> Inp!O$90</f>
        <v>0</v>
      </c>
      <c r="P38" s="575">
        <f xml:space="preserve"> Inp!P$90</f>
        <v>0</v>
      </c>
      <c r="Q38" s="575">
        <f xml:space="preserve"> Inp!Q$90</f>
        <v>0</v>
      </c>
    </row>
    <row r="39" spans="1:17" s="259" customFormat="1" hidden="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hidden="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hidden="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1.1806332960179113</v>
      </c>
      <c r="P41" s="576">
        <f xml:space="preserve"> Index!P$199</f>
        <v>0</v>
      </c>
      <c r="Q41" s="576">
        <f xml:space="preserve"> Index!Q$199</f>
        <v>0</v>
      </c>
    </row>
    <row r="42" spans="1:17" s="259" customFormat="1" hidden="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4.099811769635564E-2</v>
      </c>
      <c r="P42" s="263">
        <f xml:space="preserve"> Index!P$241</f>
        <v>0</v>
      </c>
      <c r="Q42" s="263">
        <f xml:space="preserve"> Index!Q$241</f>
        <v>0</v>
      </c>
    </row>
    <row r="43" spans="1:17" s="259" customFormat="1" hidden="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1.1046810909418163</v>
      </c>
      <c r="P43" s="267">
        <f t="shared" ref="P43" si="12" xml:space="preserve"> IF(P40 = 1, P41, O43 * (1 + P42))</f>
        <v>1.1046810909418163</v>
      </c>
      <c r="Q43" s="267">
        <f t="shared" ref="Q43" si="13" xml:space="preserve"> IF(Q40 = 1, Q41, P43 * (1 + Q42))</f>
        <v>1.1046810909418163</v>
      </c>
    </row>
    <row r="44" spans="1:17" s="259" customFormat="1" hidden="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29.160422720135195</v>
      </c>
      <c r="M44" s="274">
        <f t="shared" si="14"/>
        <v>0</v>
      </c>
      <c r="N44" s="274">
        <f t="shared" si="14"/>
        <v>0</v>
      </c>
      <c r="O44" s="274">
        <f t="shared" si="14"/>
        <v>0</v>
      </c>
      <c r="P44" s="274">
        <f t="shared" si="14"/>
        <v>0</v>
      </c>
      <c r="Q44" s="274">
        <f t="shared" si="14"/>
        <v>0</v>
      </c>
    </row>
    <row r="45" spans="1:17" s="259" customFormat="1" hidden="1" outlineLevel="2">
      <c r="A45" s="256"/>
      <c r="B45" s="257"/>
      <c r="C45" s="258"/>
      <c r="D45" s="255"/>
      <c r="E45" s="196"/>
      <c r="F45" s="274"/>
      <c r="G45" s="196"/>
      <c r="H45" s="196"/>
      <c r="I45" s="196"/>
      <c r="J45" s="196"/>
      <c r="K45" s="196"/>
      <c r="L45" s="196"/>
      <c r="M45" s="196"/>
      <c r="N45" s="196"/>
      <c r="O45" s="196"/>
      <c r="P45" s="196"/>
      <c r="Q45" s="196"/>
    </row>
    <row r="46" spans="1:17" s="259" customFormat="1" hidden="1" outlineLevel="2">
      <c r="A46" s="256"/>
      <c r="B46" s="257"/>
      <c r="C46" s="196" t="s">
        <v>949</v>
      </c>
      <c r="D46" s="255"/>
      <c r="E46" s="196"/>
      <c r="F46" s="274"/>
      <c r="G46" s="196"/>
      <c r="H46" s="196"/>
      <c r="I46" s="196"/>
      <c r="J46" s="196"/>
      <c r="K46" s="196"/>
      <c r="L46" s="196"/>
      <c r="M46" s="196"/>
      <c r="N46" s="196"/>
      <c r="O46" s="196"/>
      <c r="P46" s="196"/>
      <c r="Q46" s="196"/>
    </row>
    <row r="47" spans="1:17" s="573" customFormat="1" hidden="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29.244130396136857</v>
      </c>
      <c r="M47" s="577">
        <f t="shared" si="15"/>
        <v>0</v>
      </c>
      <c r="N47" s="577">
        <f t="shared" si="15"/>
        <v>0</v>
      </c>
      <c r="O47" s="577">
        <f t="shared" si="15"/>
        <v>0</v>
      </c>
      <c r="P47" s="577">
        <f t="shared" si="15"/>
        <v>0</v>
      </c>
      <c r="Q47" s="577">
        <f t="shared" si="15"/>
        <v>0</v>
      </c>
    </row>
    <row r="48" spans="1:17" s="573" customFormat="1" hidden="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29.160422720135195</v>
      </c>
      <c r="M48" s="577">
        <f t="shared" si="16"/>
        <v>0</v>
      </c>
      <c r="N48" s="577">
        <f t="shared" si="16"/>
        <v>0</v>
      </c>
      <c r="O48" s="577">
        <f t="shared" si="16"/>
        <v>0</v>
      </c>
      <c r="P48" s="577">
        <f t="shared" si="16"/>
        <v>0</v>
      </c>
      <c r="Q48" s="577">
        <f t="shared" si="16"/>
        <v>0</v>
      </c>
    </row>
    <row r="49" spans="1:17" s="573" customFormat="1" hidden="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-8.3707676001662179E-2</v>
      </c>
      <c r="M49" s="577">
        <f t="shared" si="17"/>
        <v>0</v>
      </c>
      <c r="N49" s="577">
        <f t="shared" si="17"/>
        <v>0</v>
      </c>
      <c r="O49" s="577">
        <f t="shared" si="17"/>
        <v>0</v>
      </c>
      <c r="P49" s="577">
        <f t="shared" si="17"/>
        <v>0</v>
      </c>
      <c r="Q49" s="577">
        <f t="shared" si="17"/>
        <v>0</v>
      </c>
    </row>
    <row r="50" spans="1:17" s="259" customFormat="1" hidden="1" outlineLevel="1">
      <c r="A50" s="256"/>
      <c r="B50" s="257"/>
      <c r="C50" s="258"/>
      <c r="D50" s="255"/>
      <c r="E50" s="196"/>
      <c r="F50" s="274"/>
      <c r="G50" s="196"/>
      <c r="H50" s="196"/>
      <c r="I50" s="196"/>
      <c r="J50" s="196"/>
      <c r="K50" s="196"/>
      <c r="L50" s="196"/>
      <c r="M50" s="196"/>
      <c r="N50" s="196"/>
      <c r="O50" s="196"/>
      <c r="P50" s="196"/>
      <c r="Q50" s="196"/>
    </row>
    <row r="51" spans="1:17" s="259" customFormat="1" hidden="1" outlineLevel="1" collapsed="1">
      <c r="A51" s="256"/>
      <c r="B51" s="257" t="s">
        <v>951</v>
      </c>
      <c r="C51" s="258"/>
      <c r="D51" s="255"/>
      <c r="E51" s="196"/>
      <c r="F51" s="196"/>
      <c r="G51" s="196"/>
      <c r="H51" s="196"/>
      <c r="I51" s="196"/>
      <c r="J51" s="196"/>
      <c r="K51" s="196"/>
      <c r="L51" s="196"/>
      <c r="M51" s="196"/>
      <c r="N51" s="196"/>
      <c r="O51" s="196"/>
      <c r="P51" s="196"/>
      <c r="Q51" s="196"/>
    </row>
    <row r="52" spans="1:17" s="259" customFormat="1" hidden="1" outlineLevel="2">
      <c r="A52" s="256"/>
      <c r="B52" s="257"/>
      <c r="C52" s="258"/>
      <c r="D52" s="255"/>
      <c r="E52" s="196"/>
      <c r="F52" s="196"/>
      <c r="G52" s="196"/>
      <c r="H52" s="196"/>
      <c r="I52" s="196"/>
      <c r="J52" s="196"/>
      <c r="K52" s="196"/>
      <c r="L52" s="196"/>
      <c r="M52" s="196"/>
      <c r="N52" s="196"/>
      <c r="O52" s="196"/>
      <c r="P52" s="196"/>
      <c r="Q52" s="196"/>
    </row>
    <row r="53" spans="1:17" s="259" customFormat="1" hidden="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hidden="1" outlineLevel="2">
      <c r="A54" s="256"/>
      <c r="B54" s="257"/>
      <c r="C54" s="258"/>
      <c r="D54" s="255"/>
      <c r="E54" s="196" t="s">
        <v>952</v>
      </c>
      <c r="F54" s="274"/>
      <c r="G54" s="196" t="s">
        <v>255</v>
      </c>
      <c r="H54" s="274"/>
      <c r="I54" s="274"/>
      <c r="J54" s="274">
        <f t="shared" ref="J54:Q54" si="18" xml:space="preserve"> J44</f>
        <v>0</v>
      </c>
      <c r="K54" s="274">
        <f t="shared" si="18"/>
        <v>0</v>
      </c>
      <c r="L54" s="274">
        <f t="shared" si="18"/>
        <v>29.160422720135195</v>
      </c>
      <c r="M54" s="274">
        <f t="shared" si="18"/>
        <v>0</v>
      </c>
      <c r="N54" s="274">
        <f t="shared" si="18"/>
        <v>0</v>
      </c>
      <c r="O54" s="274">
        <f t="shared" si="18"/>
        <v>0</v>
      </c>
      <c r="P54" s="274">
        <f t="shared" si="18"/>
        <v>0</v>
      </c>
      <c r="Q54" s="274">
        <f t="shared" si="18"/>
        <v>0</v>
      </c>
    </row>
    <row r="55" spans="1:17" s="259" customFormat="1" hidden="1" outlineLevel="2">
      <c r="A55" s="256"/>
      <c r="B55" s="257"/>
      <c r="C55" s="258"/>
      <c r="D55" s="255"/>
      <c r="E55" s="196"/>
      <c r="F55" s="274"/>
      <c r="G55" s="196"/>
      <c r="H55" s="274"/>
      <c r="I55" s="274"/>
      <c r="J55" s="274"/>
      <c r="K55" s="274"/>
      <c r="L55" s="274"/>
      <c r="M55" s="274"/>
      <c r="N55" s="274"/>
      <c r="O55" s="274"/>
      <c r="P55" s="274"/>
      <c r="Q55" s="274"/>
    </row>
    <row r="56" spans="1:17" s="281" customFormat="1" hidden="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29.160422720135195</v>
      </c>
      <c r="N56" s="282">
        <f t="shared" si="19"/>
        <v>27.56055115450868</v>
      </c>
      <c r="O56" s="282">
        <f t="shared" si="19"/>
        <v>27.315897000737476</v>
      </c>
      <c r="P56" s="282">
        <f t="shared" si="19"/>
        <v>28.890079539048113</v>
      </c>
      <c r="Q56" s="282">
        <f t="shared" si="19"/>
        <v>0</v>
      </c>
    </row>
    <row r="57" spans="1:17" s="259" customFormat="1" hidden="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1.1287393877714991</v>
      </c>
      <c r="P57" s="263">
        <f xml:space="preserve"> Index!P$239</f>
        <v>0</v>
      </c>
      <c r="Q57" s="263">
        <f xml:space="preserve"> Index!Q$239</f>
        <v>0</v>
      </c>
    </row>
    <row r="58" spans="1:17" s="259" customFormat="1" hidden="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0.25318576920170938</v>
      </c>
      <c r="N58" s="274">
        <f t="shared" si="20"/>
        <v>1.5919536488397448</v>
      </c>
      <c r="O58" s="274">
        <f t="shared" si="20"/>
        <v>3.5166318563042704</v>
      </c>
      <c r="P58" s="274">
        <f t="shared" si="20"/>
        <v>-28.890079539048113</v>
      </c>
      <c r="Q58" s="274">
        <f t="shared" si="20"/>
        <v>0</v>
      </c>
    </row>
    <row r="59" spans="1:17" s="259" customFormat="1" hidden="1" outlineLevel="2">
      <c r="A59" s="256"/>
      <c r="B59" s="257"/>
      <c r="C59" s="258"/>
      <c r="D59" s="255"/>
      <c r="E59" s="196"/>
      <c r="F59" s="196"/>
      <c r="G59" s="196"/>
      <c r="H59" s="196"/>
      <c r="I59" s="196"/>
      <c r="J59" s="196"/>
      <c r="K59" s="196"/>
      <c r="L59" s="196"/>
      <c r="M59" s="196"/>
      <c r="N59" s="196"/>
      <c r="O59" s="196"/>
      <c r="P59" s="196"/>
      <c r="Q59" s="196"/>
    </row>
    <row r="60" spans="1:17" s="292" customFormat="1" hidden="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6.3E-2</v>
      </c>
      <c r="N60" s="291">
        <f xml:space="preserve"> Inp!N$110</f>
        <v>6.3E-2</v>
      </c>
      <c r="O60" s="291">
        <f xml:space="preserve"> Inp!O$110</f>
        <v>6.3E-2</v>
      </c>
      <c r="P60" s="291">
        <f xml:space="preserve"> Inp!P$110</f>
        <v>6.3E-2</v>
      </c>
      <c r="Q60" s="291">
        <f xml:space="preserve"> Inp!Q$110</f>
        <v>6.3E-2</v>
      </c>
    </row>
    <row r="61" spans="1:17" s="281" customFormat="1" hidden="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29.160422720135195</v>
      </c>
      <c r="N61" s="282">
        <f t="shared" si="21"/>
        <v>27.56055115450868</v>
      </c>
      <c r="O61" s="282">
        <f t="shared" si="21"/>
        <v>27.315897000737476</v>
      </c>
      <c r="P61" s="282">
        <f t="shared" si="21"/>
        <v>28.890079539048113</v>
      </c>
      <c r="Q61" s="282">
        <f t="shared" si="21"/>
        <v>0</v>
      </c>
    </row>
    <row r="62" spans="1:17" s="259" customFormat="1" hidden="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0.25318576920170938</v>
      </c>
      <c r="N62" s="274">
        <f t="shared" si="22"/>
        <v>1.5919536488397448</v>
      </c>
      <c r="O62" s="274">
        <f t="shared" si="22"/>
        <v>3.5166318563042704</v>
      </c>
      <c r="P62" s="274">
        <f t="shared" si="22"/>
        <v>-28.890079539048113</v>
      </c>
      <c r="Q62" s="274">
        <f t="shared" si="22"/>
        <v>0</v>
      </c>
    </row>
    <row r="63" spans="1:17" s="259" customFormat="1" hidden="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1.8530573348282251</v>
      </c>
      <c r="N63" s="274">
        <f t="shared" si="23"/>
        <v>1.8366078026109507</v>
      </c>
      <c r="O63" s="274">
        <f t="shared" si="23"/>
        <v>1.94244931799363</v>
      </c>
      <c r="P63" s="274">
        <f t="shared" si="23"/>
        <v>0</v>
      </c>
      <c r="Q63" s="274">
        <f t="shared" si="23"/>
        <v>0</v>
      </c>
    </row>
    <row r="64" spans="1:17" s="259" customFormat="1" hidden="1" outlineLevel="2">
      <c r="A64" s="256"/>
      <c r="B64" s="257"/>
      <c r="C64" s="258"/>
      <c r="D64" s="255"/>
      <c r="E64" s="196"/>
      <c r="F64" s="196"/>
      <c r="G64" s="196"/>
      <c r="H64" s="274"/>
      <c r="I64" s="274"/>
      <c r="J64" s="274"/>
      <c r="K64" s="274"/>
      <c r="L64" s="274"/>
      <c r="M64" s="274"/>
      <c r="N64" s="274"/>
      <c r="O64" s="274"/>
      <c r="P64" s="274"/>
      <c r="Q64" s="274"/>
    </row>
    <row r="65" spans="1:17" s="259" customFormat="1" hidden="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29.160422720135195</v>
      </c>
      <c r="N65" s="274">
        <f t="shared" si="24"/>
        <v>27.56055115450868</v>
      </c>
      <c r="O65" s="274">
        <f t="shared" si="24"/>
        <v>27.315897000737476</v>
      </c>
      <c r="P65" s="274">
        <f t="shared" si="24"/>
        <v>28.890079539048113</v>
      </c>
      <c r="Q65" s="274">
        <f t="shared" si="24"/>
        <v>0</v>
      </c>
    </row>
    <row r="66" spans="1:17" s="259" customFormat="1" hidden="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0.25318576920170938</v>
      </c>
      <c r="N66" s="274">
        <f t="shared" si="25"/>
        <v>1.5919536488397448</v>
      </c>
      <c r="O66" s="274">
        <f t="shared" si="25"/>
        <v>3.5166318563042704</v>
      </c>
      <c r="P66" s="274">
        <f t="shared" si="25"/>
        <v>-28.890079539048113</v>
      </c>
      <c r="Q66" s="274">
        <f t="shared" si="25"/>
        <v>0</v>
      </c>
    </row>
    <row r="67" spans="1:17" s="259" customFormat="1" hidden="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1.8530573348282251</v>
      </c>
      <c r="N67" s="274">
        <f t="shared" si="26"/>
        <v>1.8366078026109507</v>
      </c>
      <c r="O67" s="274">
        <f t="shared" si="26"/>
        <v>1.94244931799363</v>
      </c>
      <c r="P67" s="274">
        <f t="shared" si="26"/>
        <v>0</v>
      </c>
      <c r="Q67" s="274">
        <f t="shared" si="26"/>
        <v>0</v>
      </c>
    </row>
    <row r="68" spans="1:17" s="259" customFormat="1" hidden="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29.160422720135195</v>
      </c>
      <c r="M68" s="274">
        <f xml:space="preserve"> IF(M53 = 1, M54, M65 + M66 - M67)</f>
        <v>27.56055115450868</v>
      </c>
      <c r="N68" s="274">
        <f t="shared" si="27"/>
        <v>27.315897000737476</v>
      </c>
      <c r="O68" s="274">
        <f t="shared" si="27"/>
        <v>28.890079539048113</v>
      </c>
      <c r="P68" s="274">
        <f t="shared" si="27"/>
        <v>0</v>
      </c>
      <c r="Q68" s="274">
        <f t="shared" si="27"/>
        <v>0</v>
      </c>
    </row>
    <row r="69" spans="1:17" s="259" customFormat="1" hidden="1" outlineLevel="1">
      <c r="A69" s="256"/>
      <c r="B69" s="257"/>
      <c r="C69" s="258"/>
      <c r="D69" s="255"/>
      <c r="E69" s="196"/>
      <c r="F69" s="196"/>
      <c r="G69" s="196"/>
      <c r="H69" s="196"/>
      <c r="I69" s="196"/>
      <c r="J69" s="196"/>
      <c r="K69" s="196"/>
      <c r="L69" s="196"/>
      <c r="M69" s="196"/>
      <c r="N69" s="196"/>
      <c r="O69" s="196"/>
      <c r="P69" s="196"/>
      <c r="Q69" s="196"/>
    </row>
    <row r="70" spans="1:17" s="259" customFormat="1" hidden="1" outlineLevel="1" collapsed="1">
      <c r="A70" s="256"/>
      <c r="B70" s="257" t="s">
        <v>956</v>
      </c>
      <c r="C70" s="258"/>
      <c r="D70" s="255"/>
      <c r="E70" s="196"/>
      <c r="F70" s="196"/>
      <c r="G70" s="196"/>
      <c r="H70" s="196"/>
      <c r="I70" s="196"/>
      <c r="J70" s="196"/>
      <c r="K70" s="196"/>
      <c r="L70" s="196"/>
      <c r="M70" s="196"/>
      <c r="N70" s="196"/>
      <c r="O70" s="196"/>
      <c r="P70" s="196"/>
      <c r="Q70" s="196"/>
    </row>
    <row r="71" spans="1:17" s="259" customFormat="1" hidden="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29.160422720135195</v>
      </c>
      <c r="N71" s="274">
        <f t="shared" si="28"/>
        <v>27.56055115450868</v>
      </c>
      <c r="O71" s="274">
        <f t="shared" si="28"/>
        <v>27.315897000737476</v>
      </c>
      <c r="P71" s="274">
        <f t="shared" si="28"/>
        <v>28.890079539048113</v>
      </c>
      <c r="Q71" s="274">
        <f t="shared" si="28"/>
        <v>0</v>
      </c>
    </row>
    <row r="72" spans="1:17" s="259" customFormat="1" hidden="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0.25318576920170938</v>
      </c>
      <c r="N72" s="274">
        <f t="shared" si="29"/>
        <v>1.5919536488397448</v>
      </c>
      <c r="O72" s="274">
        <f t="shared" si="29"/>
        <v>3.5166318563042704</v>
      </c>
      <c r="P72" s="274">
        <f t="shared" si="29"/>
        <v>-28.890079539048113</v>
      </c>
      <c r="Q72" s="274">
        <f t="shared" si="29"/>
        <v>0</v>
      </c>
    </row>
    <row r="73" spans="1:17" s="259" customFormat="1" hidden="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1.8530573348282251</v>
      </c>
      <c r="N73" s="274">
        <f t="shared" si="30"/>
        <v>1.8366078026109507</v>
      </c>
      <c r="O73" s="274">
        <f t="shared" si="30"/>
        <v>1.94244931799363</v>
      </c>
      <c r="P73" s="274">
        <f t="shared" si="30"/>
        <v>0</v>
      </c>
      <c r="Q73" s="274">
        <f t="shared" si="30"/>
        <v>0</v>
      </c>
    </row>
    <row r="74" spans="1:17" s="259" customFormat="1" hidden="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29.160422720135195</v>
      </c>
      <c r="M74" s="274">
        <f t="shared" si="31"/>
        <v>27.56055115450868</v>
      </c>
      <c r="N74" s="274">
        <f t="shared" si="31"/>
        <v>27.315897000737476</v>
      </c>
      <c r="O74" s="274">
        <f t="shared" si="31"/>
        <v>28.890079539048113</v>
      </c>
      <c r="P74" s="274">
        <f t="shared" si="31"/>
        <v>0</v>
      </c>
      <c r="Q74" s="274">
        <f t="shared" si="31"/>
        <v>0</v>
      </c>
    </row>
    <row r="75" spans="1:17" s="259" customFormat="1" hidden="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14.580211360067597</v>
      </c>
      <c r="M75" s="274">
        <f t="shared" si="32"/>
        <v>28.487079821922791</v>
      </c>
      <c r="N75" s="274">
        <f t="shared" si="32"/>
        <v>28.23420090204295</v>
      </c>
      <c r="O75" s="274">
        <f t="shared" si="32"/>
        <v>29.861304198044927</v>
      </c>
      <c r="P75" s="274">
        <f t="shared" si="32"/>
        <v>0</v>
      </c>
      <c r="Q75" s="274">
        <f t="shared" si="32"/>
        <v>0</v>
      </c>
    </row>
    <row r="76" spans="1:17" s="259" customFormat="1" hidden="1" outlineLevel="2">
      <c r="A76" s="256"/>
      <c r="B76" s="257"/>
      <c r="C76" s="258"/>
      <c r="D76" s="255"/>
      <c r="E76" s="196"/>
      <c r="F76" s="196"/>
      <c r="G76" s="196"/>
      <c r="H76" s="196"/>
      <c r="I76" s="196"/>
      <c r="J76" s="196"/>
      <c r="K76" s="196"/>
      <c r="L76" s="196"/>
      <c r="M76" s="196"/>
      <c r="N76" s="196"/>
      <c r="O76" s="196"/>
      <c r="P76" s="196"/>
      <c r="Q76" s="196"/>
    </row>
    <row r="77" spans="1:17" s="259" customFormat="1" hidden="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1.1806332960179113</v>
      </c>
      <c r="P77" s="263">
        <f xml:space="preserve"> Index!P$199</f>
        <v>0</v>
      </c>
      <c r="Q77" s="263">
        <f xml:space="preserve"> Index!Q$199</f>
        <v>0</v>
      </c>
    </row>
    <row r="78" spans="1:17" s="259" customFormat="1" hidden="1" outlineLevel="2">
      <c r="A78" s="256"/>
      <c r="B78" s="257"/>
      <c r="C78" s="258"/>
      <c r="D78" s="255"/>
      <c r="E78" s="196"/>
      <c r="F78" s="196"/>
      <c r="G78" s="196"/>
      <c r="H78" s="196"/>
      <c r="I78" s="196"/>
      <c r="J78" s="196"/>
      <c r="K78" s="196"/>
      <c r="L78" s="196"/>
      <c r="M78" s="196"/>
      <c r="N78" s="196"/>
      <c r="O78" s="196"/>
      <c r="P78" s="196"/>
      <c r="Q78" s="196"/>
    </row>
    <row r="79" spans="1:17" s="573" customFormat="1" hidden="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27.853070078516048</v>
      </c>
      <c r="N79" s="577">
        <f t="shared" si="33"/>
        <v>25.392091700183109</v>
      </c>
      <c r="O79" s="577">
        <f t="shared" si="33"/>
        <v>23.136648011596538</v>
      </c>
      <c r="P79" s="577">
        <f t="shared" si="33"/>
        <v>0</v>
      </c>
      <c r="Q79" s="577">
        <f t="shared" si="33"/>
        <v>0</v>
      </c>
    </row>
    <row r="80" spans="1:17" s="573" customFormat="1" hidden="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0.24183466200539039</v>
      </c>
      <c r="N80" s="577">
        <f t="shared" si="34"/>
        <v>1.4666990078377666</v>
      </c>
      <c r="O80" s="577">
        <f t="shared" si="34"/>
        <v>2.9785979000976099</v>
      </c>
      <c r="P80" s="577">
        <f t="shared" si="34"/>
        <v>0</v>
      </c>
      <c r="Q80" s="577">
        <f t="shared" si="34"/>
        <v>0</v>
      </c>
    </row>
    <row r="81" spans="1:17" s="573" customFormat="1" hidden="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1.7699789986528509</v>
      </c>
      <c r="N81" s="577">
        <f t="shared" si="35"/>
        <v>1.6921038146053149</v>
      </c>
      <c r="O81" s="577">
        <f t="shared" si="35"/>
        <v>1.6452604924367313</v>
      </c>
      <c r="P81" s="577">
        <f t="shared" si="35"/>
        <v>0</v>
      </c>
      <c r="Q81" s="577">
        <f t="shared" si="35"/>
        <v>0</v>
      </c>
    </row>
    <row r="82" spans="1:17" s="573" customFormat="1" hidden="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28.0760833426754</v>
      </c>
      <c r="M82" s="577">
        <f t="shared" si="36"/>
        <v>26.32492574186859</v>
      </c>
      <c r="N82" s="577">
        <f t="shared" si="36"/>
        <v>25.166686893415559</v>
      </c>
      <c r="O82" s="577">
        <f t="shared" si="36"/>
        <v>24.469985419257416</v>
      </c>
      <c r="P82" s="577">
        <f t="shared" si="36"/>
        <v>0</v>
      </c>
      <c r="Q82" s="577">
        <f t="shared" si="36"/>
        <v>0</v>
      </c>
    </row>
    <row r="83" spans="1:17" s="573" customFormat="1" hidden="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27.209915241195013</v>
      </c>
      <c r="N83" s="577">
        <f t="shared" si="37"/>
        <v>26.012738800718218</v>
      </c>
      <c r="O83" s="577">
        <f t="shared" si="37"/>
        <v>25.292615665475779</v>
      </c>
      <c r="P83" s="577">
        <f t="shared" si="37"/>
        <v>0</v>
      </c>
      <c r="Q83" s="577">
        <f t="shared" si="37"/>
        <v>0</v>
      </c>
    </row>
    <row r="84" spans="1:17" s="573" customFormat="1" hidden="1" outlineLevel="1">
      <c r="A84" s="572"/>
      <c r="B84" s="570"/>
      <c r="C84" s="574"/>
      <c r="D84" s="571"/>
      <c r="E84" s="577"/>
      <c r="F84" s="577"/>
      <c r="G84" s="577"/>
      <c r="H84" s="577"/>
      <c r="I84" s="577"/>
      <c r="J84" s="577"/>
      <c r="K84" s="577"/>
      <c r="L84" s="577"/>
      <c r="M84" s="577"/>
      <c r="N84" s="577"/>
      <c r="O84" s="577"/>
      <c r="P84" s="577"/>
      <c r="Q84" s="577"/>
    </row>
    <row r="85" spans="1:17" s="573" customFormat="1" hidden="1" outlineLevel="1" collapsed="1">
      <c r="A85" s="572"/>
      <c r="B85" s="602" t="s">
        <v>962</v>
      </c>
      <c r="C85" s="574"/>
      <c r="D85" s="571"/>
      <c r="E85" s="577"/>
      <c r="F85" s="577"/>
      <c r="G85" s="577"/>
      <c r="H85" s="577"/>
      <c r="I85" s="577"/>
      <c r="J85" s="577"/>
      <c r="K85" s="577"/>
      <c r="L85" s="577"/>
      <c r="M85" s="577"/>
      <c r="N85" s="577"/>
      <c r="O85" s="577"/>
      <c r="P85" s="577"/>
      <c r="Q85" s="577"/>
    </row>
    <row r="86" spans="1:17" s="573" customFormat="1" hidden="1" outlineLevel="2">
      <c r="A86" s="572"/>
      <c r="B86" s="570"/>
      <c r="C86" s="574"/>
      <c r="D86" s="571"/>
      <c r="E86" s="577"/>
      <c r="F86" s="577"/>
      <c r="G86" s="577"/>
      <c r="H86" s="577"/>
      <c r="I86" s="577"/>
      <c r="J86" s="577"/>
      <c r="K86" s="577"/>
      <c r="L86" s="577"/>
      <c r="M86" s="577"/>
      <c r="N86" s="577"/>
      <c r="O86" s="577"/>
      <c r="P86" s="577"/>
      <c r="Q86" s="577"/>
    </row>
    <row r="87" spans="1:17" s="607" customFormat="1" hidden="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28.076083342675442</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hidden="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28.076083342675442</v>
      </c>
      <c r="N88" s="575">
        <f xml:space="preserve"> PR19FDPublishedTables!N$72</f>
        <v>26.307290092086884</v>
      </c>
      <c r="O88" s="575">
        <f xml:space="preserve"> PR19FDPublishedTables!O$72</f>
        <v>24.649930816285394</v>
      </c>
      <c r="P88" s="575">
        <f xml:space="preserve"> PR19FDPublishedTables!P$72</f>
        <v>23.096985174859434</v>
      </c>
      <c r="Q88" s="575">
        <f xml:space="preserve"> PR19FDPublishedTables!Q$72</f>
        <v>21.641875108843294</v>
      </c>
    </row>
    <row r="89" spans="1:17" s="573" customFormat="1" hidden="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0.22479888117934044</v>
      </c>
      <c r="N89" s="577">
        <f t="shared" si="38"/>
        <v>0.96645585689252034</v>
      </c>
      <c r="O89" s="577">
        <f t="shared" si="38"/>
        <v>2.1628162370852975</v>
      </c>
      <c r="P89" s="577">
        <f t="shared" si="38"/>
        <v>0</v>
      </c>
      <c r="Q89" s="577">
        <f t="shared" si="38"/>
        <v>0</v>
      </c>
    </row>
    <row r="90" spans="1:17" s="573" customFormat="1" hidden="1" outlineLevel="2">
      <c r="A90" s="572"/>
      <c r="B90" s="570"/>
      <c r="C90" s="574"/>
      <c r="D90" s="639"/>
      <c r="E90" s="577"/>
      <c r="F90" s="577"/>
      <c r="G90" s="577"/>
      <c r="H90" s="577"/>
      <c r="I90" s="577"/>
      <c r="J90" s="577"/>
      <c r="K90" s="577"/>
      <c r="L90" s="577"/>
      <c r="M90" s="577"/>
      <c r="N90" s="577"/>
      <c r="O90" s="577"/>
      <c r="P90" s="577"/>
      <c r="Q90" s="577"/>
    </row>
    <row r="91" spans="1:17" s="573" customFormat="1" hidden="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27.851284461496103</v>
      </c>
      <c r="N91" s="577">
        <f t="shared" ref="N91" si="43" xml:space="preserve"> IF(N$12 = 1, N88 - N89, 0)</f>
        <v>25.340834235194365</v>
      </c>
      <c r="O91" s="577">
        <f t="shared" ref="O91" si="44" xml:space="preserve"> IF(O$12 = 1, O88 - O89, 0)</f>
        <v>22.487114579200096</v>
      </c>
      <c r="P91" s="577">
        <f t="shared" ref="P91" si="45" xml:space="preserve"> IF(P$12 = 1, P88 - P89, 0)</f>
        <v>23.096985174859434</v>
      </c>
      <c r="Q91" s="577">
        <f xml:space="preserve"> IF(Q$12 = 1, Q88 - Q89, 0)</f>
        <v>21.641875108843294</v>
      </c>
    </row>
    <row r="92" spans="1:17" s="573" customFormat="1" hidden="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0.22479888117934044</v>
      </c>
      <c r="N92" s="577">
        <f t="shared" si="48"/>
        <v>0.96645585689252034</v>
      </c>
      <c r="O92" s="577">
        <f t="shared" si="48"/>
        <v>2.1628162370852975</v>
      </c>
      <c r="P92" s="577">
        <f t="shared" si="48"/>
        <v>0</v>
      </c>
      <c r="Q92" s="577">
        <f t="shared" si="48"/>
        <v>0</v>
      </c>
    </row>
    <row r="93" spans="1:17" s="573" customFormat="1" hidden="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1.768793250588552</v>
      </c>
      <c r="N93" s="575">
        <f xml:space="preserve"> PR19FDPublishedTables!N$73</f>
        <v>1.6573592758014701</v>
      </c>
      <c r="O93" s="575">
        <f xml:space="preserve"> PR19FDPublishedTables!O$73</f>
        <v>1.5529456414259821</v>
      </c>
      <c r="P93" s="575">
        <f xml:space="preserve"> PR19FDPublishedTables!P$73</f>
        <v>1.4551100660161389</v>
      </c>
      <c r="Q93" s="575">
        <f xml:space="preserve"> PR19FDPublishedTables!Q$73</f>
        <v>1.3634381318571254</v>
      </c>
    </row>
    <row r="94" spans="1:17" s="573" customFormat="1" hidden="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hidden="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26.307290092086891</v>
      </c>
      <c r="N95" s="575">
        <f xml:space="preserve"> PR19FDPublishedTables!N$75</f>
        <v>24.649930816285412</v>
      </c>
      <c r="O95" s="575">
        <f xml:space="preserve"> PR19FDPublishedTables!O$75</f>
        <v>23.096985174859412</v>
      </c>
      <c r="P95" s="575">
        <f xml:space="preserve"> PR19FDPublishedTables!P$75</f>
        <v>21.641875108843294</v>
      </c>
      <c r="Q95" s="575">
        <f xml:space="preserve"> PR19FDPublishedTables!Q$75</f>
        <v>20.278436976986168</v>
      </c>
    </row>
    <row r="96" spans="1:17" s="573" customFormat="1" hidden="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27.191686717381167</v>
      </c>
      <c r="N96" s="575">
        <f xml:space="preserve"> PR19FDPublishedTables!N$79</f>
        <v>25.478610454186146</v>
      </c>
      <c r="O96" s="575">
        <f xml:space="preserve"> PR19FDPublishedTables!O$79</f>
        <v>23.873457995572402</v>
      </c>
      <c r="P96" s="575">
        <f xml:space="preserve"> PR19FDPublishedTables!P$79</f>
        <v>22.369430141851364</v>
      </c>
      <c r="Q96" s="575">
        <f xml:space="preserve"> PR19FDPublishedTables!Q$79</f>
        <v>20.960156042914733</v>
      </c>
    </row>
    <row r="97" spans="1:17" s="573" customFormat="1" hidden="1" outlineLevel="2">
      <c r="A97" s="572"/>
      <c r="B97" s="570"/>
      <c r="C97" s="574"/>
      <c r="D97" s="571"/>
      <c r="E97" s="577"/>
      <c r="F97" s="577"/>
      <c r="G97" s="577"/>
      <c r="H97" s="577"/>
      <c r="I97" s="577"/>
      <c r="J97" s="577"/>
      <c r="K97" s="577"/>
      <c r="L97" s="577"/>
      <c r="M97" s="577"/>
      <c r="N97" s="577"/>
      <c r="O97" s="577"/>
      <c r="P97" s="577"/>
      <c r="Q97" s="577"/>
    </row>
    <row r="98" spans="1:17" s="607" customFormat="1" hidden="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hidden="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1.9075376139599129</v>
      </c>
      <c r="O99" s="575">
        <f xml:space="preserve"> PR19FDPublishedTables!O$110</f>
        <v>3.7642839249445643</v>
      </c>
      <c r="P99" s="575">
        <f xml:space="preserve"> PR19FDPublishedTables!P$110</f>
        <v>4.6910777335560008</v>
      </c>
      <c r="Q99" s="575">
        <f xml:space="preserve"> PR19FDPublishedTables!Q$110</f>
        <v>5.4731061075491967</v>
      </c>
    </row>
    <row r="100" spans="1:17" s="573" customFormat="1" hidden="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7.0077567579219166E-2</v>
      </c>
      <c r="O100" s="577">
        <f t="shared" ref="O100" si="54" xml:space="preserve"> IF(O$12 = 1, O99 * (O$17 - 1) * O$13, 0)</f>
        <v>0.33028305249808193</v>
      </c>
      <c r="P100" s="577">
        <f t="shared" ref="P100" si="55" xml:space="preserve"> IF(P$12 = 1, P99 * (P$17 - 1) * P$13, 0)</f>
        <v>0</v>
      </c>
      <c r="Q100" s="577">
        <f t="shared" ref="Q100" si="56" xml:space="preserve"> IF(Q$12 = 1, Q99 * (Q$17 - 1) * Q$13, 0)</f>
        <v>0</v>
      </c>
    </row>
    <row r="101" spans="1:17" s="573" customFormat="1" hidden="1" outlineLevel="2">
      <c r="A101" s="572"/>
      <c r="B101" s="570"/>
      <c r="C101" s="574"/>
      <c r="D101" s="639"/>
      <c r="E101" s="577"/>
      <c r="F101" s="577"/>
      <c r="G101" s="577"/>
      <c r="H101" s="577"/>
      <c r="I101" s="577"/>
      <c r="J101" s="577"/>
      <c r="K101" s="577"/>
      <c r="L101" s="577"/>
      <c r="M101" s="577"/>
      <c r="N101" s="577"/>
      <c r="O101" s="577"/>
      <c r="P101" s="577"/>
      <c r="Q101" s="577"/>
    </row>
    <row r="102" spans="1:17" s="573" customFormat="1" hidden="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1.8374600463806938</v>
      </c>
      <c r="O102" s="577">
        <f t="shared" si="57"/>
        <v>3.4340008724464823</v>
      </c>
      <c r="P102" s="577">
        <f t="shared" si="57"/>
        <v>4.6910777335560008</v>
      </c>
      <c r="Q102" s="577">
        <f xml:space="preserve"> IF(Q$12 = 1, Q99 - Q100, 0)</f>
        <v>5.4731061075491967</v>
      </c>
    </row>
    <row r="103" spans="1:17" s="573" customFormat="1" hidden="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7.0077567579219166E-2</v>
      </c>
      <c r="O103" s="577">
        <f t="shared" si="58"/>
        <v>0.33028305249808193</v>
      </c>
      <c r="P103" s="577">
        <f t="shared" si="58"/>
        <v>0</v>
      </c>
      <c r="Q103" s="577">
        <f t="shared" si="58"/>
        <v>0</v>
      </c>
    </row>
    <row r="104" spans="1:17" s="573" customFormat="1" hidden="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1.9695793639235095</v>
      </c>
      <c r="N104" s="575">
        <f xml:space="preserve"> PR19FDPublishedTables!N$111</f>
        <v>2.04121959800116</v>
      </c>
      <c r="O104" s="575">
        <f xml:space="preserve"> PR19FDPublishedTables!O$111</f>
        <v>1.2018004087588536</v>
      </c>
      <c r="P104" s="575">
        <f xml:space="preserve"> PR19FDPublishedTables!P$111</f>
        <v>1.1126135995944515</v>
      </c>
      <c r="Q104" s="575">
        <f xml:space="preserve"> PR19FDPublishedTables!Q$111</f>
        <v>1.0878848003717887</v>
      </c>
    </row>
    <row r="105" spans="1:17" s="573" customFormat="1" hidden="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6.2041749963590444E-2</v>
      </c>
      <c r="N105" s="575">
        <f xml:space="preserve"> PR19FDPublishedTables!N$112</f>
        <v>0.18447328701651086</v>
      </c>
      <c r="O105" s="575">
        <f xml:space="preserve"> PR19FDPublishedTables!O$112</f>
        <v>0.27500660014741107</v>
      </c>
      <c r="P105" s="575">
        <f xml:space="preserve"> PR19FDPublishedTables!P$112</f>
        <v>0.33058522560125325</v>
      </c>
      <c r="Q105" s="575">
        <f xml:space="preserve"> PR19FDPublishedTables!Q$112</f>
        <v>0.37907405598731103</v>
      </c>
    </row>
    <row r="106" spans="1:17" s="573" customFormat="1" hidden="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1.9075376139599192</v>
      </c>
      <c r="N106" s="575">
        <f xml:space="preserve"> PR19FDPublishedTables!N$113</f>
        <v>3.7642839249445625</v>
      </c>
      <c r="O106" s="575">
        <f xml:space="preserve"> PR19FDPublishedTables!O$113</f>
        <v>4.691077733556007</v>
      </c>
      <c r="P106" s="575">
        <f xml:space="preserve"> PR19FDPublishedTables!P$113</f>
        <v>5.4731061075491985</v>
      </c>
      <c r="Q106" s="575">
        <f xml:space="preserve"> PR19FDPublishedTables!Q$113</f>
        <v>6.181916851933674</v>
      </c>
    </row>
    <row r="107" spans="1:17" s="573" customFormat="1" hidden="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0.95376880697995958</v>
      </c>
      <c r="N107" s="575">
        <f xml:space="preserve"> PR19FDPublishedTables!N$117</f>
        <v>2.8359107694522376</v>
      </c>
      <c r="O107" s="575">
        <f xml:space="preserve"> PR19FDPublishedTables!O$117</f>
        <v>4.2276808292502857</v>
      </c>
      <c r="P107" s="575">
        <f xml:space="preserve"> PR19FDPublishedTables!P$117</f>
        <v>5.0820919205525996</v>
      </c>
      <c r="Q107" s="575">
        <f xml:space="preserve"> PR19FDPublishedTables!Q$117</f>
        <v>5.8275114797414354</v>
      </c>
    </row>
    <row r="108" spans="1:17" s="573" customFormat="1" hidden="1" outlineLevel="1">
      <c r="A108" s="572"/>
      <c r="B108" s="570"/>
      <c r="C108" s="574"/>
      <c r="D108" s="571"/>
      <c r="E108" s="577"/>
      <c r="F108" s="577"/>
      <c r="G108" s="577"/>
      <c r="H108" s="577"/>
      <c r="I108" s="577"/>
      <c r="J108" s="577"/>
      <c r="K108" s="577"/>
      <c r="L108" s="577"/>
      <c r="M108" s="577"/>
      <c r="N108" s="577"/>
      <c r="O108" s="577"/>
      <c r="P108" s="577"/>
      <c r="Q108" s="577"/>
    </row>
    <row r="109" spans="1:17" s="573" customFormat="1" hidden="1" outlineLevel="1" collapsed="1">
      <c r="A109" s="572"/>
      <c r="B109" s="602" t="s">
        <v>967</v>
      </c>
      <c r="C109" s="574"/>
      <c r="D109" s="571"/>
      <c r="E109" s="577"/>
      <c r="F109" s="577"/>
      <c r="G109" s="577"/>
      <c r="H109" s="577"/>
      <c r="I109" s="577"/>
      <c r="J109" s="577"/>
      <c r="K109" s="577"/>
      <c r="L109" s="577"/>
      <c r="M109" s="577"/>
      <c r="N109" s="577"/>
      <c r="O109" s="577"/>
      <c r="P109" s="577"/>
      <c r="Q109" s="577"/>
    </row>
    <row r="110" spans="1:17" s="573" customFormat="1" hidden="1" outlineLevel="2">
      <c r="A110" s="572"/>
      <c r="B110" s="570"/>
      <c r="C110" s="574"/>
      <c r="D110" s="571"/>
      <c r="E110" s="577"/>
      <c r="F110" s="577"/>
      <c r="G110" s="577"/>
      <c r="H110" s="577"/>
      <c r="I110" s="577"/>
      <c r="J110" s="577"/>
      <c r="K110" s="577"/>
      <c r="L110" s="577"/>
      <c r="M110" s="577"/>
      <c r="N110" s="577"/>
      <c r="O110" s="577"/>
      <c r="P110" s="577"/>
      <c r="Q110" s="577"/>
    </row>
    <row r="111" spans="1:17" s="573" customFormat="1" hidden="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27.209915241195013</v>
      </c>
      <c r="N111" s="577">
        <f t="shared" si="59"/>
        <v>26.012738800718218</v>
      </c>
      <c r="O111" s="577">
        <f t="shared" si="59"/>
        <v>25.292615665475779</v>
      </c>
      <c r="P111" s="577">
        <f t="shared" si="59"/>
        <v>0</v>
      </c>
      <c r="Q111" s="577">
        <f t="shared" si="59"/>
        <v>0</v>
      </c>
    </row>
    <row r="112" spans="1:17" s="573" customFormat="1" hidden="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27.191686717381167</v>
      </c>
      <c r="N112" s="575">
        <f xml:space="preserve"> PR19FDPublishedTables!N$79</f>
        <v>25.478610454186146</v>
      </c>
      <c r="O112" s="575">
        <f xml:space="preserve"> PR19FDPublishedTables!O$79</f>
        <v>23.873457995572402</v>
      </c>
      <c r="P112" s="575">
        <f xml:space="preserve"> PR19FDPublishedTables!P$79</f>
        <v>22.369430141851364</v>
      </c>
      <c r="Q112" s="575">
        <f xml:space="preserve"> PR19FDPublishedTables!Q$79</f>
        <v>20.960156042914733</v>
      </c>
    </row>
    <row r="113" spans="1:17" s="573" customFormat="1" hidden="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0.95376880697995958</v>
      </c>
      <c r="N113" s="575">
        <f xml:space="preserve"> PR19FDPublishedTables!N$117</f>
        <v>2.8359107694522376</v>
      </c>
      <c r="O113" s="575">
        <f xml:space="preserve"> PR19FDPublishedTables!O$117</f>
        <v>4.2276808292502857</v>
      </c>
      <c r="P113" s="575">
        <f xml:space="preserve"> PR19FDPublishedTables!P$117</f>
        <v>5.0820919205525996</v>
      </c>
      <c r="Q113" s="575">
        <f xml:space="preserve"> PR19FDPublishedTables!Q$117</f>
        <v>5.8275114797414354</v>
      </c>
    </row>
    <row r="114" spans="1:17" s="573" customFormat="1" hidden="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55.355370765556138</v>
      </c>
      <c r="N114" s="609">
        <f t="shared" si="60"/>
        <v>54.327260024356605</v>
      </c>
      <c r="O114" s="609">
        <f t="shared" si="60"/>
        <v>53.393754490298463</v>
      </c>
      <c r="P114" s="609">
        <f t="shared" si="60"/>
        <v>27.451522062403964</v>
      </c>
      <c r="Q114" s="609">
        <f t="shared" si="60"/>
        <v>26.787667522656168</v>
      </c>
    </row>
    <row r="115" spans="1:17" s="259" customFormat="1" hidden="1" outlineLevel="1">
      <c r="A115" s="256"/>
      <c r="B115" s="257"/>
      <c r="C115" s="258"/>
      <c r="D115" s="255"/>
      <c r="E115" s="196"/>
      <c r="F115" s="196"/>
      <c r="G115" s="196"/>
      <c r="H115" s="196"/>
      <c r="I115" s="196"/>
      <c r="J115" s="196"/>
      <c r="K115" s="196"/>
      <c r="L115" s="196"/>
      <c r="M115" s="196"/>
      <c r="N115" s="196"/>
      <c r="O115" s="196"/>
      <c r="P115" s="196"/>
      <c r="Q115" s="196"/>
    </row>
    <row r="116" spans="1:17" s="259" customFormat="1" hidden="1" outlineLevel="1" collapsed="1">
      <c r="A116" s="256"/>
      <c r="B116" s="257" t="s">
        <v>936</v>
      </c>
      <c r="C116" s="258"/>
      <c r="D116" s="255"/>
      <c r="E116" s="196"/>
      <c r="F116" s="196"/>
      <c r="G116" s="196"/>
      <c r="H116" s="196"/>
      <c r="I116" s="196"/>
      <c r="J116" s="196"/>
      <c r="K116" s="196"/>
      <c r="L116" s="196"/>
      <c r="M116" s="196"/>
      <c r="N116" s="196"/>
      <c r="O116" s="196"/>
      <c r="P116" s="196"/>
      <c r="Q116" s="196"/>
    </row>
    <row r="117" spans="1:17" s="259" customFormat="1" hidden="1" outlineLevel="2">
      <c r="A117" s="256"/>
      <c r="B117" s="257"/>
      <c r="C117" s="258"/>
      <c r="D117" s="255"/>
      <c r="E117" s="196"/>
      <c r="F117" s="196"/>
      <c r="G117" s="196"/>
      <c r="H117" s="196"/>
      <c r="I117" s="196"/>
      <c r="J117" s="196"/>
      <c r="K117" s="196"/>
      <c r="L117" s="196"/>
      <c r="M117" s="274"/>
      <c r="N117" s="196"/>
      <c r="O117" s="196"/>
      <c r="P117" s="196"/>
      <c r="Q117" s="196"/>
    </row>
    <row r="118" spans="1:17" s="259" customFormat="1" hidden="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1.1806332960179113</v>
      </c>
      <c r="P118" s="267">
        <f t="shared" si="61"/>
        <v>0</v>
      </c>
      <c r="Q118" s="267">
        <f t="shared" si="61"/>
        <v>0</v>
      </c>
    </row>
    <row r="119" spans="1:17" s="259" customFormat="1" hidden="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1.2166959859267552</v>
      </c>
      <c r="P119" s="267">
        <f t="shared" si="62"/>
        <v>0</v>
      </c>
      <c r="Q119" s="267">
        <f t="shared" si="62"/>
        <v>0</v>
      </c>
    </row>
    <row r="120" spans="1:17" s="259" customFormat="1" hidden="1" outlineLevel="1">
      <c r="A120" s="256"/>
      <c r="B120" s="257"/>
      <c r="C120" s="258"/>
      <c r="D120" s="255"/>
      <c r="E120" s="196"/>
      <c r="F120" s="196"/>
      <c r="G120" s="196"/>
      <c r="H120" s="196"/>
      <c r="I120" s="196"/>
      <c r="J120" s="196"/>
      <c r="K120" s="196"/>
      <c r="L120" s="196"/>
      <c r="M120" s="196"/>
      <c r="N120" s="196"/>
      <c r="O120" s="196"/>
      <c r="P120" s="196"/>
      <c r="Q120" s="196"/>
    </row>
    <row r="121" spans="1:17" s="259" customFormat="1" hidden="1" outlineLevel="1" collapsed="1">
      <c r="A121" s="256"/>
      <c r="B121" s="257" t="s">
        <v>969</v>
      </c>
      <c r="C121" s="258"/>
      <c r="D121" s="255"/>
      <c r="E121" s="196"/>
      <c r="F121" s="196"/>
      <c r="G121" s="196"/>
      <c r="H121" s="196"/>
      <c r="I121" s="196"/>
      <c r="J121" s="196"/>
      <c r="K121" s="196"/>
      <c r="L121" s="196"/>
      <c r="M121" s="196"/>
      <c r="N121" s="196"/>
      <c r="O121" s="196"/>
      <c r="P121" s="196"/>
      <c r="Q121" s="196"/>
    </row>
    <row r="122" spans="1:17" s="259" customFormat="1" hidden="1" outlineLevel="2">
      <c r="A122" s="256"/>
      <c r="B122" s="257"/>
      <c r="C122" s="258"/>
      <c r="D122" s="255"/>
      <c r="E122" s="196"/>
      <c r="F122" s="196"/>
      <c r="G122" s="196"/>
      <c r="H122" s="196"/>
      <c r="I122" s="196"/>
      <c r="J122" s="196"/>
      <c r="K122" s="196"/>
      <c r="L122" s="196"/>
      <c r="N122" s="196"/>
      <c r="O122" s="196"/>
      <c r="P122" s="196"/>
      <c r="Q122" s="196"/>
    </row>
    <row r="123" spans="1:17" s="526" customFormat="1" hidden="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29.318552256003944</v>
      </c>
      <c r="N123" s="525">
        <f t="shared" si="63"/>
        <v>28.384890609991995</v>
      </c>
      <c r="O123" s="525">
        <f t="shared" si="63"/>
        <v>28.150266763509752</v>
      </c>
      <c r="P123" s="525">
        <f t="shared" si="63"/>
        <v>0</v>
      </c>
      <c r="Q123" s="525">
        <f t="shared" si="63"/>
        <v>0</v>
      </c>
    </row>
    <row r="124" spans="1:17" s="526" customFormat="1" hidden="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0.25455873106020788</v>
      </c>
      <c r="N124" s="525">
        <f t="shared" si="64"/>
        <v>1.6395691771607213</v>
      </c>
      <c r="O124" s="525">
        <f t="shared" si="64"/>
        <v>3.624048108738624</v>
      </c>
      <c r="P124" s="525">
        <f t="shared" si="64"/>
        <v>0</v>
      </c>
      <c r="Q124" s="525">
        <f t="shared" si="64"/>
        <v>0</v>
      </c>
    </row>
    <row r="125" spans="1:17" s="526" customFormat="1" hidden="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1.8631059921850419</v>
      </c>
      <c r="N125" s="525">
        <f t="shared" si="65"/>
        <v>1.8915409665906209</v>
      </c>
      <c r="O125" s="525">
        <f t="shared" si="65"/>
        <v>2.0017818369516478</v>
      </c>
      <c r="P125" s="525">
        <f t="shared" si="65"/>
        <v>0</v>
      </c>
      <c r="Q125" s="525">
        <f t="shared" si="65"/>
        <v>0</v>
      </c>
    </row>
    <row r="126" spans="1:17" s="526" customFormat="1" hidden="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29.256958109846938</v>
      </c>
      <c r="M126" s="525">
        <f t="shared" si="66"/>
        <v>27.710004994879114</v>
      </c>
      <c r="N126" s="525">
        <f t="shared" si="66"/>
        <v>28.132918820562093</v>
      </c>
      <c r="O126" s="525">
        <f t="shared" si="66"/>
        <v>29.772533035296725</v>
      </c>
      <c r="P126" s="525">
        <f t="shared" si="66"/>
        <v>0</v>
      </c>
      <c r="Q126" s="525">
        <f t="shared" si="66"/>
        <v>0</v>
      </c>
    </row>
    <row r="127" spans="1:17" s="573" customFormat="1" hidden="1" outlineLevel="2">
      <c r="A127" s="572"/>
      <c r="B127" s="570"/>
      <c r="C127" s="574"/>
      <c r="D127" s="571"/>
      <c r="E127" s="577"/>
      <c r="F127" s="577"/>
      <c r="G127" s="577"/>
      <c r="H127" s="577"/>
      <c r="I127" s="577"/>
      <c r="J127" s="577"/>
      <c r="K127" s="577"/>
      <c r="L127" s="577"/>
      <c r="M127" s="274"/>
      <c r="N127" s="577"/>
      <c r="O127" s="577"/>
      <c r="P127" s="577"/>
      <c r="Q127" s="577"/>
    </row>
    <row r="128" spans="1:17" s="658" customFormat="1" hidden="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29.316672689199919</v>
      </c>
      <c r="N128" s="645">
        <f t="shared" ref="N128" si="70" xml:space="preserve"> IF(N$11 = 1, N91 * N119 - (M132 - M126), N91 * N119)</f>
        <v>28.327591764594374</v>
      </c>
      <c r="O128" s="645">
        <f t="shared" ref="O128" si="71" xml:space="preserve"> IF(O$11 = 1, O91 * O119 - (N132 - N126), O91 * O119)</f>
        <v>27.35998204358777</v>
      </c>
      <c r="P128" s="645">
        <f t="shared" ref="P128" si="72" xml:space="preserve"> IF(P$11 = 1, P91 * P119 - (O132 - O126), P91 * P119)</f>
        <v>0</v>
      </c>
      <c r="Q128" s="645">
        <f t="shared" ref="Q128" si="73" xml:space="preserve"> IF(Q$11 = 1, Q91 * Q119 - (P132 - P126), Q91 * Q119)</f>
        <v>0</v>
      </c>
    </row>
    <row r="129" spans="1:17" s="658" customFormat="1" hidden="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0.23662661697144077</v>
      </c>
      <c r="N129" s="645">
        <f>IF(N$11 = 1, (N92 - PR19FDPublishedTables!N62) * N119, N92 * N119)</f>
        <v>1.0803656548342744</v>
      </c>
      <c r="O129" s="645">
        <f>IF(O$11 = 1, (O92 - PR19FDPublishedTables!O62) * O119, O92 * O119)</f>
        <v>2.6314898339588906</v>
      </c>
      <c r="P129" s="645">
        <f>IF(P$11 = 1, (P92 - PR19FDPublishedTables!P62) * P119, P92 * P119)</f>
        <v>0</v>
      </c>
      <c r="Q129" s="645">
        <f>IF(Q$11 = 1, (Q92 - PR19FDPublishedTables!Q62) * Q119, Q92 * Q119)</f>
        <v>0</v>
      </c>
    </row>
    <row r="130" spans="1:17" s="526" customFormat="1" hidden="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1.8618578562887975</v>
      </c>
      <c r="N130" s="525">
        <f t="shared" si="74"/>
        <v>1.8527013174240008</v>
      </c>
      <c r="O130" s="525">
        <f t="shared" si="74"/>
        <v>1.8894627282854426</v>
      </c>
      <c r="P130" s="525">
        <f t="shared" si="74"/>
        <v>0</v>
      </c>
      <c r="Q130" s="525">
        <f t="shared" si="74"/>
        <v>0</v>
      </c>
    </row>
    <row r="131" spans="1:17" s="526" customFormat="1" hidden="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hidden="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29.256958109846984</v>
      </c>
      <c r="M132" s="525">
        <f t="shared" si="76"/>
        <v>27.69144144988261</v>
      </c>
      <c r="N132" s="525">
        <f t="shared" si="76"/>
        <v>27.555256102004645</v>
      </c>
      <c r="O132" s="525">
        <f t="shared" si="76"/>
        <v>28.102009149261221</v>
      </c>
      <c r="P132" s="525">
        <f t="shared" si="76"/>
        <v>0</v>
      </c>
      <c r="Q132" s="525">
        <f t="shared" si="76"/>
        <v>0</v>
      </c>
    </row>
    <row r="133" spans="1:17" s="573" customFormat="1" hidden="1" outlineLevel="2">
      <c r="A133" s="572"/>
      <c r="B133" s="570"/>
      <c r="C133" s="574"/>
      <c r="D133" s="571"/>
      <c r="E133" s="577"/>
      <c r="F133" s="577"/>
      <c r="G133" s="577"/>
      <c r="H133" s="577"/>
      <c r="I133" s="577"/>
      <c r="J133" s="577"/>
      <c r="K133" s="577"/>
      <c r="L133" s="577"/>
      <c r="M133" s="577"/>
      <c r="N133" s="577"/>
      <c r="O133" s="577"/>
      <c r="P133" s="577"/>
      <c r="Q133" s="577"/>
    </row>
    <row r="134" spans="1:17" s="526" customFormat="1" hidden="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2.054029381768919</v>
      </c>
      <c r="O134" s="525">
        <f t="shared" si="77"/>
        <v>4.17813507717461</v>
      </c>
      <c r="P134" s="525">
        <f t="shared" si="77"/>
        <v>0</v>
      </c>
      <c r="Q134" s="525">
        <f t="shared" si="77"/>
        <v>0</v>
      </c>
    </row>
    <row r="135" spans="1:17" s="526" customFormat="1" hidden="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7.8337149748719345E-2</v>
      </c>
      <c r="O135" s="525">
        <f t="shared" si="78"/>
        <v>0.40185406419405206</v>
      </c>
      <c r="P135" s="525">
        <f t="shared" si="78"/>
        <v>0</v>
      </c>
      <c r="Q135" s="525">
        <f t="shared" si="78"/>
        <v>0</v>
      </c>
    </row>
    <row r="136" spans="1:17" s="526" customFormat="1" hidden="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2.0732082797608418</v>
      </c>
      <c r="N136" s="525">
        <f t="shared" si="79"/>
        <v>2.2818047321330739</v>
      </c>
      <c r="O136" s="525">
        <f t="shared" si="79"/>
        <v>1.4622257332220308</v>
      </c>
      <c r="P136" s="525">
        <f t="shared" si="79"/>
        <v>0</v>
      </c>
      <c r="Q136" s="525">
        <f t="shared" si="79"/>
        <v>0</v>
      </c>
    </row>
    <row r="137" spans="1:17" s="526" customFormat="1" hidden="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6.5306060812466399E-2</v>
      </c>
      <c r="N137" s="525">
        <f t="shared" si="80"/>
        <v>0.20621594054780282</v>
      </c>
      <c r="O137" s="525">
        <f t="shared" si="80"/>
        <v>0.33459942650271923</v>
      </c>
      <c r="P137" s="525">
        <f t="shared" si="80"/>
        <v>0</v>
      </c>
      <c r="Q137" s="525">
        <f t="shared" si="80"/>
        <v>0</v>
      </c>
    </row>
    <row r="138" spans="1:17" s="526" customFormat="1" hidden="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2.0079022189483751</v>
      </c>
      <c r="N138" s="525">
        <f t="shared" si="81"/>
        <v>4.2079553231029099</v>
      </c>
      <c r="O138" s="525">
        <f t="shared" si="81"/>
        <v>5.7076154480879744</v>
      </c>
      <c r="P138" s="525">
        <f t="shared" si="81"/>
        <v>0</v>
      </c>
      <c r="Q138" s="525">
        <f t="shared" si="81"/>
        <v>0</v>
      </c>
    </row>
    <row r="139" spans="1:17" s="526" customFormat="1" hidden="1" outlineLevel="2">
      <c r="A139" s="593"/>
      <c r="B139" s="594"/>
      <c r="C139" s="595"/>
      <c r="D139" s="596"/>
      <c r="E139" s="525"/>
      <c r="F139" s="525"/>
      <c r="G139" s="525"/>
      <c r="H139" s="525"/>
      <c r="I139" s="525"/>
      <c r="J139" s="525"/>
      <c r="K139" s="525"/>
      <c r="L139" s="525"/>
      <c r="M139" s="577"/>
      <c r="N139" s="525"/>
      <c r="O139" s="525"/>
      <c r="P139" s="525"/>
      <c r="Q139" s="525"/>
    </row>
    <row r="140" spans="1:17" s="526" customFormat="1" hidden="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58.635224945203859</v>
      </c>
      <c r="N140" s="525">
        <f t="shared" ref="N140:Q140" si="83" xml:space="preserve"> N123 + N128 + N134</f>
        <v>58.766511756355293</v>
      </c>
      <c r="O140" s="525">
        <f t="shared" si="83"/>
        <v>59.688383884272135</v>
      </c>
      <c r="P140" s="525">
        <f t="shared" si="83"/>
        <v>0</v>
      </c>
      <c r="Q140" s="525">
        <f t="shared" si="83"/>
        <v>0</v>
      </c>
    </row>
    <row r="141" spans="1:17" s="526" customFormat="1" hidden="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0.49118534803164865</v>
      </c>
      <c r="N141" s="525">
        <f t="shared" si="84"/>
        <v>2.7982719817437154</v>
      </c>
      <c r="O141" s="525">
        <f t="shared" si="84"/>
        <v>6.6573920068915671</v>
      </c>
      <c r="P141" s="525">
        <f t="shared" si="84"/>
        <v>0</v>
      </c>
      <c r="Q141" s="525">
        <f t="shared" si="84"/>
        <v>0</v>
      </c>
    </row>
    <row r="142" spans="1:17" s="526" customFormat="1" hidden="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2.0732082797608418</v>
      </c>
      <c r="N142" s="525">
        <f t="shared" ref="N142:Q142" si="86" xml:space="preserve"> N136</f>
        <v>2.2818047321330739</v>
      </c>
      <c r="O142" s="525">
        <f t="shared" si="86"/>
        <v>1.4622257332220308</v>
      </c>
      <c r="P142" s="525">
        <f t="shared" si="86"/>
        <v>0</v>
      </c>
      <c r="Q142" s="525">
        <f t="shared" si="86"/>
        <v>0</v>
      </c>
    </row>
    <row r="143" spans="1:17" s="526" customFormat="1" hidden="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3.7902699092863057</v>
      </c>
      <c r="N143" s="525">
        <f t="shared" ref="N143:Q143" si="88" xml:space="preserve"> N125 + N130 + N137</f>
        <v>3.9504582245624245</v>
      </c>
      <c r="O143" s="525">
        <f t="shared" si="88"/>
        <v>4.2258439917398096</v>
      </c>
      <c r="P143" s="525">
        <f t="shared" si="88"/>
        <v>0</v>
      </c>
      <c r="Q143" s="525">
        <f t="shared" si="88"/>
        <v>0</v>
      </c>
    </row>
    <row r="144" spans="1:17" s="526" customFormat="1" hidden="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hidden="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58.513916219693925</v>
      </c>
      <c r="M145" s="525">
        <f xml:space="preserve"> M126 + M132 + M138</f>
        <v>57.409348663710098</v>
      </c>
      <c r="N145" s="525">
        <f t="shared" ref="N145:Q145" si="91" xml:space="preserve"> N126 + N132 + N138</f>
        <v>59.896130245669646</v>
      </c>
      <c r="O145" s="525">
        <f t="shared" si="91"/>
        <v>63.582157632645917</v>
      </c>
      <c r="P145" s="525">
        <f t="shared" si="91"/>
        <v>0</v>
      </c>
      <c r="Q145" s="525">
        <f t="shared" si="91"/>
        <v>0</v>
      </c>
    </row>
    <row r="146" spans="1:17" s="526" customFormat="1" hidden="1" outlineLevel="2">
      <c r="A146" s="593"/>
      <c r="B146" s="594"/>
      <c r="C146" s="595"/>
      <c r="D146" s="596"/>
      <c r="E146" s="525"/>
      <c r="F146" s="525"/>
      <c r="G146" s="525"/>
      <c r="H146" s="525"/>
      <c r="I146" s="525"/>
      <c r="J146" s="525"/>
      <c r="K146" s="525"/>
      <c r="L146" s="525"/>
      <c r="M146" s="525"/>
      <c r="N146" s="525"/>
      <c r="O146" s="525"/>
      <c r="P146" s="525"/>
      <c r="Q146" s="525"/>
    </row>
    <row r="147" spans="1:17" s="526" customFormat="1" hidden="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28.487079821922791</v>
      </c>
      <c r="N147" s="525">
        <f t="shared" si="92"/>
        <v>28.23420090204295</v>
      </c>
      <c r="O147" s="525">
        <f t="shared" si="92"/>
        <v>29.861304198044927</v>
      </c>
      <c r="P147" s="525">
        <f t="shared" si="92"/>
        <v>0</v>
      </c>
      <c r="Q147" s="525">
        <f t="shared" si="92"/>
        <v>0</v>
      </c>
    </row>
    <row r="148" spans="1:17" s="526" customFormat="1" hidden="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28.467995697319026</v>
      </c>
      <c r="N148" s="525">
        <f t="shared" si="93"/>
        <v>27.654458524318152</v>
      </c>
      <c r="O148" s="525">
        <f t="shared" si="93"/>
        <v>28.185799400657803</v>
      </c>
      <c r="P148" s="525">
        <f t="shared" si="93"/>
        <v>0</v>
      </c>
      <c r="Q148" s="525">
        <f t="shared" si="93"/>
        <v>0</v>
      </c>
    </row>
    <row r="149" spans="1:17" s="526" customFormat="1" hidden="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0.99853630175824526</v>
      </c>
      <c r="N149" s="525">
        <f t="shared" si="94"/>
        <v>3.0780947372896752</v>
      </c>
      <c r="O149" s="525">
        <f t="shared" si="94"/>
        <v>4.991340751949501</v>
      </c>
      <c r="P149" s="525">
        <f t="shared" si="94"/>
        <v>0</v>
      </c>
      <c r="Q149" s="525">
        <f t="shared" si="94"/>
        <v>0</v>
      </c>
    </row>
    <row r="150" spans="1:17" s="529" customFormat="1" hidden="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57.953611821000059</v>
      </c>
      <c r="N150" s="528">
        <f t="shared" si="95"/>
        <v>58.966754163650776</v>
      </c>
      <c r="O150" s="528">
        <f t="shared" si="95"/>
        <v>63.038444350652235</v>
      </c>
      <c r="P150" s="528">
        <f t="shared" si="95"/>
        <v>0</v>
      </c>
      <c r="Q150" s="528">
        <f t="shared" si="95"/>
        <v>0</v>
      </c>
    </row>
    <row r="151" spans="1:17" s="573" customFormat="1" hidden="1" outlineLevel="1">
      <c r="A151" s="572"/>
      <c r="B151" s="570"/>
      <c r="C151" s="574"/>
      <c r="D151" s="571"/>
      <c r="E151" s="577"/>
      <c r="F151" s="577"/>
      <c r="G151" s="577"/>
      <c r="H151" s="577"/>
      <c r="I151" s="577"/>
      <c r="J151" s="577"/>
      <c r="K151" s="577"/>
      <c r="L151" s="577"/>
      <c r="M151" s="577"/>
      <c r="N151" s="577"/>
      <c r="O151" s="577"/>
      <c r="P151" s="577"/>
      <c r="Q151" s="577"/>
    </row>
    <row r="152" spans="1:17" s="573" customFormat="1" hidden="1" outlineLevel="1" collapsed="1">
      <c r="A152" s="572"/>
      <c r="B152" s="570" t="s">
        <v>994</v>
      </c>
      <c r="C152" s="574"/>
      <c r="D152" s="571"/>
      <c r="E152" s="577"/>
      <c r="F152" s="577"/>
      <c r="G152" s="577"/>
      <c r="H152" s="577"/>
      <c r="I152" s="577"/>
      <c r="J152" s="577"/>
      <c r="K152" s="577"/>
      <c r="L152" s="577"/>
      <c r="M152" s="577"/>
      <c r="N152" s="577"/>
      <c r="O152" s="577"/>
      <c r="P152" s="577"/>
      <c r="Q152" s="577"/>
    </row>
    <row r="153" spans="1:17" s="573" customFormat="1" hidden="1" outlineLevel="2">
      <c r="A153" s="572"/>
      <c r="B153" s="570"/>
      <c r="C153" s="574"/>
      <c r="D153" s="571"/>
      <c r="E153" s="577"/>
      <c r="F153" s="577"/>
      <c r="G153" s="577"/>
      <c r="H153" s="577"/>
      <c r="I153" s="577"/>
      <c r="J153" s="577"/>
      <c r="K153" s="577"/>
      <c r="L153" s="577"/>
      <c r="M153" s="577"/>
      <c r="N153" s="577"/>
      <c r="O153" s="577"/>
      <c r="P153" s="577"/>
      <c r="Q153" s="577"/>
    </row>
    <row r="154" spans="1:17" s="573" customFormat="1" hidden="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29.256958109846938</v>
      </c>
      <c r="M154" s="577">
        <f t="shared" si="96"/>
        <v>27.710004994879114</v>
      </c>
      <c r="N154" s="577">
        <f t="shared" si="96"/>
        <v>28.132918820562093</v>
      </c>
      <c r="O154" s="577">
        <f t="shared" si="96"/>
        <v>29.772533035296725</v>
      </c>
      <c r="P154" s="577">
        <f t="shared" si="96"/>
        <v>0</v>
      </c>
      <c r="Q154" s="577">
        <f t="shared" si="96"/>
        <v>0</v>
      </c>
    </row>
    <row r="155" spans="1:17" s="573" customFormat="1" hidden="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29.256958109846984</v>
      </c>
      <c r="M155" s="577">
        <f t="shared" si="97"/>
        <v>27.69144144988261</v>
      </c>
      <c r="N155" s="577">
        <f t="shared" si="97"/>
        <v>27.555256102004645</v>
      </c>
      <c r="O155" s="577">
        <f t="shared" si="97"/>
        <v>28.102009149261221</v>
      </c>
      <c r="P155" s="577">
        <f t="shared" si="97"/>
        <v>0</v>
      </c>
      <c r="Q155" s="577">
        <f t="shared" si="97"/>
        <v>0</v>
      </c>
    </row>
    <row r="156" spans="1:17" s="573" customFormat="1" hidden="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2.0079022189483751</v>
      </c>
      <c r="N156" s="577">
        <f t="shared" si="98"/>
        <v>4.2079553231029099</v>
      </c>
      <c r="O156" s="577">
        <f t="shared" si="98"/>
        <v>5.7076154480879744</v>
      </c>
      <c r="P156" s="577">
        <f t="shared" si="98"/>
        <v>0</v>
      </c>
      <c r="Q156" s="577">
        <f t="shared" si="98"/>
        <v>0</v>
      </c>
    </row>
    <row r="157" spans="1:17" s="446" customFormat="1" hidden="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58.513916219693925</v>
      </c>
      <c r="M157" s="610">
        <f t="shared" si="99"/>
        <v>57.409348663710098</v>
      </c>
      <c r="N157" s="610">
        <f t="shared" si="99"/>
        <v>59.896130245669646</v>
      </c>
      <c r="O157" s="610">
        <f t="shared" si="99"/>
        <v>63.582157632645917</v>
      </c>
      <c r="P157" s="610">
        <f t="shared" si="99"/>
        <v>0</v>
      </c>
      <c r="Q157" s="610">
        <f t="shared" si="99"/>
        <v>0</v>
      </c>
    </row>
    <row r="158" spans="1:17" s="573" customFormat="1" hidden="1" outlineLevel="2">
      <c r="A158" s="572"/>
      <c r="B158" s="570"/>
      <c r="C158" s="574"/>
      <c r="D158" s="571"/>
      <c r="E158" s="577"/>
      <c r="F158" s="577"/>
      <c r="G158" s="577"/>
      <c r="H158" s="577"/>
      <c r="I158" s="577"/>
      <c r="J158" s="577"/>
      <c r="K158" s="577"/>
      <c r="L158" s="577"/>
      <c r="M158" s="577"/>
      <c r="N158" s="577"/>
      <c r="O158" s="577"/>
      <c r="P158" s="577"/>
      <c r="Q158" s="577"/>
    </row>
    <row r="159" spans="1:17" s="573" customFormat="1" hidden="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29.553299306171358</v>
      </c>
      <c r="N159" s="577">
        <f xml:space="preserve"> M154 * N$22</f>
        <v>29.427671667305532</v>
      </c>
      <c r="O159" s="577">
        <f t="shared" ref="O159:Q159" si="101" xml:space="preserve"> N154 * O$22</f>
        <v>30.620206922294191</v>
      </c>
      <c r="P159" s="577">
        <f t="shared" si="101"/>
        <v>0</v>
      </c>
      <c r="Q159" s="577">
        <f t="shared" si="101"/>
        <v>0</v>
      </c>
    </row>
    <row r="160" spans="1:17" s="573" customFormat="1" hidden="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29.553299306171404</v>
      </c>
      <c r="N160" s="577">
        <f t="shared" si="100"/>
        <v>29.407957419428662</v>
      </c>
      <c r="O160" s="577">
        <f t="shared" si="100"/>
        <v>29.991471877546683</v>
      </c>
      <c r="P160" s="577">
        <f t="shared" si="100"/>
        <v>0</v>
      </c>
      <c r="Q160" s="577">
        <f t="shared" si="100"/>
        <v>0</v>
      </c>
    </row>
    <row r="161" spans="1:17" s="573" customFormat="1" hidden="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2.1323665315176457</v>
      </c>
      <c r="O161" s="577">
        <f t="shared" si="100"/>
        <v>4.5799891413686602</v>
      </c>
      <c r="P161" s="577">
        <f t="shared" si="100"/>
        <v>0</v>
      </c>
      <c r="Q161" s="577">
        <f t="shared" si="100"/>
        <v>0</v>
      </c>
    </row>
    <row r="162" spans="1:17" s="446" customFormat="1" hidden="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59.106598612342765</v>
      </c>
      <c r="N162" s="610">
        <f t="shared" si="103"/>
        <v>60.967995618251841</v>
      </c>
      <c r="O162" s="610">
        <f t="shared" si="103"/>
        <v>65.191667941209531</v>
      </c>
      <c r="P162" s="610">
        <f t="shared" si="103"/>
        <v>0</v>
      </c>
      <c r="Q162" s="610">
        <f t="shared" si="103"/>
        <v>0</v>
      </c>
    </row>
    <row r="163" spans="1:17" s="573" customFormat="1" hidden="1" outlineLevel="2">
      <c r="A163" s="572"/>
      <c r="B163" s="570"/>
      <c r="C163" s="574"/>
      <c r="D163" s="571"/>
      <c r="E163" s="577"/>
      <c r="F163" s="577"/>
      <c r="G163" s="577"/>
      <c r="H163" s="577"/>
      <c r="I163" s="577"/>
      <c r="J163" s="577"/>
      <c r="K163" s="577"/>
      <c r="L163" s="577"/>
      <c r="M163" s="577"/>
      <c r="N163" s="577"/>
      <c r="O163" s="577"/>
      <c r="P163" s="577"/>
      <c r="Q163" s="577"/>
    </row>
    <row r="164" spans="1:17" s="573" customFormat="1" hidden="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59.106598612342765</v>
      </c>
      <c r="N164" s="577">
        <f t="shared" si="104"/>
        <v>60.967995618251841</v>
      </c>
      <c r="O164" s="577">
        <f t="shared" si="104"/>
        <v>65.191667941209531</v>
      </c>
      <c r="P164" s="577">
        <f t="shared" si="104"/>
        <v>0</v>
      </c>
      <c r="Q164" s="577">
        <f t="shared" si="104"/>
        <v>0</v>
      </c>
    </row>
    <row r="165" spans="1:17" s="573" customFormat="1" hidden="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58.513916219693925</v>
      </c>
      <c r="N165" s="577">
        <f t="shared" si="105"/>
        <v>57.409348663710098</v>
      </c>
      <c r="O165" s="577">
        <f t="shared" si="105"/>
        <v>59.896130245669646</v>
      </c>
      <c r="P165" s="577">
        <f t="shared" si="105"/>
        <v>63.582157632645917</v>
      </c>
      <c r="Q165" s="577">
        <f t="shared" si="105"/>
        <v>0</v>
      </c>
    </row>
    <row r="166" spans="1:17" s="259" customFormat="1" hidden="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1</v>
      </c>
      <c r="P166" s="266">
        <f t="shared" si="106"/>
        <v>0</v>
      </c>
      <c r="Q166" s="266">
        <f t="shared" si="106"/>
        <v>0</v>
      </c>
    </row>
    <row r="167" spans="1:17" s="573" customFormat="1" hidden="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0.5926823926488396</v>
      </c>
      <c r="N167" s="610">
        <f t="shared" si="107"/>
        <v>3.558646954541743</v>
      </c>
      <c r="O167" s="610">
        <f t="shared" si="107"/>
        <v>5.2955376955398847</v>
      </c>
      <c r="P167" s="610">
        <f t="shared" si="107"/>
        <v>0</v>
      </c>
      <c r="Q167" s="610">
        <f t="shared" si="107"/>
        <v>0</v>
      </c>
    </row>
    <row r="168" spans="1:17" s="617" customFormat="1" hidden="1" outlineLevel="1">
      <c r="A168" s="612"/>
      <c r="B168" s="613"/>
      <c r="C168" s="614"/>
      <c r="D168" s="615"/>
      <c r="E168" s="616"/>
    </row>
    <row r="169" spans="1:17" hidden="1" outlineLevel="1" collapsed="1">
      <c r="B169" s="85" t="s">
        <v>759</v>
      </c>
      <c r="D169" s="83"/>
    </row>
    <row r="170" spans="1:17" hidden="1" outlineLevel="2">
      <c r="D170" s="83"/>
    </row>
    <row r="171" spans="1:17" s="187" customFormat="1" hidden="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hidden="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57.953611821000059</v>
      </c>
      <c r="N172" s="618">
        <f t="shared" si="108"/>
        <v>58.966754163650776</v>
      </c>
      <c r="O172" s="618">
        <f t="shared" si="108"/>
        <v>63.038444350652235</v>
      </c>
      <c r="P172" s="618">
        <f t="shared" si="108"/>
        <v>0</v>
      </c>
      <c r="Q172" s="618">
        <f t="shared" si="108"/>
        <v>0</v>
      </c>
    </row>
    <row r="173" spans="1:17" s="192" customFormat="1" hidden="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23.181444728400024</v>
      </c>
      <c r="N173" s="618">
        <f t="shared" si="109"/>
        <v>23.586701665460311</v>
      </c>
      <c r="O173" s="618">
        <f t="shared" si="109"/>
        <v>25.215377740260895</v>
      </c>
      <c r="P173" s="618">
        <f t="shared" si="109"/>
        <v>0</v>
      </c>
      <c r="Q173" s="618">
        <f t="shared" si="109"/>
        <v>0</v>
      </c>
    </row>
    <row r="174" spans="1:17" s="192" customFormat="1" hidden="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55.355370765556138</v>
      </c>
      <c r="N174" s="618">
        <f t="shared" si="110"/>
        <v>54.327260024356605</v>
      </c>
      <c r="O174" s="618">
        <f t="shared" si="110"/>
        <v>53.393754490298463</v>
      </c>
      <c r="P174" s="618">
        <f t="shared" si="110"/>
        <v>0</v>
      </c>
      <c r="Q174" s="618">
        <f t="shared" si="110"/>
        <v>0</v>
      </c>
    </row>
    <row r="175" spans="1:17" s="137" customFormat="1" hidden="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22.142148306222456</v>
      </c>
      <c r="N175" s="525">
        <f t="shared" si="111"/>
        <v>21.730904009742645</v>
      </c>
      <c r="O175" s="525">
        <f t="shared" si="111"/>
        <v>21.357501796119386</v>
      </c>
      <c r="P175" s="525">
        <f t="shared" si="111"/>
        <v>0</v>
      </c>
      <c r="Q175" s="525">
        <f t="shared" si="111"/>
        <v>0</v>
      </c>
    </row>
    <row r="176" spans="1:17" s="192" customFormat="1" hidden="1" outlineLevel="1">
      <c r="A176" s="188"/>
      <c r="B176" s="85"/>
      <c r="C176" s="190"/>
      <c r="D176" s="191"/>
      <c r="E176" s="195"/>
    </row>
    <row r="177" spans="1:17" s="192" customFormat="1" hidden="1" outlineLevel="1" collapsed="1">
      <c r="A177" s="188"/>
      <c r="B177" s="85" t="s">
        <v>761</v>
      </c>
      <c r="C177" s="190"/>
      <c r="D177" s="191"/>
      <c r="E177" s="195"/>
    </row>
    <row r="178" spans="1:17" s="192" customFormat="1" hidden="1" outlineLevel="2">
      <c r="A178" s="188"/>
      <c r="B178" s="304"/>
      <c r="C178" s="190"/>
      <c r="D178" s="191"/>
      <c r="E178" s="195"/>
    </row>
    <row r="179" spans="1:17" s="187" customFormat="1" hidden="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0.36544999999999994</v>
      </c>
      <c r="N179" s="291">
        <f xml:space="preserve"> Inp!N$214</f>
        <v>0.57430000000000003</v>
      </c>
      <c r="O179" s="291">
        <f xml:space="preserve"> Inp!O$214</f>
        <v>0</v>
      </c>
      <c r="P179" s="291">
        <f xml:space="preserve"> Inp!P$214</f>
        <v>0</v>
      </c>
      <c r="Q179" s="291">
        <f xml:space="preserve"> Inp!Q$214</f>
        <v>0</v>
      </c>
    </row>
    <row r="180" spans="1:17" s="192" customFormat="1" hidden="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57.953611821000059</v>
      </c>
      <c r="N180" s="618">
        <f t="shared" si="112"/>
        <v>58.966754163650776</v>
      </c>
      <c r="O180" s="618">
        <f t="shared" si="112"/>
        <v>63.038444350652235</v>
      </c>
      <c r="P180" s="618">
        <f t="shared" si="112"/>
        <v>0</v>
      </c>
      <c r="Q180" s="618">
        <f t="shared" si="112"/>
        <v>0</v>
      </c>
    </row>
    <row r="181" spans="1:17" s="310" customFormat="1" hidden="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21.179147439984469</v>
      </c>
      <c r="N181" s="619">
        <f t="shared" si="113"/>
        <v>33.864606916184641</v>
      </c>
      <c r="O181" s="619">
        <f t="shared" si="113"/>
        <v>0</v>
      </c>
      <c r="P181" s="619">
        <f t="shared" si="113"/>
        <v>0</v>
      </c>
      <c r="Q181" s="619">
        <f t="shared" si="113"/>
        <v>0</v>
      </c>
    </row>
    <row r="182" spans="1:17" s="259" customFormat="1" hidden="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55.355370765556138</v>
      </c>
      <c r="N182" s="274">
        <f t="shared" si="114"/>
        <v>54.327260024356605</v>
      </c>
      <c r="O182" s="274">
        <f t="shared" si="114"/>
        <v>53.393754490298463</v>
      </c>
      <c r="P182" s="274">
        <f t="shared" si="114"/>
        <v>0</v>
      </c>
      <c r="Q182" s="274">
        <f t="shared" si="114"/>
        <v>0</v>
      </c>
    </row>
    <row r="183" spans="1:17" s="259" customFormat="1" hidden="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20.229620246272489</v>
      </c>
      <c r="N183" s="311">
        <f t="shared" si="115"/>
        <v>31.200145431987998</v>
      </c>
      <c r="O183" s="311">
        <f t="shared" si="115"/>
        <v>0</v>
      </c>
      <c r="P183" s="311">
        <f t="shared" si="115"/>
        <v>0</v>
      </c>
      <c r="Q183" s="311">
        <f t="shared" si="115"/>
        <v>0</v>
      </c>
    </row>
    <row r="184" spans="1:17" s="148" customFormat="1" hidden="1" outlineLevel="1">
      <c r="A184" s="143"/>
      <c r="B184" s="144"/>
      <c r="C184" s="145"/>
      <c r="D184" s="146"/>
      <c r="E184" s="147"/>
      <c r="G184" s="149"/>
    </row>
    <row r="185" spans="1:17" s="240" customFormat="1" hidden="1" outlineLevel="1" collapsed="1">
      <c r="A185" s="237"/>
      <c r="B185" s="304" t="s">
        <v>1007</v>
      </c>
      <c r="C185" s="238"/>
      <c r="D185" s="239"/>
      <c r="E185" s="196"/>
      <c r="F185" s="196"/>
      <c r="G185" s="196"/>
      <c r="H185" s="196"/>
      <c r="I185" s="196"/>
      <c r="J185" s="196"/>
      <c r="K185" s="196"/>
      <c r="L185" s="196"/>
      <c r="M185" s="196"/>
      <c r="N185" s="196"/>
      <c r="O185" s="196"/>
      <c r="P185" s="196"/>
      <c r="Q185" s="196"/>
    </row>
    <row r="186" spans="1:17" s="240" customFormat="1" hidden="1" outlineLevel="2">
      <c r="A186" s="237"/>
      <c r="B186" s="241"/>
      <c r="C186" s="238"/>
      <c r="D186" s="239"/>
      <c r="E186" s="266"/>
      <c r="F186" s="266"/>
      <c r="G186" s="266"/>
      <c r="H186" s="266"/>
      <c r="I186" s="266"/>
      <c r="J186" s="266"/>
      <c r="K186" s="266"/>
      <c r="L186" s="266"/>
      <c r="M186" s="266"/>
      <c r="N186" s="266"/>
      <c r="O186" s="266"/>
      <c r="P186" s="266"/>
      <c r="Q186" s="266"/>
    </row>
    <row r="187" spans="1:17" s="240" customFormat="1" hidden="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58.513916219693925</v>
      </c>
      <c r="N187" s="274">
        <f t="shared" si="116"/>
        <v>57.409348663710098</v>
      </c>
      <c r="O187" s="274">
        <f t="shared" si="116"/>
        <v>59.896130245669646</v>
      </c>
      <c r="P187" s="274">
        <f t="shared" si="116"/>
        <v>63.582157632645917</v>
      </c>
      <c r="Q187" s="274">
        <f t="shared" si="116"/>
        <v>0</v>
      </c>
    </row>
    <row r="188" spans="1:17" s="240" customFormat="1" hidden="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0.5926823926488396</v>
      </c>
      <c r="N188" s="274">
        <f t="shared" si="117"/>
        <v>3.558646954541743</v>
      </c>
      <c r="O188" s="274">
        <f t="shared" si="117"/>
        <v>5.2955376955398847</v>
      </c>
      <c r="P188" s="274">
        <f t="shared" si="117"/>
        <v>0</v>
      </c>
      <c r="Q188" s="274">
        <f t="shared" si="117"/>
        <v>0</v>
      </c>
    </row>
    <row r="189" spans="1:17" s="240" customFormat="1" hidden="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1.0619872379216044</v>
      </c>
      <c r="O189" s="267">
        <f t="shared" si="118"/>
        <v>1.0884120171673819</v>
      </c>
      <c r="P189" s="267">
        <f t="shared" si="118"/>
        <v>1</v>
      </c>
      <c r="Q189" s="267">
        <f t="shared" si="118"/>
        <v>0</v>
      </c>
    </row>
    <row r="190" spans="1:17" s="581" customFormat="1" hidden="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1.0128913443830675E-2</v>
      </c>
      <c r="N190" s="581">
        <f t="shared" si="119"/>
        <v>6.198723792160446E-2</v>
      </c>
      <c r="O190" s="581">
        <f t="shared" si="119"/>
        <v>8.8412017167381868E-2</v>
      </c>
      <c r="P190" s="581">
        <f t="shared" si="119"/>
        <v>0</v>
      </c>
      <c r="Q190" s="581">
        <f t="shared" si="119"/>
        <v>0</v>
      </c>
    </row>
    <row r="191" spans="1:17" s="240" customFormat="1" hidden="1" outlineLevel="2">
      <c r="A191" s="237"/>
      <c r="B191" s="241"/>
      <c r="C191" s="238"/>
      <c r="D191" s="239"/>
      <c r="E191" s="266"/>
      <c r="F191" s="266"/>
      <c r="G191" s="266"/>
      <c r="H191" s="266"/>
      <c r="I191" s="266"/>
      <c r="J191" s="266"/>
      <c r="K191" s="266"/>
      <c r="L191" s="266"/>
      <c r="M191" s="266"/>
      <c r="N191" s="266"/>
      <c r="O191" s="266"/>
      <c r="P191" s="266"/>
      <c r="Q191" s="266"/>
    </row>
    <row r="192" spans="1:17" s="240" customFormat="1" hidden="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29.318552256003944</v>
      </c>
      <c r="N192" s="274">
        <f t="shared" si="120"/>
        <v>28.384890609991995</v>
      </c>
      <c r="O192" s="274">
        <f t="shared" si="120"/>
        <v>28.150266763509752</v>
      </c>
      <c r="P192" s="274">
        <f t="shared" si="120"/>
        <v>0</v>
      </c>
      <c r="Q192" s="274">
        <f t="shared" si="120"/>
        <v>0</v>
      </c>
    </row>
    <row r="193" spans="1:17" s="240" customFormat="1" hidden="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0.25455873106020788</v>
      </c>
      <c r="N193" s="274">
        <f t="shared" si="121"/>
        <v>1.6395691771607213</v>
      </c>
      <c r="O193" s="274">
        <f t="shared" si="121"/>
        <v>3.624048108738624</v>
      </c>
      <c r="P193" s="274">
        <f t="shared" si="121"/>
        <v>0</v>
      </c>
      <c r="Q193" s="274">
        <f t="shared" si="121"/>
        <v>0</v>
      </c>
    </row>
    <row r="194" spans="1:17" s="240" customFormat="1" hidden="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29.316672689199919</v>
      </c>
      <c r="N194" s="274">
        <f t="shared" si="122"/>
        <v>28.327591764594374</v>
      </c>
      <c r="O194" s="274">
        <f t="shared" si="122"/>
        <v>27.35998204358777</v>
      </c>
      <c r="P194" s="274">
        <f t="shared" si="122"/>
        <v>0</v>
      </c>
      <c r="Q194" s="274">
        <f t="shared" si="122"/>
        <v>0</v>
      </c>
    </row>
    <row r="195" spans="1:17" s="240" customFormat="1" hidden="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0.23662661697144077</v>
      </c>
      <c r="N195" s="274">
        <f t="shared" si="123"/>
        <v>1.0803656548342744</v>
      </c>
      <c r="O195" s="274">
        <f t="shared" si="123"/>
        <v>2.6314898339588906</v>
      </c>
      <c r="P195" s="274">
        <f t="shared" si="123"/>
        <v>0</v>
      </c>
      <c r="Q195" s="274">
        <f t="shared" si="123"/>
        <v>0</v>
      </c>
    </row>
    <row r="196" spans="1:17" s="240" customFormat="1" hidden="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1.9811680892791339E-2</v>
      </c>
      <c r="N196" s="274">
        <f t="shared" ref="N196" si="127" xml:space="preserve"> N192 + N193 - N194 - N195</f>
        <v>0.61650236772406686</v>
      </c>
      <c r="O196" s="274">
        <f t="shared" ref="O196" si="128" xml:space="preserve"> O192 + O193 - O194 - O195</f>
        <v>1.7828429947017144</v>
      </c>
      <c r="P196" s="274">
        <f t="shared" ref="P196" si="129" xml:space="preserve"> P192 + P193 - P194 - P195</f>
        <v>0</v>
      </c>
      <c r="Q196" s="274">
        <f t="shared" ref="Q196" si="130" xml:space="preserve"> Q192 + Q193 - Q194 - Q195</f>
        <v>0</v>
      </c>
    </row>
    <row r="197" spans="1:17" s="240" customFormat="1" hidden="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1.010738710368156</v>
      </c>
      <c r="O197" s="267">
        <f t="shared" si="131"/>
        <v>1.0297655789679436</v>
      </c>
      <c r="P197" s="267">
        <f t="shared" si="131"/>
        <v>1</v>
      </c>
      <c r="Q197" s="267">
        <f t="shared" si="131"/>
        <v>0</v>
      </c>
    </row>
    <row r="198" spans="1:17" s="581" customFormat="1" hidden="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3.3858066888579501E-4</v>
      </c>
      <c r="N198" s="581">
        <f t="shared" si="132"/>
        <v>1.0738710368156008E-2</v>
      </c>
      <c r="O198" s="581">
        <f t="shared" si="132"/>
        <v>2.9765578967943591E-2</v>
      </c>
      <c r="P198" s="581">
        <f t="shared" si="132"/>
        <v>0</v>
      </c>
      <c r="Q198" s="581">
        <f t="shared" si="132"/>
        <v>0</v>
      </c>
    </row>
    <row r="199" spans="1:17" s="240" customFormat="1" hidden="1" outlineLevel="2">
      <c r="A199" s="237"/>
      <c r="B199" s="241"/>
      <c r="C199" s="238"/>
      <c r="D199" s="239"/>
      <c r="E199" s="266"/>
      <c r="F199" s="266"/>
      <c r="G199" s="266"/>
      <c r="H199" s="266"/>
      <c r="I199" s="266"/>
      <c r="J199" s="266"/>
      <c r="K199" s="266"/>
      <c r="L199" s="266"/>
      <c r="M199" s="266"/>
      <c r="N199" s="266"/>
      <c r="O199" s="266"/>
      <c r="P199" s="266"/>
      <c r="Q199" s="266"/>
    </row>
    <row r="200" spans="1:17" s="581" customFormat="1" hidden="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1.0128913443830675E-2</v>
      </c>
      <c r="N200" s="581">
        <f t="shared" ref="N200:Q200" si="134" xml:space="preserve"> N190</f>
        <v>6.198723792160446E-2</v>
      </c>
      <c r="O200" s="581">
        <f t="shared" si="134"/>
        <v>8.8412017167381868E-2</v>
      </c>
      <c r="P200" s="581">
        <f t="shared" si="134"/>
        <v>0</v>
      </c>
      <c r="Q200" s="581">
        <f t="shared" si="134"/>
        <v>0</v>
      </c>
    </row>
    <row r="201" spans="1:17" s="581" customFormat="1" hidden="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3.3858066888579501E-4</v>
      </c>
      <c r="N201" s="581">
        <f t="shared" ref="N201:Q201" si="136" xml:space="preserve"> N198</f>
        <v>1.0738710368156008E-2</v>
      </c>
      <c r="O201" s="581">
        <f t="shared" si="136"/>
        <v>2.9765578967943591E-2</v>
      </c>
      <c r="P201" s="581">
        <f t="shared" si="136"/>
        <v>0</v>
      </c>
      <c r="Q201" s="581">
        <f t="shared" si="136"/>
        <v>0</v>
      </c>
    </row>
    <row r="202" spans="1:17" s="197" customFormat="1" hidden="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7.3391611284322478E-2</v>
      </c>
      <c r="O202" s="197">
        <f t="shared" ref="O202" si="141" xml:space="preserve"> (1 + O200) * (1 + O201) -1</f>
        <v>0.12080923101403651</v>
      </c>
      <c r="P202" s="197">
        <f t="shared" ref="P202" si="142" xml:space="preserve"> (1 + P200) * (1 + P201) -1</f>
        <v>0</v>
      </c>
      <c r="Q202" s="197">
        <f t="shared" ref="Q202" si="143" xml:space="preserve"> (1 + Q200) * (1 + Q201) -1</f>
        <v>0</v>
      </c>
    </row>
    <row r="203" spans="1:17" s="137" customFormat="1" hidden="1" outlineLevel="2">
      <c r="A203" s="369"/>
      <c r="B203" s="380"/>
      <c r="C203" s="370"/>
      <c r="D203" s="371"/>
      <c r="E203" s="275"/>
      <c r="F203" s="275"/>
      <c r="G203" s="275"/>
      <c r="H203" s="275"/>
      <c r="I203" s="275"/>
      <c r="J203" s="197"/>
      <c r="K203" s="197"/>
      <c r="L203" s="197"/>
      <c r="M203" s="197"/>
      <c r="N203" s="197"/>
      <c r="O203" s="197"/>
      <c r="P203" s="197"/>
      <c r="Q203" s="197"/>
    </row>
    <row r="204" spans="1:17" s="259" customFormat="1" hidden="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ollapsed="1">
      <c r="A208" s="256"/>
      <c r="B208" s="257" t="s">
        <v>942</v>
      </c>
      <c r="C208" s="258"/>
      <c r="D208" s="255"/>
      <c r="E208" s="196"/>
      <c r="F208" s="196"/>
      <c r="G208" s="196"/>
      <c r="H208" s="196"/>
      <c r="I208" s="196"/>
      <c r="J208" s="196"/>
      <c r="K208" s="196"/>
      <c r="L208" s="196"/>
      <c r="M208" s="196"/>
      <c r="N208" s="196"/>
      <c r="O208" s="196"/>
      <c r="P208" s="196"/>
      <c r="Q208" s="196"/>
    </row>
    <row r="209" spans="1:17" s="259" customFormat="1" hidden="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hidden="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13.809264864503801</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hidden="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hidden="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hidden="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hidden="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hidden="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hidden="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7.1918853040036952</v>
      </c>
      <c r="M216" s="274">
        <f t="shared" si="152"/>
        <v>0</v>
      </c>
      <c r="N216" s="274">
        <f t="shared" si="152"/>
        <v>0</v>
      </c>
      <c r="O216" s="274">
        <f t="shared" si="152"/>
        <v>0</v>
      </c>
      <c r="P216" s="274">
        <f t="shared" si="152"/>
        <v>0</v>
      </c>
      <c r="Q216" s="274">
        <f t="shared" si="152"/>
        <v>0</v>
      </c>
    </row>
    <row r="217" spans="1:17" s="259" customFormat="1" hidden="1" outlineLevel="2">
      <c r="A217" s="256"/>
      <c r="B217" s="257"/>
      <c r="C217" s="258"/>
      <c r="D217" s="255"/>
      <c r="E217" s="196"/>
      <c r="F217" s="196"/>
      <c r="G217" s="196"/>
      <c r="H217" s="196"/>
      <c r="I217" s="196"/>
      <c r="J217" s="196"/>
      <c r="K217" s="196"/>
      <c r="L217" s="196"/>
      <c r="M217" s="196"/>
      <c r="N217" s="196"/>
      <c r="O217" s="196"/>
      <c r="P217" s="196"/>
      <c r="Q217" s="196"/>
    </row>
    <row r="218" spans="1:17" s="259" customFormat="1" hidden="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hidden="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13.809264864503801</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hidden="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hidden="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hidden="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1.1806332960179113</v>
      </c>
      <c r="P222" s="576">
        <f xml:space="preserve"> Index!P$199</f>
        <v>0</v>
      </c>
      <c r="Q222" s="576">
        <f xml:space="preserve"> Index!Q$199</f>
        <v>0</v>
      </c>
    </row>
    <row r="223" spans="1:17" s="259" customFormat="1" hidden="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4.099811769635564E-2</v>
      </c>
      <c r="P223" s="263">
        <f xml:space="preserve"> Index!P$241</f>
        <v>0</v>
      </c>
      <c r="Q223" s="263">
        <f xml:space="preserve"> Index!Q$241</f>
        <v>0</v>
      </c>
    </row>
    <row r="224" spans="1:17" s="259" customFormat="1" hidden="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1.1046810909418163</v>
      </c>
      <c r="P224" s="267">
        <f t="shared" ref="P224" si="159" xml:space="preserve"> IF(P221 = 1, P222, O224 * (1 + P223))</f>
        <v>1.1046810909418163</v>
      </c>
      <c r="Q224" s="267">
        <f t="shared" ref="Q224" si="160" xml:space="preserve"> IF(Q221 = 1, Q222, P224 * (1 + Q223))</f>
        <v>1.1046810909418163</v>
      </c>
    </row>
    <row r="225" spans="1:17" s="259" customFormat="1" hidden="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7.1712994292755416</v>
      </c>
      <c r="M225" s="274">
        <f t="shared" si="161"/>
        <v>0</v>
      </c>
      <c r="N225" s="274">
        <f t="shared" si="161"/>
        <v>0</v>
      </c>
      <c r="O225" s="274">
        <f t="shared" si="161"/>
        <v>0</v>
      </c>
      <c r="P225" s="274">
        <f t="shared" si="161"/>
        <v>0</v>
      </c>
      <c r="Q225" s="274">
        <f t="shared" si="161"/>
        <v>0</v>
      </c>
    </row>
    <row r="226" spans="1:17" s="259" customFormat="1" hidden="1" outlineLevel="2">
      <c r="A226" s="256"/>
      <c r="B226" s="257"/>
      <c r="C226" s="258"/>
      <c r="D226" s="255"/>
      <c r="E226" s="196"/>
      <c r="F226" s="274"/>
      <c r="G226" s="196"/>
      <c r="H226" s="196"/>
      <c r="I226" s="196"/>
      <c r="J226" s="196"/>
      <c r="K226" s="196"/>
      <c r="L226" s="196"/>
      <c r="M226" s="196"/>
      <c r="N226" s="196"/>
      <c r="O226" s="196"/>
      <c r="P226" s="196"/>
      <c r="Q226" s="196"/>
    </row>
    <row r="227" spans="1:17" s="259" customFormat="1" hidden="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hidden="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7.1918853040036952</v>
      </c>
      <c r="M228" s="577">
        <f t="shared" si="162"/>
        <v>0</v>
      </c>
      <c r="N228" s="577">
        <f t="shared" si="162"/>
        <v>0</v>
      </c>
      <c r="O228" s="577">
        <f t="shared" si="162"/>
        <v>0</v>
      </c>
      <c r="P228" s="577">
        <f t="shared" si="162"/>
        <v>0</v>
      </c>
      <c r="Q228" s="577">
        <f t="shared" si="162"/>
        <v>0</v>
      </c>
    </row>
    <row r="229" spans="1:17" s="573" customFormat="1" hidden="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7.1712994292755416</v>
      </c>
      <c r="M229" s="577">
        <f t="shared" si="163"/>
        <v>0</v>
      </c>
      <c r="N229" s="577">
        <f t="shared" si="163"/>
        <v>0</v>
      </c>
      <c r="O229" s="577">
        <f t="shared" si="163"/>
        <v>0</v>
      </c>
      <c r="P229" s="577">
        <f t="shared" si="163"/>
        <v>0</v>
      </c>
      <c r="Q229" s="577">
        <f t="shared" si="163"/>
        <v>0</v>
      </c>
    </row>
    <row r="230" spans="1:17" s="573" customFormat="1" hidden="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-2.0585874728153541E-2</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ollapsed="1">
      <c r="A232" s="256"/>
      <c r="B232" s="257" t="s">
        <v>951</v>
      </c>
      <c r="C232" s="258"/>
      <c r="D232" s="255"/>
      <c r="E232" s="196"/>
      <c r="F232" s="196"/>
      <c r="G232" s="196"/>
      <c r="H232" s="196"/>
      <c r="I232" s="196"/>
      <c r="J232" s="196"/>
      <c r="K232" s="196"/>
      <c r="L232" s="196"/>
      <c r="M232" s="196"/>
      <c r="N232" s="196"/>
      <c r="O232" s="196"/>
      <c r="P232" s="196"/>
      <c r="Q232" s="196"/>
    </row>
    <row r="233" spans="1:17" s="259" customFormat="1" hidden="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hidden="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7.1712994292755416</v>
      </c>
      <c r="M234" s="274">
        <f t="shared" si="174"/>
        <v>0</v>
      </c>
      <c r="N234" s="274">
        <f t="shared" si="174"/>
        <v>0</v>
      </c>
      <c r="O234" s="274">
        <f t="shared" si="174"/>
        <v>0</v>
      </c>
      <c r="P234" s="274">
        <f t="shared" si="174"/>
        <v>0</v>
      </c>
      <c r="Q234" s="274">
        <f t="shared" si="174"/>
        <v>0</v>
      </c>
    </row>
    <row r="235" spans="1:17" s="259" customFormat="1" hidden="1" outlineLevel="2">
      <c r="A235" s="256"/>
      <c r="B235" s="257"/>
      <c r="C235" s="258"/>
      <c r="D235" s="255"/>
      <c r="E235" s="196"/>
      <c r="F235" s="274"/>
      <c r="G235" s="196"/>
      <c r="H235" s="274"/>
      <c r="I235" s="274"/>
      <c r="J235" s="274"/>
      <c r="K235" s="274"/>
      <c r="L235" s="274"/>
      <c r="M235" s="274"/>
      <c r="N235" s="274"/>
      <c r="O235" s="274"/>
      <c r="P235" s="274"/>
      <c r="Q235" s="274"/>
    </row>
    <row r="236" spans="1:17" s="281" customFormat="1" hidden="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7.1712994292755416</v>
      </c>
      <c r="N236" s="282">
        <f t="shared" si="175"/>
        <v>6.7778497815936714</v>
      </c>
      <c r="O236" s="282">
        <f t="shared" si="175"/>
        <v>6.717683020290246</v>
      </c>
      <c r="P236" s="282">
        <f t="shared" si="175"/>
        <v>7.1048150741327865</v>
      </c>
      <c r="Q236" s="282">
        <f t="shared" si="175"/>
        <v>0</v>
      </c>
    </row>
    <row r="237" spans="1:17" s="259" customFormat="1" hidden="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1.1287393877714991</v>
      </c>
      <c r="P237" s="263">
        <f xml:space="preserve"> Index!P$239</f>
        <v>0</v>
      </c>
      <c r="Q237" s="263">
        <f xml:space="preserve"> Index!Q$239</f>
        <v>0</v>
      </c>
    </row>
    <row r="238" spans="1:17" s="259" customFormat="1" hidden="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6.2264905402869601E-2</v>
      </c>
      <c r="N238" s="274">
        <f t="shared" si="176"/>
        <v>0.39150242789431855</v>
      </c>
      <c r="O238" s="274">
        <f t="shared" si="176"/>
        <v>0.86483039927516103</v>
      </c>
      <c r="P238" s="274">
        <f t="shared" si="176"/>
        <v>-7.1048150741327865</v>
      </c>
      <c r="Q238" s="274">
        <f t="shared" si="176"/>
        <v>0</v>
      </c>
    </row>
    <row r="239" spans="1:17" s="259" customFormat="1" hidden="1" outlineLevel="2">
      <c r="A239" s="256"/>
      <c r="B239" s="257"/>
      <c r="C239" s="258"/>
      <c r="D239" s="255"/>
      <c r="E239" s="196"/>
      <c r="F239" s="196"/>
      <c r="G239" s="196"/>
      <c r="H239" s="196"/>
      <c r="I239" s="196"/>
      <c r="J239" s="196"/>
      <c r="K239" s="196"/>
      <c r="L239" s="196"/>
      <c r="M239" s="196"/>
      <c r="N239" s="196"/>
      <c r="O239" s="196"/>
      <c r="P239" s="196"/>
      <c r="Q239" s="196"/>
    </row>
    <row r="240" spans="1:17" s="292" customFormat="1" hidden="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6.3E-2</v>
      </c>
      <c r="N240" s="291">
        <f xml:space="preserve"> Inp!N$133</f>
        <v>6.3E-2</v>
      </c>
      <c r="O240" s="291">
        <f xml:space="preserve"> Inp!O$133</f>
        <v>6.3E-2</v>
      </c>
      <c r="P240" s="291">
        <f xml:space="preserve"> Inp!P$133</f>
        <v>6.3E-2</v>
      </c>
      <c r="Q240" s="291">
        <f xml:space="preserve"> Inp!Q$133</f>
        <v>6.3E-2</v>
      </c>
    </row>
    <row r="241" spans="1:17" s="281" customFormat="1" hidden="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7.1712994292755416</v>
      </c>
      <c r="N241" s="282">
        <f t="shared" si="177"/>
        <v>6.7778497815936714</v>
      </c>
      <c r="O241" s="282">
        <f t="shared" si="177"/>
        <v>6.717683020290246</v>
      </c>
      <c r="P241" s="282">
        <f t="shared" si="177"/>
        <v>7.1048150741327865</v>
      </c>
      <c r="Q241" s="282">
        <f t="shared" si="177"/>
        <v>0</v>
      </c>
    </row>
    <row r="242" spans="1:17" s="259" customFormat="1" hidden="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6.2264905402869601E-2</v>
      </c>
      <c r="N242" s="274">
        <f t="shared" si="178"/>
        <v>0.39150242789431855</v>
      </c>
      <c r="O242" s="274">
        <f t="shared" si="178"/>
        <v>0.86483039927516103</v>
      </c>
      <c r="P242" s="274">
        <f t="shared" si="178"/>
        <v>-7.1048150741327865</v>
      </c>
      <c r="Q242" s="274">
        <f t="shared" si="178"/>
        <v>0</v>
      </c>
    </row>
    <row r="243" spans="1:17" s="259" customFormat="1" hidden="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0.4557145530847399</v>
      </c>
      <c r="N243" s="274">
        <f t="shared" si="179"/>
        <v>0.45166918919774335</v>
      </c>
      <c r="O243" s="274">
        <f t="shared" si="179"/>
        <v>0.47769834543262063</v>
      </c>
      <c r="P243" s="274">
        <f t="shared" si="179"/>
        <v>0</v>
      </c>
      <c r="Q243" s="274">
        <f t="shared" si="179"/>
        <v>0</v>
      </c>
    </row>
    <row r="244" spans="1:17" s="259" customFormat="1" hidden="1" outlineLevel="2">
      <c r="A244" s="256"/>
      <c r="B244" s="257"/>
      <c r="C244" s="258"/>
      <c r="D244" s="255"/>
      <c r="E244" s="196"/>
      <c r="F244" s="196"/>
      <c r="G244" s="196"/>
      <c r="H244" s="274"/>
      <c r="I244" s="274"/>
      <c r="J244" s="274"/>
      <c r="K244" s="274"/>
      <c r="L244" s="274"/>
      <c r="M244" s="274"/>
      <c r="N244" s="274"/>
      <c r="O244" s="274"/>
      <c r="P244" s="274"/>
      <c r="Q244" s="274"/>
    </row>
    <row r="245" spans="1:17" s="259" customFormat="1" hidden="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7.1712994292755416</v>
      </c>
      <c r="N245" s="274">
        <f t="shared" ref="N245" si="184" xml:space="preserve"> M248</f>
        <v>6.7778497815936714</v>
      </c>
      <c r="O245" s="274">
        <f t="shared" ref="O245" si="185" xml:space="preserve"> N248</f>
        <v>6.717683020290246</v>
      </c>
      <c r="P245" s="274">
        <f t="shared" ref="P245" si="186" xml:space="preserve"> O248</f>
        <v>7.1048150741327865</v>
      </c>
      <c r="Q245" s="274">
        <f t="shared" ref="Q245" si="187" xml:space="preserve"> P248</f>
        <v>0</v>
      </c>
    </row>
    <row r="246" spans="1:17" s="259" customFormat="1" hidden="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6.2264905402869601E-2</v>
      </c>
      <c r="N246" s="274">
        <f t="shared" si="188"/>
        <v>0.39150242789431855</v>
      </c>
      <c r="O246" s="274">
        <f t="shared" si="188"/>
        <v>0.86483039927516103</v>
      </c>
      <c r="P246" s="274">
        <f t="shared" si="188"/>
        <v>-7.1048150741327865</v>
      </c>
      <c r="Q246" s="274">
        <f t="shared" si="188"/>
        <v>0</v>
      </c>
    </row>
    <row r="247" spans="1:17" s="259" customFormat="1" hidden="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0.4557145530847399</v>
      </c>
      <c r="N247" s="274">
        <f t="shared" si="189"/>
        <v>0.45166918919774335</v>
      </c>
      <c r="O247" s="274">
        <f t="shared" si="189"/>
        <v>0.47769834543262063</v>
      </c>
      <c r="P247" s="274">
        <f t="shared" si="189"/>
        <v>0</v>
      </c>
      <c r="Q247" s="274">
        <f t="shared" si="189"/>
        <v>0</v>
      </c>
    </row>
    <row r="248" spans="1:17" s="259" customFormat="1" hidden="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7.1712994292755416</v>
      </c>
      <c r="M248" s="274">
        <f t="shared" si="190"/>
        <v>6.7778497815936714</v>
      </c>
      <c r="N248" s="274">
        <f t="shared" si="190"/>
        <v>6.717683020290246</v>
      </c>
      <c r="O248" s="274">
        <f t="shared" si="190"/>
        <v>7.1048150741327865</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ollapsed="1">
      <c r="A250" s="256"/>
      <c r="B250" s="257" t="s">
        <v>956</v>
      </c>
      <c r="C250" s="258"/>
      <c r="D250" s="255"/>
      <c r="E250" s="196"/>
      <c r="F250" s="196"/>
      <c r="G250" s="196"/>
      <c r="H250" s="196"/>
      <c r="I250" s="196"/>
      <c r="J250" s="196"/>
      <c r="K250" s="196"/>
      <c r="L250" s="196"/>
      <c r="M250" s="196"/>
      <c r="N250" s="196"/>
      <c r="O250" s="196"/>
      <c r="P250" s="196"/>
      <c r="Q250" s="196"/>
    </row>
    <row r="251" spans="1:17" s="259" customFormat="1" hidden="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7.1712994292755416</v>
      </c>
      <c r="N251" s="274">
        <f t="shared" si="191"/>
        <v>6.7778497815936714</v>
      </c>
      <c r="O251" s="274">
        <f t="shared" si="191"/>
        <v>6.717683020290246</v>
      </c>
      <c r="P251" s="274">
        <f t="shared" si="191"/>
        <v>7.1048150741327865</v>
      </c>
      <c r="Q251" s="274">
        <f t="shared" si="191"/>
        <v>0</v>
      </c>
    </row>
    <row r="252" spans="1:17" s="259" customFormat="1" hidden="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6.2264905402869601E-2</v>
      </c>
      <c r="N252" s="274">
        <f t="shared" si="192"/>
        <v>0.39150242789431855</v>
      </c>
      <c r="O252" s="274">
        <f t="shared" si="192"/>
        <v>0.86483039927516103</v>
      </c>
      <c r="P252" s="274">
        <f t="shared" si="192"/>
        <v>-7.1048150741327865</v>
      </c>
      <c r="Q252" s="274">
        <f t="shared" si="192"/>
        <v>0</v>
      </c>
    </row>
    <row r="253" spans="1:17" s="259" customFormat="1" hidden="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0.4557145530847399</v>
      </c>
      <c r="N253" s="274">
        <f t="shared" si="193"/>
        <v>0.45166918919774335</v>
      </c>
      <c r="O253" s="274">
        <f t="shared" si="193"/>
        <v>0.47769834543262063</v>
      </c>
      <c r="P253" s="274">
        <f t="shared" si="193"/>
        <v>0</v>
      </c>
      <c r="Q253" s="274">
        <f t="shared" si="193"/>
        <v>0</v>
      </c>
    </row>
    <row r="254" spans="1:17" s="259" customFormat="1" hidden="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7.1712994292755416</v>
      </c>
      <c r="M254" s="274">
        <f t="shared" si="194"/>
        <v>6.7778497815936714</v>
      </c>
      <c r="N254" s="274">
        <f t="shared" si="194"/>
        <v>6.717683020290246</v>
      </c>
      <c r="O254" s="274">
        <f t="shared" si="194"/>
        <v>7.1048150741327865</v>
      </c>
      <c r="P254" s="274">
        <f t="shared" si="194"/>
        <v>0</v>
      </c>
      <c r="Q254" s="274">
        <f t="shared" si="194"/>
        <v>0</v>
      </c>
    </row>
    <row r="255" spans="1:17" s="259" customFormat="1" hidden="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3.5856497146377708</v>
      </c>
      <c r="M255" s="274">
        <f t="shared" si="195"/>
        <v>7.005707058136041</v>
      </c>
      <c r="N255" s="274">
        <f t="shared" si="195"/>
        <v>6.9435176148891173</v>
      </c>
      <c r="O255" s="274">
        <f t="shared" si="195"/>
        <v>7.3436642468490962</v>
      </c>
      <c r="P255" s="274">
        <f t="shared" si="195"/>
        <v>0</v>
      </c>
      <c r="Q255" s="274">
        <f t="shared" si="195"/>
        <v>0</v>
      </c>
    </row>
    <row r="256" spans="1:17" s="259" customFormat="1" hidden="1" outlineLevel="2">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1.1806332960179113</v>
      </c>
      <c r="P257" s="263">
        <f xml:space="preserve"> Index!P$199</f>
        <v>0</v>
      </c>
      <c r="Q257" s="263">
        <f xml:space="preserve"> Index!Q$199</f>
        <v>0</v>
      </c>
    </row>
    <row r="258" spans="1:17" s="259" customFormat="1" hidden="1" outlineLevel="2">
      <c r="A258" s="256"/>
      <c r="B258" s="257"/>
      <c r="C258" s="258"/>
      <c r="D258" s="255"/>
      <c r="E258" s="196"/>
      <c r="F258" s="196"/>
      <c r="G258" s="196"/>
      <c r="H258" s="196"/>
      <c r="I258" s="196"/>
      <c r="J258" s="196"/>
      <c r="K258" s="196"/>
      <c r="L258" s="196"/>
      <c r="M258" s="196"/>
      <c r="N258" s="196"/>
      <c r="O258" s="196"/>
      <c r="P258" s="196"/>
      <c r="Q258" s="196"/>
    </row>
    <row r="259" spans="1:17" s="573" customFormat="1" hidden="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6.8497877234033373</v>
      </c>
      <c r="N259" s="577">
        <f t="shared" si="196"/>
        <v>6.2445697192139704</v>
      </c>
      <c r="O259" s="577">
        <f t="shared" si="196"/>
        <v>5.6898979919911836</v>
      </c>
      <c r="P259" s="577">
        <f t="shared" si="196"/>
        <v>0</v>
      </c>
      <c r="Q259" s="577">
        <f t="shared" si="196"/>
        <v>0</v>
      </c>
    </row>
    <row r="260" spans="1:17" s="573" customFormat="1" hidden="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5.9473375618138473E-2</v>
      </c>
      <c r="N260" s="577">
        <f t="shared" si="197"/>
        <v>0.36069908378122489</v>
      </c>
      <c r="O260" s="577">
        <f t="shared" si="197"/>
        <v>0.7325139839712268</v>
      </c>
      <c r="P260" s="577">
        <f t="shared" si="197"/>
        <v>0</v>
      </c>
      <c r="Q260" s="577">
        <f t="shared" si="197"/>
        <v>0</v>
      </c>
    </row>
    <row r="261" spans="1:17" s="573" customFormat="1" hidden="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0.43528344923835299</v>
      </c>
      <c r="N261" s="577">
        <f t="shared" si="198"/>
        <v>0.41613193458869729</v>
      </c>
      <c r="O261" s="577">
        <f t="shared" si="198"/>
        <v>0.40461195448563181</v>
      </c>
      <c r="P261" s="577">
        <f t="shared" si="198"/>
        <v>0</v>
      </c>
      <c r="Q261" s="577">
        <f t="shared" si="198"/>
        <v>0</v>
      </c>
    </row>
    <row r="262" spans="1:17" s="573" customFormat="1" hidden="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6.9046324322519004</v>
      </c>
      <c r="M262" s="577">
        <f t="shared" si="199"/>
        <v>6.473977649783123</v>
      </c>
      <c r="N262" s="577">
        <f t="shared" si="199"/>
        <v>6.1891368684064982</v>
      </c>
      <c r="O262" s="577">
        <f t="shared" si="199"/>
        <v>6.0178000214767779</v>
      </c>
      <c r="P262" s="577">
        <f t="shared" si="199"/>
        <v>0</v>
      </c>
      <c r="Q262" s="577">
        <f t="shared" si="199"/>
        <v>0</v>
      </c>
    </row>
    <row r="263" spans="1:17" s="573" customFormat="1" hidden="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6.6916193744022987</v>
      </c>
      <c r="N263" s="577">
        <f t="shared" si="200"/>
        <v>6.3972028357008464</v>
      </c>
      <c r="O263" s="577">
        <f t="shared" si="200"/>
        <v>6.2201059987195935</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ollapsed="1">
      <c r="A265" s="572"/>
      <c r="B265" s="602" t="s">
        <v>962</v>
      </c>
      <c r="C265" s="574"/>
      <c r="D265" s="571"/>
      <c r="E265" s="577"/>
      <c r="F265" s="577"/>
      <c r="G265" s="577"/>
      <c r="H265" s="577"/>
      <c r="I265" s="577"/>
      <c r="J265" s="577"/>
      <c r="K265" s="577"/>
      <c r="L265" s="577"/>
      <c r="M265" s="577"/>
      <c r="N265" s="577"/>
      <c r="O265" s="577"/>
      <c r="P265" s="577"/>
      <c r="Q265" s="577"/>
    </row>
    <row r="266" spans="1:17" s="573" customFormat="1" hidden="1" outlineLevel="2">
      <c r="A266" s="572"/>
      <c r="B266" s="570"/>
      <c r="C266" s="574"/>
      <c r="D266" s="571"/>
      <c r="E266" s="577"/>
      <c r="F266" s="577"/>
      <c r="G266" s="577"/>
      <c r="H266" s="577"/>
      <c r="I266" s="577"/>
      <c r="J266" s="577"/>
      <c r="K266" s="577"/>
      <c r="L266" s="577"/>
      <c r="M266" s="577"/>
      <c r="N266" s="577"/>
      <c r="O266" s="577"/>
      <c r="P266" s="577"/>
      <c r="Q266" s="577"/>
    </row>
    <row r="267" spans="1:17" s="607" customFormat="1" hidden="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6.9046324322519048</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hidden="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6.9046324322519057</v>
      </c>
      <c r="N268" s="575">
        <f xml:space="preserve"> PR19FDPublishedTables!N$247</f>
        <v>6.4696405890200346</v>
      </c>
      <c r="O268" s="575">
        <f xml:space="preserve"> PR19FDPublishedTables!O$247</f>
        <v>6.0620532319117757</v>
      </c>
      <c r="P268" s="575">
        <f xml:space="preserve"> PR19FDPublishedTables!P$247</f>
        <v>5.6801438783013332</v>
      </c>
      <c r="Q268" s="575">
        <f xml:space="preserve"> PR19FDPublishedTables!Q$247</f>
        <v>5.3222948139683499</v>
      </c>
    </row>
    <row r="269" spans="1:17" s="573" customFormat="1" hidden="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5.5283838090249372E-2</v>
      </c>
      <c r="N269" s="577">
        <f t="shared" ref="N269" si="204" xml:space="preserve"> IF(N$12 = 1, N268 * (N$17 - 1) * N$13, 0)</f>
        <v>0.23767640138384105</v>
      </c>
      <c r="O269" s="577">
        <f t="shared" ref="O269" si="205" xml:space="preserve"> IF(O$12 = 1, O268 * (O$17 - 1) * O$13, 0)</f>
        <v>0.5318922498310672</v>
      </c>
      <c r="P269" s="577">
        <f t="shared" ref="P269" si="206" xml:space="preserve"> IF(P$12 = 1, P268 * (P$17 - 1) * P$13, 0)</f>
        <v>0</v>
      </c>
      <c r="Q269" s="577">
        <f t="shared" ref="Q269" si="207" xml:space="preserve"> IF(Q$12 = 1, Q268 * (Q$17 - 1) * Q$13, 0)</f>
        <v>0</v>
      </c>
    </row>
    <row r="270" spans="1:17" s="573" customFormat="1" hidden="1" outlineLevel="2">
      <c r="A270" s="572"/>
      <c r="B270" s="570"/>
      <c r="C270" s="574"/>
      <c r="D270" s="639"/>
      <c r="E270" s="577"/>
      <c r="F270" s="577"/>
      <c r="G270" s="577"/>
      <c r="H270" s="577"/>
      <c r="I270" s="577"/>
      <c r="J270" s="577"/>
      <c r="K270" s="577"/>
      <c r="L270" s="577"/>
      <c r="M270" s="577"/>
      <c r="N270" s="577"/>
      <c r="O270" s="577"/>
      <c r="P270" s="577"/>
      <c r="Q270" s="577"/>
    </row>
    <row r="271" spans="1:17" s="573" customFormat="1" hidden="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6.8493485941616568</v>
      </c>
      <c r="N271" s="577">
        <f t="shared" si="208"/>
        <v>6.2319641876361933</v>
      </c>
      <c r="O271" s="577">
        <f t="shared" si="208"/>
        <v>5.5301609820807087</v>
      </c>
      <c r="P271" s="577">
        <f t="shared" si="208"/>
        <v>5.6801438783013332</v>
      </c>
      <c r="Q271" s="577">
        <f xml:space="preserve"> IF(Q$12 = 1, Q268 - Q269, 0)</f>
        <v>5.3222948139683499</v>
      </c>
    </row>
    <row r="272" spans="1:17" s="573" customFormat="1" hidden="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5.5283838090249372E-2</v>
      </c>
      <c r="N272" s="577">
        <f t="shared" si="209"/>
        <v>0.23767640138384105</v>
      </c>
      <c r="O272" s="577">
        <f t="shared" si="209"/>
        <v>0.5318922498310672</v>
      </c>
      <c r="P272" s="577">
        <f t="shared" si="209"/>
        <v>0</v>
      </c>
      <c r="Q272" s="577">
        <f t="shared" si="209"/>
        <v>0</v>
      </c>
    </row>
    <row r="273" spans="1:17" s="573" customFormat="1" hidden="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0.43499184323187018</v>
      </c>
      <c r="N273" s="575">
        <f xml:space="preserve"> PR19FDPublishedTables!N$248</f>
        <v>0.40758735710826155</v>
      </c>
      <c r="O273" s="575">
        <f xml:space="preserve"> PR19FDPublishedTables!O$248</f>
        <v>0.38190935361044193</v>
      </c>
      <c r="P273" s="575">
        <f xml:space="preserve"> PR19FDPublishedTables!P$248</f>
        <v>0.35784906433298364</v>
      </c>
      <c r="Q273" s="575">
        <f xml:space="preserve"> PR19FDPublishedTables!Q$248</f>
        <v>0.33530457328000624</v>
      </c>
    </row>
    <row r="274" spans="1:17" s="573" customFormat="1" hidden="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hidden="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6.4696405890200355</v>
      </c>
      <c r="N275" s="575">
        <f xml:space="preserve"> PR19FDPublishedTables!N$250</f>
        <v>6.062053231911773</v>
      </c>
      <c r="O275" s="575">
        <f xml:space="preserve"> PR19FDPublishedTables!O$250</f>
        <v>5.680143878301334</v>
      </c>
      <c r="P275" s="575">
        <f xml:space="preserve"> PR19FDPublishedTables!P$250</f>
        <v>5.3222948139683499</v>
      </c>
      <c r="Q275" s="575">
        <f xml:space="preserve"> PR19FDPublishedTables!Q$250</f>
        <v>4.9869902406883435</v>
      </c>
    </row>
    <row r="276" spans="1:17" s="573" customFormat="1" hidden="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6.6871365106359706</v>
      </c>
      <c r="N276" s="575">
        <f xml:space="preserve"> PR19FDPublishedTables!N$254</f>
        <v>6.2658469104659034</v>
      </c>
      <c r="O276" s="575">
        <f xml:space="preserve"> PR19FDPublishedTables!O$254</f>
        <v>5.8710985551065544</v>
      </c>
      <c r="P276" s="575">
        <f xml:space="preserve"> PR19FDPublishedTables!P$254</f>
        <v>5.5012193461348415</v>
      </c>
      <c r="Q276" s="575">
        <f xml:space="preserve"> PR19FDPublishedTables!Q$254</f>
        <v>5.1546425273283472</v>
      </c>
    </row>
    <row r="277" spans="1:17" s="573" customFormat="1" hidden="1" outlineLevel="2">
      <c r="A277" s="572"/>
      <c r="B277" s="570"/>
      <c r="C277" s="574"/>
      <c r="D277" s="571"/>
      <c r="E277" s="577"/>
      <c r="F277" s="577"/>
      <c r="G277" s="577"/>
      <c r="H277" s="577"/>
      <c r="I277" s="577"/>
      <c r="J277" s="577"/>
      <c r="K277" s="577"/>
      <c r="L277" s="577"/>
      <c r="M277" s="577"/>
      <c r="N277" s="577"/>
      <c r="O277" s="577"/>
      <c r="P277" s="577"/>
      <c r="Q277" s="577"/>
    </row>
    <row r="278" spans="1:17" s="607" customFormat="1" hidden="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hidden="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5.7204284608673106</v>
      </c>
      <c r="O279" s="575">
        <f xml:space="preserve"> PR19FDPublishedTables!O$285</f>
        <v>11.354655239360444</v>
      </c>
      <c r="P279" s="575">
        <f xml:space="preserve"> PR19FDPublishedTables!P$285</f>
        <v>17.051145069833954</v>
      </c>
      <c r="Q279" s="575">
        <f xml:space="preserve"> PR19FDPublishedTables!Q$285</f>
        <v>22.168409039475851</v>
      </c>
    </row>
    <row r="280" spans="1:17" s="573" customFormat="1" hidden="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0.21015245472215469</v>
      </c>
      <c r="O280" s="577">
        <f t="shared" ref="O280" si="215" xml:space="preserve"> IF(O$12 = 1, O279 * (O$17 - 1) * O$13, 0)</f>
        <v>0.99627187196686706</v>
      </c>
      <c r="P280" s="577">
        <f t="shared" ref="P280" si="216" xml:space="preserve"> IF(P$12 = 1, P279 * (P$17 - 1) * P$13, 0)</f>
        <v>0</v>
      </c>
      <c r="Q280" s="577">
        <f t="shared" ref="Q280" si="217" xml:space="preserve"> IF(Q$12 = 1, Q279 * (Q$17 - 1) * Q$13, 0)</f>
        <v>0</v>
      </c>
    </row>
    <row r="281" spans="1:17" s="573" customFormat="1" hidden="1" outlineLevel="2">
      <c r="A281" s="572"/>
      <c r="B281" s="570"/>
      <c r="C281" s="574"/>
      <c r="D281" s="639"/>
      <c r="E281" s="577"/>
      <c r="F281" s="577"/>
      <c r="G281" s="577"/>
      <c r="H281" s="577"/>
      <c r="I281" s="577"/>
      <c r="J281" s="577"/>
      <c r="K281" s="577"/>
      <c r="L281" s="577"/>
      <c r="M281" s="577"/>
      <c r="N281" s="577"/>
      <c r="O281" s="577"/>
      <c r="P281" s="577"/>
      <c r="Q281" s="577"/>
    </row>
    <row r="282" spans="1:17" s="573" customFormat="1" hidden="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5.5102760061451557</v>
      </c>
      <c r="O282" s="577">
        <f t="shared" si="218"/>
        <v>10.358383367393577</v>
      </c>
      <c r="P282" s="577">
        <f t="shared" si="218"/>
        <v>17.051145069833954</v>
      </c>
      <c r="Q282" s="577">
        <f xml:space="preserve"> IF(Q$12 = 1, Q279 - Q280, 0)</f>
        <v>22.168409039475851</v>
      </c>
    </row>
    <row r="283" spans="1:17" s="573" customFormat="1" hidden="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0.21015245472215469</v>
      </c>
      <c r="O283" s="577">
        <f t="shared" si="219"/>
        <v>0.99627187196686706</v>
      </c>
      <c r="P283" s="577">
        <f t="shared" si="219"/>
        <v>0</v>
      </c>
      <c r="Q283" s="577">
        <f t="shared" si="219"/>
        <v>0</v>
      </c>
    </row>
    <row r="284" spans="1:17" s="573" customFormat="1" hidden="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5.9064826648087863</v>
      </c>
      <c r="N284" s="575">
        <f xml:space="preserve"> PR19FDPublishedTables!N$286</f>
        <v>6.1895857217633381</v>
      </c>
      <c r="O284" s="575">
        <f xml:space="preserve"> PR19FDPublishedTables!O$286</f>
        <v>6.6203749205505629</v>
      </c>
      <c r="P284" s="575">
        <f xml:space="preserve"> PR19FDPublishedTables!P$286</f>
        <v>6.3928612380396244</v>
      </c>
      <c r="Q284" s="575">
        <f xml:space="preserve"> PR19FDPublishedTables!Q$286</f>
        <v>6.3270648916518555</v>
      </c>
    </row>
    <row r="285" spans="1:17" s="573" customFormat="1" hidden="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0.18605420394147731</v>
      </c>
      <c r="N285" s="575">
        <f xml:space="preserve"> PR19FDPublishedTables!N$287</f>
        <v>0.55535894327018598</v>
      </c>
      <c r="O285" s="575">
        <f xml:space="preserve"> PR19FDPublishedTables!O$287</f>
        <v>0.92388509007704989</v>
      </c>
      <c r="P285" s="575">
        <f xml:space="preserve"> PR19FDPublishedTables!P$287</f>
        <v>1.2755972683977865</v>
      </c>
      <c r="Q285" s="575">
        <f xml:space="preserve"> PR19FDPublishedTables!Q$287</f>
        <v>1.5959123135740065</v>
      </c>
    </row>
    <row r="286" spans="1:17" s="573" customFormat="1" hidden="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5.7204284608673088</v>
      </c>
      <c r="N286" s="575">
        <f xml:space="preserve"> PR19FDPublishedTables!N$288</f>
        <v>11.354655239360463</v>
      </c>
      <c r="O286" s="575">
        <f xml:space="preserve"> PR19FDPublishedTables!O$288</f>
        <v>17.051145069833957</v>
      </c>
      <c r="P286" s="575">
        <f xml:space="preserve"> PR19FDPublishedTables!P$288</f>
        <v>22.168409039475794</v>
      </c>
      <c r="Q286" s="575">
        <f xml:space="preserve"> PR19FDPublishedTables!Q$288</f>
        <v>26.899561617553697</v>
      </c>
    </row>
    <row r="287" spans="1:17" s="573" customFormat="1" hidden="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2.8602142304336544</v>
      </c>
      <c r="N287" s="575">
        <f xml:space="preserve"> PR19FDPublishedTables!N$292</f>
        <v>8.537541850113886</v>
      </c>
      <c r="O287" s="575">
        <f xml:space="preserve"> PR19FDPublishedTables!O$292</f>
        <v>14.2029001545972</v>
      </c>
      <c r="P287" s="575">
        <f xml:space="preserve"> PR19FDPublishedTables!P$292</f>
        <v>19.609777054654874</v>
      </c>
      <c r="Q287" s="575">
        <f xml:space="preserve"> PR19FDPublishedTables!Q$292</f>
        <v>24.533985328514774</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ollapsed="1">
      <c r="A289" s="572"/>
      <c r="B289" s="602" t="s">
        <v>967</v>
      </c>
      <c r="C289" s="574"/>
      <c r="D289" s="571"/>
      <c r="E289" s="577"/>
      <c r="F289" s="577"/>
      <c r="G289" s="577"/>
      <c r="H289" s="577"/>
      <c r="I289" s="577"/>
      <c r="J289" s="577"/>
      <c r="K289" s="577"/>
      <c r="L289" s="577"/>
      <c r="M289" s="577"/>
      <c r="N289" s="577"/>
      <c r="O289" s="577"/>
      <c r="P289" s="577"/>
      <c r="Q289" s="577"/>
    </row>
    <row r="290" spans="1:17" s="573" customFormat="1" hidden="1" outlineLevel="2">
      <c r="A290" s="572"/>
      <c r="B290" s="570"/>
      <c r="C290" s="574"/>
      <c r="D290" s="571"/>
      <c r="E290" s="577"/>
      <c r="F290" s="577"/>
      <c r="G290" s="577"/>
      <c r="H290" s="577"/>
      <c r="I290" s="577"/>
      <c r="J290" s="577"/>
      <c r="K290" s="577"/>
      <c r="L290" s="577"/>
      <c r="M290" s="577"/>
      <c r="N290" s="577"/>
      <c r="O290" s="577"/>
      <c r="P290" s="577"/>
      <c r="Q290" s="577"/>
    </row>
    <row r="291" spans="1:17" s="573" customFormat="1" hidden="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6.6916193744022987</v>
      </c>
      <c r="N291" s="577">
        <f t="shared" si="220"/>
        <v>6.3972028357008464</v>
      </c>
      <c r="O291" s="577">
        <f t="shared" si="220"/>
        <v>6.2201059987195935</v>
      </c>
      <c r="P291" s="577">
        <f t="shared" si="220"/>
        <v>0</v>
      </c>
      <c r="Q291" s="577">
        <f t="shared" si="220"/>
        <v>0</v>
      </c>
    </row>
    <row r="292" spans="1:17" s="573" customFormat="1" hidden="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6.6871365106359706</v>
      </c>
      <c r="N292" s="575">
        <f xml:space="preserve"> PR19FDPublishedTables!N$254</f>
        <v>6.2658469104659034</v>
      </c>
      <c r="O292" s="575">
        <f xml:space="preserve"> PR19FDPublishedTables!O$254</f>
        <v>5.8710985551065544</v>
      </c>
      <c r="P292" s="575">
        <f xml:space="preserve"> PR19FDPublishedTables!P$254</f>
        <v>5.5012193461348415</v>
      </c>
      <c r="Q292" s="575">
        <f xml:space="preserve"> PR19FDPublishedTables!Q$254</f>
        <v>5.1546425273283472</v>
      </c>
    </row>
    <row r="293" spans="1:17" s="573" customFormat="1" hidden="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2.8602142304336544</v>
      </c>
      <c r="N293" s="575">
        <f xml:space="preserve"> PR19FDPublishedTables!N$292</f>
        <v>8.537541850113886</v>
      </c>
      <c r="O293" s="575">
        <f xml:space="preserve"> PR19FDPublishedTables!O$292</f>
        <v>14.2029001545972</v>
      </c>
      <c r="P293" s="575">
        <f xml:space="preserve"> PR19FDPublishedTables!P$292</f>
        <v>19.609777054654874</v>
      </c>
      <c r="Q293" s="575">
        <f xml:space="preserve"> PR19FDPublishedTables!Q$292</f>
        <v>24.533985328514774</v>
      </c>
    </row>
    <row r="294" spans="1:17" s="573" customFormat="1" hidden="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16.238970115471925</v>
      </c>
      <c r="N294" s="609">
        <f t="shared" si="221"/>
        <v>21.200591596280635</v>
      </c>
      <c r="O294" s="609">
        <f t="shared" si="221"/>
        <v>26.294104708423347</v>
      </c>
      <c r="P294" s="609">
        <f t="shared" si="221"/>
        <v>25.110996400789716</v>
      </c>
      <c r="Q294" s="609">
        <f t="shared" si="221"/>
        <v>29.688627855843123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ollapsed="1">
      <c r="A296" s="256"/>
      <c r="B296" s="257" t="s">
        <v>936</v>
      </c>
      <c r="C296" s="258"/>
      <c r="D296" s="255"/>
      <c r="E296" s="196"/>
      <c r="F296" s="196"/>
      <c r="G296" s="196"/>
      <c r="H296" s="196"/>
      <c r="I296" s="196"/>
      <c r="J296" s="196"/>
      <c r="K296" s="196"/>
      <c r="L296" s="196"/>
      <c r="M296" s="196"/>
      <c r="N296" s="196"/>
      <c r="O296" s="196"/>
      <c r="P296" s="196"/>
      <c r="Q296" s="196"/>
    </row>
    <row r="297" spans="1:17" s="259" customFormat="1" hidden="1" outlineLevel="2">
      <c r="A297" s="256"/>
      <c r="B297" s="257"/>
      <c r="C297" s="258"/>
      <c r="D297" s="255"/>
      <c r="E297" s="196"/>
      <c r="F297" s="196"/>
      <c r="G297" s="196"/>
      <c r="H297" s="196"/>
      <c r="I297" s="196"/>
      <c r="J297" s="196"/>
      <c r="K297" s="196"/>
      <c r="L297" s="196"/>
      <c r="M297" s="196"/>
      <c r="N297" s="196"/>
      <c r="O297" s="196"/>
      <c r="P297" s="196"/>
      <c r="Q297" s="196"/>
    </row>
    <row r="298" spans="1:17" s="259" customFormat="1" hidden="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1.1806332960179113</v>
      </c>
      <c r="P298" s="267">
        <f t="shared" si="222"/>
        <v>0</v>
      </c>
      <c r="Q298" s="267">
        <f t="shared" si="222"/>
        <v>0</v>
      </c>
    </row>
    <row r="299" spans="1:17" s="259" customFormat="1" hidden="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1.2166959859267552</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ollapsed="1">
      <c r="A301" s="256"/>
      <c r="B301" s="257" t="s">
        <v>969</v>
      </c>
      <c r="C301" s="258"/>
      <c r="D301" s="255"/>
      <c r="E301" s="196"/>
      <c r="F301" s="196"/>
      <c r="G301" s="196"/>
      <c r="H301" s="196"/>
      <c r="I301" s="196"/>
      <c r="J301" s="196"/>
      <c r="K301" s="196"/>
      <c r="M301" s="274"/>
      <c r="N301" s="196"/>
      <c r="O301" s="196"/>
      <c r="P301" s="196"/>
      <c r="Q301" s="196"/>
    </row>
    <row r="302" spans="1:17" s="259" customFormat="1" hidden="1" outlineLevel="2">
      <c r="A302" s="256"/>
      <c r="B302" s="257"/>
      <c r="C302" s="258"/>
      <c r="D302" s="255"/>
      <c r="E302" s="196"/>
      <c r="F302" s="196"/>
      <c r="G302" s="196"/>
      <c r="H302" s="196"/>
      <c r="I302" s="196"/>
      <c r="J302" s="196"/>
      <c r="K302" s="196"/>
      <c r="L302" s="196"/>
      <c r="M302" s="196"/>
      <c r="N302" s="196"/>
      <c r="O302" s="196"/>
      <c r="P302" s="196"/>
      <c r="Q302" s="196"/>
    </row>
    <row r="303" spans="1:17" s="526" customFormat="1" hidden="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7.2101875572430476</v>
      </c>
      <c r="N303" s="525">
        <f t="shared" si="224"/>
        <v>6.9805760974421327</v>
      </c>
      <c r="O303" s="525">
        <f t="shared" si="224"/>
        <v>6.9228760471883781</v>
      </c>
      <c r="P303" s="525">
        <f t="shared" si="224"/>
        <v>0</v>
      </c>
      <c r="Q303" s="525">
        <f t="shared" si="224"/>
        <v>0</v>
      </c>
    </row>
    <row r="304" spans="1:17" s="526" customFormat="1" hidden="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6.2602552105963133E-2</v>
      </c>
      <c r="N304" s="525">
        <f t="shared" si="225"/>
        <v>0.40321231339049451</v>
      </c>
      <c r="O304" s="525">
        <f t="shared" si="225"/>
        <v>0.89124682393300714</v>
      </c>
      <c r="P304" s="525">
        <f t="shared" si="225"/>
        <v>0</v>
      </c>
      <c r="Q304" s="525">
        <f t="shared" si="225"/>
        <v>0</v>
      </c>
    </row>
    <row r="305" spans="1:17" s="526" customFormat="1" hidden="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0.45818577688898771</v>
      </c>
      <c r="N305" s="525">
        <f t="shared" si="226"/>
        <v>0.46517866988245554</v>
      </c>
      <c r="O305" s="525">
        <f t="shared" si="226"/>
        <v>0.4922897408806472</v>
      </c>
      <c r="P305" s="525">
        <f t="shared" si="226"/>
        <v>0</v>
      </c>
      <c r="Q305" s="525">
        <f t="shared" si="226"/>
        <v>0</v>
      </c>
    </row>
    <row r="306" spans="1:17" s="526" customFormat="1" hidden="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7.1950399693832372</v>
      </c>
      <c r="M306" s="525">
        <f t="shared" si="227"/>
        <v>6.8146043324600232</v>
      </c>
      <c r="N306" s="525">
        <f t="shared" si="227"/>
        <v>6.9186097409501723</v>
      </c>
      <c r="O306" s="525">
        <f t="shared" si="227"/>
        <v>7.3218331302407371</v>
      </c>
      <c r="P306" s="525">
        <f t="shared" si="227"/>
        <v>0</v>
      </c>
      <c r="Q306" s="525">
        <f t="shared" si="227"/>
        <v>0</v>
      </c>
    </row>
    <row r="307" spans="1:17" s="573" customFormat="1" hidden="1" outlineLevel="2">
      <c r="A307" s="572"/>
      <c r="B307" s="570"/>
      <c r="C307" s="574"/>
      <c r="D307" s="571"/>
      <c r="E307" s="577"/>
      <c r="F307" s="577"/>
      <c r="G307" s="577"/>
      <c r="H307" s="577"/>
      <c r="I307" s="577"/>
      <c r="J307" s="577"/>
      <c r="K307" s="577"/>
      <c r="L307" s="577"/>
      <c r="M307" s="577"/>
      <c r="N307" s="577"/>
      <c r="O307" s="577"/>
      <c r="P307" s="577"/>
      <c r="Q307" s="577"/>
    </row>
    <row r="308" spans="1:17" s="658" customFormat="1" hidden="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7.2097253233283229</v>
      </c>
      <c r="N308" s="645">
        <f t="shared" ref="N308:Q308" si="229" xml:space="preserve"> IF(N$11 = 1, N271 * N299 - (M312 - M306), N271 * N299)</f>
        <v>6.9664848347316486</v>
      </c>
      <c r="O308" s="645">
        <f t="shared" si="229"/>
        <v>6.7285246684263607</v>
      </c>
      <c r="P308" s="645">
        <f t="shared" si="229"/>
        <v>0</v>
      </c>
      <c r="Q308" s="645">
        <f t="shared" si="229"/>
        <v>0</v>
      </c>
    </row>
    <row r="309" spans="1:17" s="658" customFormat="1" hidden="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5.8192583129701173E-2</v>
      </c>
      <c r="N309" s="645">
        <f>IF(N$11 = 1, (N272 - PR19FDPublishedTables!N237) * N299, N272 * N299)</f>
        <v>0.26568975622469998</v>
      </c>
      <c r="O309" s="645">
        <f>IF(O$11 = 1, (O272 - PR19FDPublishedTables!O237) * O299, O272 * O299)</f>
        <v>0.64715116531501027</v>
      </c>
      <c r="P309" s="645">
        <f>IF(P$11 = 1, (P272 - PR19FDPublishedTables!P237) * P299, P272 * P299)</f>
        <v>0</v>
      </c>
      <c r="Q309" s="645">
        <f>IF(Q$11 = 1, (Q272 - PR19FDPublishedTables!Q237) * Q299, Q272 * Q299)</f>
        <v>0</v>
      </c>
    </row>
    <row r="310" spans="1:17" s="526" customFormat="1" hidden="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0.45787882810685593</v>
      </c>
      <c r="N310" s="525">
        <f t="shared" si="230"/>
        <v>0.45562699923024924</v>
      </c>
      <c r="O310" s="525">
        <f t="shared" si="230"/>
        <v>0.46466757752570642</v>
      </c>
      <c r="P310" s="525">
        <f t="shared" si="230"/>
        <v>0</v>
      </c>
      <c r="Q310" s="525">
        <f t="shared" si="230"/>
        <v>0</v>
      </c>
    </row>
    <row r="311" spans="1:17" s="526" customFormat="1" hidden="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hidden="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7.1950399693832425</v>
      </c>
      <c r="M312" s="525">
        <f t="shared" si="232"/>
        <v>6.8100390783511724</v>
      </c>
      <c r="N312" s="525">
        <f t="shared" si="232"/>
        <v>6.7765475917260991</v>
      </c>
      <c r="O312" s="525">
        <f t="shared" si="232"/>
        <v>6.9110082562156645</v>
      </c>
      <c r="P312" s="525">
        <f t="shared" si="232"/>
        <v>0</v>
      </c>
      <c r="Q312" s="525">
        <f t="shared" si="232"/>
        <v>0</v>
      </c>
    </row>
    <row r="313" spans="1:17" s="573" customFormat="1" hidden="1" outlineLevel="2">
      <c r="A313" s="572"/>
      <c r="B313" s="570"/>
      <c r="C313" s="574"/>
      <c r="D313" s="571"/>
      <c r="E313" s="577"/>
      <c r="F313" s="577"/>
      <c r="G313" s="577"/>
      <c r="I313" s="577"/>
      <c r="J313" s="577"/>
      <c r="K313" s="577"/>
      <c r="L313" s="647"/>
      <c r="M313" s="577"/>
      <c r="N313" s="577"/>
      <c r="O313" s="577"/>
      <c r="P313" s="577"/>
      <c r="Q313" s="577"/>
    </row>
    <row r="314" spans="1:17" s="526" customFormat="1" hidden="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6.1597360119869888</v>
      </c>
      <c r="O314" s="525">
        <f t="shared" si="233"/>
        <v>12.603003463798231</v>
      </c>
      <c r="P314" s="525">
        <f t="shared" si="233"/>
        <v>0</v>
      </c>
      <c r="Q314" s="525">
        <f t="shared" si="233"/>
        <v>0</v>
      </c>
    </row>
    <row r="315" spans="1:17" s="526" customFormat="1" hidden="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0.23492174292465398</v>
      </c>
      <c r="O315" s="525">
        <f t="shared" si="234"/>
        <v>1.2121599875138214</v>
      </c>
      <c r="P315" s="525">
        <f t="shared" si="234"/>
        <v>0</v>
      </c>
      <c r="Q315" s="525">
        <f t="shared" si="234"/>
        <v>0</v>
      </c>
    </row>
    <row r="316" spans="1:17" s="526" customFormat="1" hidden="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6.217250743606499</v>
      </c>
      <c r="N316" s="525">
        <f t="shared" si="235"/>
        <v>6.9191114977012216</v>
      </c>
      <c r="O316" s="525">
        <f t="shared" si="235"/>
        <v>8.0549835911640315</v>
      </c>
      <c r="P316" s="525">
        <f t="shared" si="235"/>
        <v>0</v>
      </c>
      <c r="Q316" s="525">
        <f t="shared" si="235"/>
        <v>0</v>
      </c>
    </row>
    <row r="317" spans="1:17" s="526" customFormat="1" hidden="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0.19584339842360529</v>
      </c>
      <c r="N317" s="525">
        <f t="shared" si="236"/>
        <v>0.62081545073702227</v>
      </c>
      <c r="O317" s="525">
        <f t="shared" si="236"/>
        <v>1.1240872805543252</v>
      </c>
      <c r="P317" s="525">
        <f t="shared" si="236"/>
        <v>0</v>
      </c>
      <c r="Q317" s="525">
        <f t="shared" si="236"/>
        <v>0</v>
      </c>
    </row>
    <row r="318" spans="1:17" s="526" customFormat="1" hidden="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6.0214073451828938</v>
      </c>
      <c r="N318" s="525">
        <f t="shared" si="237"/>
        <v>12.692953801875843</v>
      </c>
      <c r="O318" s="525">
        <f t="shared" si="237"/>
        <v>20.746059761921757</v>
      </c>
      <c r="P318" s="525">
        <f t="shared" si="237"/>
        <v>0</v>
      </c>
      <c r="Q318" s="525">
        <f t="shared" si="237"/>
        <v>0</v>
      </c>
    </row>
    <row r="319" spans="1:17" s="172" customFormat="1" hidden="1" outlineLevel="2">
      <c r="A319" s="586"/>
      <c r="B319" s="587"/>
      <c r="C319" s="646"/>
      <c r="D319" s="589"/>
      <c r="E319" s="647"/>
      <c r="F319" s="647"/>
      <c r="G319" s="647"/>
      <c r="H319" s="647"/>
      <c r="I319" s="647"/>
      <c r="J319" s="647"/>
      <c r="K319" s="647"/>
      <c r="L319" s="647"/>
      <c r="M319" s="647"/>
      <c r="N319" s="647"/>
      <c r="O319" s="647"/>
      <c r="P319" s="647"/>
      <c r="Q319" s="647"/>
    </row>
    <row r="320" spans="1:17" s="526" customFormat="1" hidden="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14.419912880571371</v>
      </c>
      <c r="N320" s="525">
        <f t="shared" si="238"/>
        <v>20.10679694416077</v>
      </c>
      <c r="O320" s="525">
        <f t="shared" si="238"/>
        <v>26.254404179412969</v>
      </c>
      <c r="P320" s="525">
        <f t="shared" si="238"/>
        <v>0</v>
      </c>
      <c r="Q320" s="525">
        <f t="shared" si="238"/>
        <v>0</v>
      </c>
    </row>
    <row r="321" spans="1:17" s="526" customFormat="1" hidden="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0.12079513523566431</v>
      </c>
      <c r="N321" s="525">
        <f t="shared" si="238"/>
        <v>0.90382381253984845</v>
      </c>
      <c r="O321" s="525">
        <f t="shared" si="238"/>
        <v>2.7505579767618391</v>
      </c>
      <c r="P321" s="525">
        <f t="shared" si="238"/>
        <v>0</v>
      </c>
      <c r="Q321" s="525">
        <f t="shared" si="238"/>
        <v>0</v>
      </c>
    </row>
    <row r="322" spans="1:17" s="526" customFormat="1" hidden="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6.217250743606499</v>
      </c>
      <c r="N322" s="525">
        <f t="shared" si="239"/>
        <v>6.9191114977012216</v>
      </c>
      <c r="O322" s="525">
        <f t="shared" si="239"/>
        <v>8.0549835911640315</v>
      </c>
      <c r="P322" s="525">
        <f t="shared" si="239"/>
        <v>0</v>
      </c>
      <c r="Q322" s="525">
        <f t="shared" si="239"/>
        <v>0</v>
      </c>
    </row>
    <row r="323" spans="1:17" s="526" customFormat="1" hidden="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1.1119080034194488</v>
      </c>
      <c r="N323" s="525">
        <f t="shared" si="240"/>
        <v>1.5416211198497272</v>
      </c>
      <c r="O323" s="525">
        <f t="shared" si="240"/>
        <v>2.0810445989606787</v>
      </c>
      <c r="P323" s="525">
        <f t="shared" si="240"/>
        <v>0</v>
      </c>
      <c r="Q323" s="525">
        <f t="shared" si="240"/>
        <v>0</v>
      </c>
    </row>
    <row r="324" spans="1:17" s="526" customFormat="1" hidden="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hidden="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14.39007993876648</v>
      </c>
      <c r="M325" s="525">
        <f t="shared" si="242"/>
        <v>19.646050755994089</v>
      </c>
      <c r="N325" s="525">
        <f t="shared" si="242"/>
        <v>26.388111134552112</v>
      </c>
      <c r="O325" s="525">
        <f t="shared" si="242"/>
        <v>34.978901148378156</v>
      </c>
      <c r="P325" s="525">
        <f t="shared" si="242"/>
        <v>0</v>
      </c>
      <c r="Q325" s="525">
        <f t="shared" si="242"/>
        <v>0</v>
      </c>
    </row>
    <row r="326" spans="1:17" s="526" customFormat="1" hidden="1" outlineLevel="2">
      <c r="A326" s="593"/>
      <c r="B326" s="594"/>
      <c r="C326" s="595"/>
      <c r="D326" s="596"/>
      <c r="E326" s="525"/>
      <c r="F326" s="525"/>
      <c r="G326" s="525"/>
      <c r="H326" s="525"/>
      <c r="I326" s="525"/>
      <c r="J326" s="525"/>
      <c r="K326" s="525"/>
      <c r="L326" s="525"/>
      <c r="M326" s="525"/>
      <c r="N326" s="525"/>
      <c r="O326" s="525"/>
      <c r="P326" s="525"/>
      <c r="Q326" s="525"/>
    </row>
    <row r="327" spans="1:17" s="526" customFormat="1" hidden="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7.005707058136041</v>
      </c>
      <c r="N327" s="525">
        <f t="shared" si="243"/>
        <v>6.9435176148891173</v>
      </c>
      <c r="O327" s="525">
        <f t="shared" si="243"/>
        <v>7.3436642468490962</v>
      </c>
      <c r="P327" s="525">
        <f t="shared" si="243"/>
        <v>0</v>
      </c>
      <c r="Q327" s="525">
        <f t="shared" si="243"/>
        <v>0</v>
      </c>
    </row>
    <row r="328" spans="1:17" s="526" customFormat="1" hidden="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7.0010137800861019</v>
      </c>
      <c r="N328" s="525">
        <f t="shared" si="244"/>
        <v>6.8009440238816721</v>
      </c>
      <c r="O328" s="525">
        <f t="shared" si="244"/>
        <v>6.9316144383614482</v>
      </c>
      <c r="P328" s="525">
        <f t="shared" si="244"/>
        <v>0</v>
      </c>
      <c r="Q328" s="525">
        <f t="shared" si="244"/>
        <v>0</v>
      </c>
    </row>
    <row r="329" spans="1:17" s="526" customFormat="1" hidden="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2.9944654501093755</v>
      </c>
      <c r="N329" s="525">
        <f t="shared" si="245"/>
        <v>9.2666394589353835</v>
      </c>
      <c r="O329" s="525">
        <f t="shared" si="245"/>
        <v>16.768416822535396</v>
      </c>
      <c r="P329" s="525">
        <f t="shared" si="245"/>
        <v>0</v>
      </c>
      <c r="Q329" s="525">
        <f t="shared" si="245"/>
        <v>0</v>
      </c>
    </row>
    <row r="330" spans="1:17" s="529" customFormat="1" hidden="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17.001186288331517</v>
      </c>
      <c r="N330" s="528">
        <f t="shared" si="246"/>
        <v>23.011101097706174</v>
      </c>
      <c r="O330" s="528">
        <f t="shared" si="246"/>
        <v>31.043695507745941</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ollapsed="1">
      <c r="A332" s="572"/>
      <c r="B332" s="570" t="s">
        <v>994</v>
      </c>
      <c r="C332" s="574"/>
      <c r="D332" s="571"/>
      <c r="E332" s="577"/>
      <c r="F332" s="577"/>
      <c r="G332" s="577"/>
      <c r="H332" s="577"/>
      <c r="I332" s="577"/>
      <c r="J332" s="577"/>
      <c r="K332" s="577"/>
      <c r="L332" s="577"/>
      <c r="M332" s="577"/>
      <c r="N332" s="577"/>
      <c r="O332" s="577"/>
      <c r="P332" s="577"/>
      <c r="Q332" s="577"/>
    </row>
    <row r="333" spans="1:17" s="573" customFormat="1" hidden="1" outlineLevel="2">
      <c r="A333" s="572"/>
      <c r="B333" s="570"/>
      <c r="C333" s="574"/>
      <c r="D333" s="571"/>
      <c r="E333" s="577"/>
      <c r="F333" s="577"/>
      <c r="G333" s="577"/>
      <c r="H333" s="577"/>
      <c r="I333" s="577"/>
      <c r="J333" s="577"/>
      <c r="K333" s="577"/>
      <c r="L333" s="577"/>
      <c r="M333" s="577"/>
      <c r="N333" s="577"/>
      <c r="O333" s="577"/>
      <c r="P333" s="577"/>
      <c r="Q333" s="577"/>
    </row>
    <row r="334" spans="1:17" s="573" customFormat="1" hidden="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7.1950399693832372</v>
      </c>
      <c r="M334" s="274">
        <f t="shared" si="247"/>
        <v>6.8146043324600232</v>
      </c>
      <c r="N334" s="577">
        <f t="shared" si="247"/>
        <v>6.9186097409501723</v>
      </c>
      <c r="O334" s="577">
        <f t="shared" si="247"/>
        <v>7.3218331302407371</v>
      </c>
      <c r="P334" s="577">
        <f t="shared" si="247"/>
        <v>0</v>
      </c>
      <c r="Q334" s="577">
        <f t="shared" si="247"/>
        <v>0</v>
      </c>
    </row>
    <row r="335" spans="1:17" s="573" customFormat="1" hidden="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7.1950399693832425</v>
      </c>
      <c r="M335" s="274">
        <f t="shared" si="248"/>
        <v>6.8100390783511724</v>
      </c>
      <c r="N335" s="577">
        <f t="shared" si="248"/>
        <v>6.7765475917260991</v>
      </c>
      <c r="O335" s="577">
        <f t="shared" si="248"/>
        <v>6.9110082562156645</v>
      </c>
      <c r="P335" s="577">
        <f t="shared" si="248"/>
        <v>0</v>
      </c>
      <c r="Q335" s="577">
        <f t="shared" si="248"/>
        <v>0</v>
      </c>
    </row>
    <row r="336" spans="1:17" s="573" customFormat="1" hidden="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6.0214073451828938</v>
      </c>
      <c r="N336" s="577">
        <f t="shared" si="249"/>
        <v>12.692953801875843</v>
      </c>
      <c r="O336" s="577">
        <f t="shared" si="249"/>
        <v>20.746059761921757</v>
      </c>
      <c r="P336" s="577">
        <f t="shared" si="249"/>
        <v>0</v>
      </c>
      <c r="Q336" s="577">
        <f t="shared" si="249"/>
        <v>0</v>
      </c>
    </row>
    <row r="337" spans="1:17" s="446" customFormat="1" hidden="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14.39007993876648</v>
      </c>
      <c r="M337" s="591">
        <f t="shared" si="250"/>
        <v>19.646050755994089</v>
      </c>
      <c r="N337" s="610">
        <f t="shared" si="250"/>
        <v>26.388111134552112</v>
      </c>
      <c r="O337" s="610">
        <f t="shared" si="250"/>
        <v>34.978901148378156</v>
      </c>
      <c r="P337" s="610">
        <f t="shared" si="250"/>
        <v>0</v>
      </c>
      <c r="Q337" s="610">
        <f t="shared" si="250"/>
        <v>0</v>
      </c>
    </row>
    <row r="338" spans="1:17" s="573" customFormat="1" hidden="1" outlineLevel="2">
      <c r="A338" s="572"/>
      <c r="B338" s="570"/>
      <c r="C338" s="574"/>
      <c r="D338" s="571"/>
      <c r="E338" s="577"/>
      <c r="F338" s="577"/>
      <c r="G338" s="577"/>
      <c r="H338" s="577"/>
      <c r="I338" s="577"/>
      <c r="J338" s="577"/>
      <c r="K338" s="577"/>
      <c r="L338" s="577"/>
      <c r="M338" s="577"/>
      <c r="N338" s="577"/>
      <c r="O338" s="577"/>
      <c r="P338" s="577"/>
      <c r="Q338" s="577"/>
    </row>
    <row r="339" spans="1:17" s="573" customFormat="1" hidden="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7.2679179064580222</v>
      </c>
      <c r="N339" s="577">
        <f xml:space="preserve"> M334 * N$22</f>
        <v>7.2370228325578188</v>
      </c>
      <c r="O339" s="577">
        <f t="shared" ref="O339:O341" si="254" xml:space="preserve"> N334 * O$22</f>
        <v>7.530297984141475</v>
      </c>
      <c r="P339" s="577">
        <f t="shared" ref="P339:P341" si="255" xml:space="preserve"> O334 * P$22</f>
        <v>0</v>
      </c>
      <c r="Q339" s="577">
        <f t="shared" ref="Q339:Q341" si="256" xml:space="preserve"> P334 * Q$22</f>
        <v>0</v>
      </c>
    </row>
    <row r="340" spans="1:17" s="573" customFormat="1" hidden="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7.2679179064580275</v>
      </c>
      <c r="N340" s="577">
        <f t="shared" ref="N340:N341" si="258" xml:space="preserve"> M335 * N$22</f>
        <v>7.2321745909563502</v>
      </c>
      <c r="O340" s="577">
        <f t="shared" si="254"/>
        <v>7.3756758337413677</v>
      </c>
      <c r="P340" s="577">
        <f t="shared" si="255"/>
        <v>0</v>
      </c>
      <c r="Q340" s="577">
        <f t="shared" si="256"/>
        <v>0</v>
      </c>
    </row>
    <row r="341" spans="1:17" s="573" customFormat="1" hidden="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6.3946577549116421</v>
      </c>
      <c r="O341" s="577">
        <f t="shared" si="254"/>
        <v>13.815163451312076</v>
      </c>
      <c r="P341" s="577">
        <f t="shared" si="255"/>
        <v>0</v>
      </c>
      <c r="Q341" s="577">
        <f t="shared" si="256"/>
        <v>0</v>
      </c>
    </row>
    <row r="342" spans="1:17" s="446" customFormat="1" hidden="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14.53583581291605</v>
      </c>
      <c r="N342" s="610">
        <f t="shared" si="260"/>
        <v>20.863855178425812</v>
      </c>
      <c r="O342" s="610">
        <f t="shared" si="260"/>
        <v>28.721137269194919</v>
      </c>
      <c r="P342" s="610">
        <f t="shared" si="260"/>
        <v>0</v>
      </c>
      <c r="Q342" s="610">
        <f t="shared" si="260"/>
        <v>0</v>
      </c>
    </row>
    <row r="343" spans="1:17" s="573" customFormat="1" hidden="1" outlineLevel="2">
      <c r="A343" s="572"/>
      <c r="B343" s="570"/>
      <c r="C343" s="574"/>
      <c r="D343" s="571"/>
      <c r="E343" s="577"/>
      <c r="F343" s="577"/>
      <c r="G343" s="577"/>
      <c r="H343" s="577"/>
      <c r="I343" s="577"/>
      <c r="J343" s="577"/>
      <c r="K343" s="577"/>
      <c r="L343" s="577"/>
      <c r="M343" s="577"/>
      <c r="N343" s="577"/>
      <c r="O343" s="577"/>
      <c r="P343" s="577"/>
      <c r="Q343" s="577"/>
    </row>
    <row r="344" spans="1:17" s="573" customFormat="1" hidden="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14.53583581291605</v>
      </c>
      <c r="N344" s="577">
        <f t="shared" si="261"/>
        <v>20.863855178425812</v>
      </c>
      <c r="O344" s="577">
        <f t="shared" si="261"/>
        <v>28.721137269194919</v>
      </c>
      <c r="P344" s="577">
        <f t="shared" si="261"/>
        <v>0</v>
      </c>
      <c r="Q344" s="577">
        <f t="shared" si="261"/>
        <v>0</v>
      </c>
    </row>
    <row r="345" spans="1:17" s="573" customFormat="1" hidden="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14.39007993876648</v>
      </c>
      <c r="N345" s="577">
        <f t="shared" ref="N345" si="266" xml:space="preserve"> M337</f>
        <v>19.646050755994089</v>
      </c>
      <c r="O345" s="577">
        <f t="shared" ref="O345" si="267" xml:space="preserve"> N337</f>
        <v>26.388111134552112</v>
      </c>
      <c r="P345" s="577">
        <f t="shared" ref="P345" si="268" xml:space="preserve"> O337</f>
        <v>34.978901148378156</v>
      </c>
      <c r="Q345" s="577">
        <f t="shared" ref="Q345" si="269" xml:space="preserve"> P337</f>
        <v>0</v>
      </c>
    </row>
    <row r="346" spans="1:17" s="259" customFormat="1" hidden="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1</v>
      </c>
      <c r="P346" s="266">
        <f t="shared" si="270"/>
        <v>0</v>
      </c>
      <c r="Q346" s="266">
        <f t="shared" si="270"/>
        <v>0</v>
      </c>
    </row>
    <row r="347" spans="1:17" s="573" customFormat="1" hidden="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0.14575587414956992</v>
      </c>
      <c r="N347" s="610">
        <f t="shared" si="271"/>
        <v>1.2178044224317226</v>
      </c>
      <c r="O347" s="610">
        <f t="shared" si="271"/>
        <v>2.3330261346428074</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17.001186288331517</v>
      </c>
      <c r="N352" s="618">
        <f t="shared" si="272"/>
        <v>23.011101097706174</v>
      </c>
      <c r="O352" s="618">
        <f t="shared" si="272"/>
        <v>31.043695507745941</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6.8004745153326072</v>
      </c>
      <c r="N353" s="618">
        <f t="shared" si="274"/>
        <v>9.2044404390824699</v>
      </c>
      <c r="O353" s="618">
        <f t="shared" si="274"/>
        <v>12.417478203098376</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16.238970115471925</v>
      </c>
      <c r="N354" s="618">
        <f xml:space="preserve"> N294 * N$13</f>
        <v>21.200591596280635</v>
      </c>
      <c r="O354" s="618">
        <f xml:space="preserve"> O294 * O$13</f>
        <v>26.294104708423347</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6.4955880461887707</v>
      </c>
      <c r="N355" s="525">
        <f t="shared" si="278"/>
        <v>8.4802366385122543</v>
      </c>
      <c r="O355" s="525">
        <f t="shared" ref="O355" si="279" xml:space="preserve"> O351 * O354</f>
        <v>10.51764188336934</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ollapsed="1">
      <c r="A357" s="188"/>
      <c r="B357" s="85" t="s">
        <v>761</v>
      </c>
      <c r="C357" s="190"/>
      <c r="D357" s="191"/>
      <c r="E357" s="195"/>
      <c r="M357" s="446"/>
    </row>
    <row r="358" spans="1:17" s="192" customFormat="1" hidden="1" outlineLevel="2">
      <c r="A358" s="188"/>
      <c r="B358" s="304"/>
      <c r="C358" s="190"/>
      <c r="D358" s="191"/>
      <c r="E358" s="195"/>
    </row>
    <row r="359" spans="1:17" s="187" customFormat="1" hidden="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0.36544999999999994</v>
      </c>
      <c r="N359" s="291">
        <f xml:space="preserve"> Inp!N$214</f>
        <v>0.57430000000000003</v>
      </c>
      <c r="O359" s="291">
        <f xml:space="preserve"> Inp!O$214</f>
        <v>0</v>
      </c>
      <c r="P359" s="291">
        <f xml:space="preserve"> Inp!P$214</f>
        <v>0</v>
      </c>
      <c r="Q359" s="291">
        <f xml:space="preserve"> Inp!Q$214</f>
        <v>0</v>
      </c>
    </row>
    <row r="360" spans="1:17" s="192" customFormat="1" hidden="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17.001186288331517</v>
      </c>
      <c r="N360" s="618">
        <f t="shared" si="282"/>
        <v>23.011101097706174</v>
      </c>
      <c r="O360" s="618">
        <f t="shared" si="282"/>
        <v>31.043695507745941</v>
      </c>
      <c r="P360" s="618">
        <f t="shared" si="282"/>
        <v>0</v>
      </c>
      <c r="Q360" s="618">
        <f t="shared" si="282"/>
        <v>0</v>
      </c>
    </row>
    <row r="361" spans="1:17" s="310" customFormat="1" hidden="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6.2130835290707518</v>
      </c>
      <c r="N361" s="619">
        <f t="shared" si="283"/>
        <v>13.215275360412656</v>
      </c>
      <c r="O361" s="619">
        <f t="shared" si="283"/>
        <v>0</v>
      </c>
      <c r="P361" s="619">
        <f t="shared" si="283"/>
        <v>0</v>
      </c>
      <c r="Q361" s="619">
        <f t="shared" si="283"/>
        <v>0</v>
      </c>
    </row>
    <row r="362" spans="1:17" s="259" customFormat="1" hidden="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16.238970115471925</v>
      </c>
      <c r="N362" s="274">
        <f t="shared" si="284"/>
        <v>21.200591596280635</v>
      </c>
      <c r="O362" s="274">
        <f t="shared" si="284"/>
        <v>26.294104708423347</v>
      </c>
      <c r="P362" s="274">
        <f t="shared" si="284"/>
        <v>0</v>
      </c>
      <c r="Q362" s="274">
        <f t="shared" si="284"/>
        <v>0</v>
      </c>
    </row>
    <row r="363" spans="1:17" s="259" customFormat="1" hidden="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5.9345316286992142</v>
      </c>
      <c r="N363" s="311">
        <f t="shared" ref="N363" si="289" xml:space="preserve"> N359 * N362</f>
        <v>12.175499753743969</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ollapsed="1">
      <c r="A365" s="237"/>
      <c r="B365" s="304" t="s">
        <v>1007</v>
      </c>
      <c r="C365" s="238"/>
      <c r="D365" s="239"/>
      <c r="E365" s="196"/>
      <c r="F365" s="196"/>
      <c r="G365" s="196"/>
      <c r="H365" s="196"/>
      <c r="I365" s="196"/>
      <c r="J365" s="196"/>
      <c r="K365" s="196"/>
      <c r="L365" s="196"/>
      <c r="M365" s="196"/>
      <c r="N365" s="196"/>
      <c r="O365" s="196"/>
      <c r="P365" s="196"/>
      <c r="Q365" s="196"/>
    </row>
    <row r="366" spans="1:17" s="240" customFormat="1" hidden="1" outlineLevel="2">
      <c r="A366" s="237"/>
      <c r="B366" s="241"/>
      <c r="C366" s="238"/>
      <c r="D366" s="239"/>
      <c r="E366" s="266"/>
      <c r="F366" s="266"/>
      <c r="G366" s="266"/>
      <c r="H366" s="266"/>
      <c r="I366" s="266"/>
      <c r="J366" s="266"/>
      <c r="K366" s="266"/>
      <c r="L366" s="266"/>
      <c r="M366" s="266"/>
      <c r="N366" s="266"/>
      <c r="O366" s="266"/>
      <c r="P366" s="266"/>
      <c r="Q366" s="266"/>
    </row>
    <row r="367" spans="1:17" s="240" customFormat="1" hidden="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14.39007993876648</v>
      </c>
      <c r="N367" s="274">
        <f t="shared" si="293"/>
        <v>19.646050755994089</v>
      </c>
      <c r="O367" s="274">
        <f t="shared" si="293"/>
        <v>26.388111134552112</v>
      </c>
      <c r="P367" s="274">
        <f t="shared" si="293"/>
        <v>34.978901148378156</v>
      </c>
      <c r="Q367" s="274">
        <f t="shared" si="293"/>
        <v>0</v>
      </c>
    </row>
    <row r="368" spans="1:17" s="240" customFormat="1" hidden="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0.14575587414956992</v>
      </c>
      <c r="N368" s="274">
        <f t="shared" si="294"/>
        <v>1.2178044224317226</v>
      </c>
      <c r="O368" s="274">
        <f t="shared" si="294"/>
        <v>2.3330261346428074</v>
      </c>
      <c r="P368" s="274">
        <f t="shared" si="294"/>
        <v>0</v>
      </c>
      <c r="Q368" s="274">
        <f t="shared" si="294"/>
        <v>0</v>
      </c>
    </row>
    <row r="369" spans="1:17" s="240" customFormat="1" hidden="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1.0884120171673821</v>
      </c>
      <c r="P369" s="267">
        <f t="shared" ref="P369" si="300" xml:space="preserve"> IF( P367 &lt;&gt; 0, 1 + P368 / P367, 0)</f>
        <v>1</v>
      </c>
      <c r="Q369" s="267">
        <f t="shared" ref="Q369" si="301" xml:space="preserve"> IF( Q367 &lt;&gt; 0, 1 + Q368 / Q367, 0)</f>
        <v>0</v>
      </c>
    </row>
    <row r="370" spans="1:17" s="581" customFormat="1" hidden="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1.0128913443830677E-2</v>
      </c>
      <c r="N370" s="581">
        <f t="shared" si="302"/>
        <v>6.1987237921604453E-2</v>
      </c>
      <c r="O370" s="581">
        <f t="shared" si="302"/>
        <v>8.8412017167382076E-2</v>
      </c>
      <c r="P370" s="581">
        <f t="shared" si="302"/>
        <v>0</v>
      </c>
      <c r="Q370" s="581">
        <f t="shared" si="302"/>
        <v>0</v>
      </c>
    </row>
    <row r="371" spans="1:17" s="240" customFormat="1" hidden="1" outlineLevel="2">
      <c r="A371" s="237"/>
      <c r="B371" s="241"/>
      <c r="C371" s="238"/>
      <c r="D371" s="239"/>
      <c r="E371" s="266"/>
      <c r="F371" s="266"/>
      <c r="G371" s="266"/>
      <c r="H371" s="266"/>
      <c r="I371" s="266"/>
      <c r="J371" s="266"/>
      <c r="K371" s="266"/>
      <c r="L371" s="266"/>
      <c r="M371" s="266"/>
      <c r="N371" s="266"/>
      <c r="O371" s="266"/>
      <c r="P371" s="266"/>
      <c r="Q371" s="266"/>
    </row>
    <row r="372" spans="1:17" s="240" customFormat="1" hidden="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7.2101875572430476</v>
      </c>
      <c r="N372" s="274">
        <f t="shared" si="303"/>
        <v>6.9805760974421327</v>
      </c>
      <c r="O372" s="274">
        <f t="shared" si="303"/>
        <v>6.9228760471883781</v>
      </c>
      <c r="P372" s="274">
        <f t="shared" si="303"/>
        <v>0</v>
      </c>
      <c r="Q372" s="274">
        <f t="shared" si="303"/>
        <v>0</v>
      </c>
    </row>
    <row r="373" spans="1:17" s="240" customFormat="1" hidden="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6.2602552105963133E-2</v>
      </c>
      <c r="N373" s="274">
        <f t="shared" si="304"/>
        <v>0.40321231339049451</v>
      </c>
      <c r="O373" s="274">
        <f t="shared" si="304"/>
        <v>0.89124682393300714</v>
      </c>
      <c r="P373" s="274">
        <f t="shared" si="304"/>
        <v>0</v>
      </c>
      <c r="Q373" s="274">
        <f t="shared" si="304"/>
        <v>0</v>
      </c>
    </row>
    <row r="374" spans="1:17" s="240" customFormat="1" hidden="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7.2097253233283229</v>
      </c>
      <c r="N374" s="274">
        <f t="shared" si="305"/>
        <v>6.9664848347316486</v>
      </c>
      <c r="O374" s="274">
        <f t="shared" si="305"/>
        <v>6.7285246684263607</v>
      </c>
      <c r="P374" s="274">
        <f t="shared" si="305"/>
        <v>0</v>
      </c>
      <c r="Q374" s="274">
        <f t="shared" si="305"/>
        <v>0</v>
      </c>
    </row>
    <row r="375" spans="1:17" s="240" customFormat="1" hidden="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5.8192583129701173E-2</v>
      </c>
      <c r="N375" s="274">
        <f t="shared" si="306"/>
        <v>0.26568975622469998</v>
      </c>
      <c r="O375" s="274">
        <f t="shared" si="306"/>
        <v>0.64715116531501027</v>
      </c>
      <c r="P375" s="274">
        <f t="shared" si="306"/>
        <v>0</v>
      </c>
      <c r="Q375" s="274">
        <f t="shared" si="306"/>
        <v>0</v>
      </c>
    </row>
    <row r="376" spans="1:17" s="240" customFormat="1" hidden="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4.872202890986263E-3</v>
      </c>
      <c r="N376" s="274">
        <f t="shared" ref="N376:Q376" si="308" xml:space="preserve"> N372 + N373 - N374 - N375</f>
        <v>0.15161381987627892</v>
      </c>
      <c r="O376" s="274">
        <f t="shared" si="308"/>
        <v>0.43844703738001412</v>
      </c>
      <c r="P376" s="274">
        <f t="shared" si="308"/>
        <v>0</v>
      </c>
      <c r="Q376" s="274">
        <f t="shared" si="308"/>
        <v>0</v>
      </c>
    </row>
    <row r="377" spans="1:17" s="240" customFormat="1" hidden="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1.0003385806688856</v>
      </c>
      <c r="N377" s="267">
        <f t="shared" si="309"/>
        <v>1.0077172670354637</v>
      </c>
      <c r="O377" s="267">
        <f t="shared" si="309"/>
        <v>1.0166153248007934</v>
      </c>
      <c r="P377" s="267">
        <f t="shared" si="309"/>
        <v>1</v>
      </c>
      <c r="Q377" s="267">
        <f t="shared" si="309"/>
        <v>0</v>
      </c>
    </row>
    <row r="378" spans="1:17" s="581" customFormat="1" hidden="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3.3858066888570106E-4</v>
      </c>
      <c r="N378" s="581">
        <f t="shared" si="310"/>
        <v>7.717267035463651E-3</v>
      </c>
      <c r="O378" s="581">
        <f t="shared" si="310"/>
        <v>1.6615324800793321E-2</v>
      </c>
      <c r="P378" s="581">
        <f t="shared" si="310"/>
        <v>0</v>
      </c>
      <c r="Q378" s="581">
        <f t="shared" si="310"/>
        <v>0</v>
      </c>
    </row>
    <row r="379" spans="1:17" s="240" customFormat="1" hidden="1" outlineLevel="2">
      <c r="A379" s="237"/>
      <c r="B379" s="241"/>
      <c r="C379" s="238"/>
      <c r="D379" s="239"/>
      <c r="E379" s="266"/>
      <c r="F379" s="266"/>
      <c r="G379" s="266"/>
      <c r="H379" s="266"/>
      <c r="I379" s="266"/>
      <c r="J379" s="266"/>
      <c r="K379" s="266"/>
      <c r="L379" s="266"/>
      <c r="M379" s="266"/>
      <c r="N379" s="266"/>
      <c r="O379" s="266"/>
      <c r="P379" s="266"/>
      <c r="Q379" s="266"/>
    </row>
    <row r="380" spans="1:17" s="581" customFormat="1" hidden="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1.0128913443830677E-2</v>
      </c>
      <c r="N380" s="581">
        <f t="shared" si="311"/>
        <v>6.1987237921604453E-2</v>
      </c>
      <c r="O380" s="581">
        <f t="shared" si="311"/>
        <v>8.8412017167382076E-2</v>
      </c>
      <c r="P380" s="581">
        <f t="shared" si="311"/>
        <v>0</v>
      </c>
      <c r="Q380" s="581">
        <f t="shared" si="311"/>
        <v>0</v>
      </c>
    </row>
    <row r="381" spans="1:17" s="581" customFormat="1" hidden="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3.3858066888570106E-4</v>
      </c>
      <c r="N381" s="581">
        <f t="shared" ref="N381:Q381" si="313" xml:space="preserve"> N378</f>
        <v>7.717267035463651E-3</v>
      </c>
      <c r="O381" s="581">
        <f t="shared" si="313"/>
        <v>1.6615324800793321E-2</v>
      </c>
      <c r="P381" s="581">
        <f t="shared" si="313"/>
        <v>0</v>
      </c>
      <c r="Q381" s="581">
        <f t="shared" si="313"/>
        <v>0</v>
      </c>
    </row>
    <row r="382" spans="1:17" s="197" customFormat="1" hidden="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1.0470923567005297E-2</v>
      </c>
      <c r="N382" s="197">
        <f xml:space="preserve"> (1 + N380) * (1 + N381) -1</f>
        <v>7.0182877024900003E-2</v>
      </c>
      <c r="O382" s="197">
        <f t="shared" ref="O382" si="318" xml:space="preserve"> (1 + O380) * (1 + O381) -1</f>
        <v>0.1064963363497049</v>
      </c>
      <c r="P382" s="197">
        <f t="shared" ref="P382" si="319" xml:space="preserve"> (1 + P380) * (1 + P381) -1</f>
        <v>0</v>
      </c>
      <c r="Q382" s="197">
        <f t="shared" ref="Q382" si="320" xml:space="preserve"> (1 + Q380) * (1 + Q381) -1</f>
        <v>0</v>
      </c>
    </row>
    <row r="383" spans="1:17" s="137" customFormat="1" hidden="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ollapsed="1">
      <c r="A386" s="33" t="s">
        <v>1075</v>
      </c>
      <c r="D386" s="253"/>
    </row>
    <row r="387" spans="1:17" s="259" customFormat="1" hidden="1" outlineLevel="1">
      <c r="A387" s="256"/>
      <c r="B387" s="257"/>
      <c r="C387" s="258"/>
      <c r="D387" s="255"/>
      <c r="E387" s="196"/>
      <c r="F387" s="196"/>
      <c r="G387" s="196"/>
      <c r="H387" s="196"/>
      <c r="I387" s="196"/>
      <c r="J387" s="196"/>
      <c r="K387" s="196"/>
      <c r="L387" s="196"/>
      <c r="M387" s="196"/>
      <c r="N387" s="196"/>
      <c r="O387" s="196"/>
      <c r="P387" s="196"/>
      <c r="Q387" s="196"/>
    </row>
    <row r="388" spans="1:17" s="259" customFormat="1" hidden="1" outlineLevel="1" collapsed="1">
      <c r="A388" s="256"/>
      <c r="B388" s="257" t="s">
        <v>942</v>
      </c>
      <c r="C388" s="258"/>
      <c r="D388" s="255"/>
      <c r="E388" s="196"/>
      <c r="F388" s="196"/>
      <c r="G388" s="196"/>
      <c r="H388" s="196"/>
      <c r="I388" s="196"/>
      <c r="J388" s="196"/>
      <c r="K388" s="196"/>
      <c r="L388" s="196"/>
      <c r="M388" s="196"/>
      <c r="N388" s="196"/>
      <c r="O388" s="196"/>
      <c r="P388" s="196"/>
      <c r="Q388" s="196"/>
    </row>
    <row r="389" spans="1:17" s="259" customFormat="1" hidden="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hidden="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0.66895531715041301</v>
      </c>
      <c r="M390" s="575">
        <f>Inp!M$136</f>
        <v>0</v>
      </c>
      <c r="N390" s="575">
        <f>Inp!N$136</f>
        <v>0</v>
      </c>
      <c r="O390" s="575">
        <f>Inp!O$136</f>
        <v>0</v>
      </c>
      <c r="P390" s="575">
        <f>Inp!P$136</f>
        <v>0</v>
      </c>
      <c r="Q390" s="575">
        <f>Inp!Q$136</f>
        <v>0</v>
      </c>
    </row>
    <row r="391" spans="1:17" s="259" customFormat="1" hidden="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hidden="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hidden="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hidden="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hidden="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hidden="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0.3483929058972437</v>
      </c>
      <c r="M396" s="274">
        <f t="shared" si="329"/>
        <v>0</v>
      </c>
      <c r="N396" s="274">
        <f t="shared" si="329"/>
        <v>0</v>
      </c>
      <c r="O396" s="274">
        <f t="shared" si="329"/>
        <v>0</v>
      </c>
      <c r="P396" s="274">
        <f t="shared" si="329"/>
        <v>0</v>
      </c>
      <c r="Q396" s="274">
        <f t="shared" si="329"/>
        <v>0</v>
      </c>
    </row>
    <row r="397" spans="1:17" s="259" customFormat="1" hidden="1" outlineLevel="2">
      <c r="A397" s="256"/>
      <c r="B397" s="257"/>
      <c r="C397" s="258"/>
      <c r="D397" s="255"/>
      <c r="E397" s="196"/>
      <c r="F397" s="196"/>
      <c r="G397" s="196"/>
      <c r="H397" s="196"/>
      <c r="I397" s="196"/>
      <c r="J397" s="196"/>
      <c r="K397" s="196"/>
      <c r="L397" s="196"/>
      <c r="M397" s="196"/>
      <c r="N397" s="196"/>
      <c r="O397" s="196"/>
      <c r="P397" s="196"/>
      <c r="Q397" s="196"/>
    </row>
    <row r="398" spans="1:17" s="259" customFormat="1" hidden="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hidden="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0.66895531715041301</v>
      </c>
      <c r="M399" s="575">
        <f>Inp!M$136</f>
        <v>0</v>
      </c>
      <c r="N399" s="575">
        <f>Inp!N$136</f>
        <v>0</v>
      </c>
      <c r="O399" s="575">
        <f>Inp!O$136</f>
        <v>0</v>
      </c>
      <c r="P399" s="575">
        <f>Inp!P$136</f>
        <v>0</v>
      </c>
      <c r="Q399" s="575">
        <f>Inp!Q$136</f>
        <v>0</v>
      </c>
    </row>
    <row r="400" spans="1:17" s="259" customFormat="1" hidden="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hidden="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hidden="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1.1806332960179113</v>
      </c>
      <c r="P402" s="576">
        <f xml:space="preserve"> Index!P$199</f>
        <v>0</v>
      </c>
      <c r="Q402" s="576">
        <f xml:space="preserve"> Index!Q$199</f>
        <v>0</v>
      </c>
    </row>
    <row r="403" spans="1:17" s="259" customFormat="1" hidden="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4.099811769635564E-2</v>
      </c>
      <c r="P403" s="263">
        <f xml:space="preserve"> Index!P$241</f>
        <v>0</v>
      </c>
      <c r="Q403" s="263">
        <f xml:space="preserve"> Index!Q$241</f>
        <v>0</v>
      </c>
    </row>
    <row r="404" spans="1:17" s="259" customFormat="1" hidden="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1.1046810909418163</v>
      </c>
      <c r="P404" s="267">
        <f t="shared" ref="P404" si="336" xml:space="preserve"> IF(P401 = 1, P402, O404 * (1 + P403))</f>
        <v>1.1046810909418163</v>
      </c>
      <c r="Q404" s="267">
        <f t="shared" ref="Q404" si="337" xml:space="preserve"> IF(Q401 = 1, Q402, P404 * (1 + Q403))</f>
        <v>1.1046810909418163</v>
      </c>
    </row>
    <row r="405" spans="1:17" s="259" customFormat="1" hidden="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0.34739567465483423</v>
      </c>
      <c r="M405" s="274">
        <f t="shared" si="338"/>
        <v>0</v>
      </c>
      <c r="N405" s="274">
        <f t="shared" si="338"/>
        <v>0</v>
      </c>
      <c r="O405" s="274">
        <f t="shared" si="338"/>
        <v>0</v>
      </c>
      <c r="P405" s="274">
        <f t="shared" si="338"/>
        <v>0</v>
      </c>
      <c r="Q405" s="274">
        <f t="shared" si="338"/>
        <v>0</v>
      </c>
    </row>
    <row r="406" spans="1:17" s="259" customFormat="1" hidden="1" outlineLevel="2">
      <c r="A406" s="256"/>
      <c r="B406" s="257"/>
      <c r="C406" s="258"/>
      <c r="D406" s="255"/>
      <c r="E406" s="196"/>
      <c r="F406" s="274"/>
      <c r="G406" s="196"/>
      <c r="H406" s="196"/>
      <c r="I406" s="196"/>
      <c r="J406" s="196"/>
      <c r="K406" s="196"/>
      <c r="L406" s="196"/>
      <c r="M406" s="196"/>
      <c r="N406" s="196"/>
      <c r="O406" s="196"/>
      <c r="P406" s="196"/>
      <c r="Q406" s="196"/>
    </row>
    <row r="407" spans="1:17" s="259" customFormat="1" hidden="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hidden="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0.3483929058972437</v>
      </c>
      <c r="M408" s="577">
        <f t="shared" si="339"/>
        <v>0</v>
      </c>
      <c r="N408" s="577">
        <f t="shared" si="339"/>
        <v>0</v>
      </c>
      <c r="O408" s="577">
        <f t="shared" si="339"/>
        <v>0</v>
      </c>
      <c r="P408" s="577">
        <f t="shared" si="339"/>
        <v>0</v>
      </c>
      <c r="Q408" s="577">
        <f t="shared" si="339"/>
        <v>0</v>
      </c>
    </row>
    <row r="409" spans="1:17" s="573" customFormat="1" hidden="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0.34739567465483423</v>
      </c>
      <c r="M409" s="577">
        <f t="shared" si="340"/>
        <v>0</v>
      </c>
      <c r="N409" s="577">
        <f t="shared" si="340"/>
        <v>0</v>
      </c>
      <c r="O409" s="577">
        <f t="shared" si="340"/>
        <v>0</v>
      </c>
      <c r="P409" s="577">
        <f t="shared" si="340"/>
        <v>0</v>
      </c>
      <c r="Q409" s="577">
        <f t="shared" si="340"/>
        <v>0</v>
      </c>
    </row>
    <row r="410" spans="1:17" s="573" customFormat="1" hidden="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-9.972312424094687E-4</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hidden="1" outlineLevel="1">
      <c r="A411" s="256"/>
      <c r="B411" s="257"/>
      <c r="C411" s="258"/>
      <c r="D411" s="255"/>
      <c r="E411" s="196"/>
      <c r="F411" s="274"/>
      <c r="G411" s="196"/>
      <c r="H411" s="196"/>
      <c r="I411" s="196"/>
      <c r="J411" s="196"/>
      <c r="K411" s="196"/>
      <c r="L411" s="196"/>
      <c r="M411" s="196"/>
      <c r="N411" s="196"/>
      <c r="O411" s="196"/>
      <c r="P411" s="196"/>
      <c r="Q411" s="196"/>
    </row>
    <row r="412" spans="1:17" s="259" customFormat="1" hidden="1" outlineLevel="1" collapsed="1">
      <c r="A412" s="256"/>
      <c r="B412" s="257" t="s">
        <v>951</v>
      </c>
      <c r="C412" s="258"/>
      <c r="D412" s="255"/>
      <c r="E412" s="196"/>
      <c r="F412" s="196"/>
      <c r="G412" s="196"/>
      <c r="H412" s="196"/>
      <c r="I412" s="196"/>
      <c r="J412" s="196"/>
      <c r="K412" s="196"/>
      <c r="L412" s="196"/>
      <c r="M412" s="196"/>
      <c r="N412" s="196"/>
      <c r="O412" s="196"/>
      <c r="P412" s="196"/>
      <c r="Q412" s="196"/>
    </row>
    <row r="413" spans="1:17" s="259" customFormat="1" hidden="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hidden="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0.34739567465483423</v>
      </c>
      <c r="M414" s="274">
        <f t="shared" si="351"/>
        <v>0</v>
      </c>
      <c r="N414" s="274">
        <f t="shared" si="351"/>
        <v>0</v>
      </c>
      <c r="O414" s="274">
        <f t="shared" si="351"/>
        <v>0</v>
      </c>
      <c r="P414" s="274">
        <f t="shared" si="351"/>
        <v>0</v>
      </c>
      <c r="Q414" s="274">
        <f t="shared" si="351"/>
        <v>0</v>
      </c>
    </row>
    <row r="415" spans="1:17" s="259" customFormat="1" hidden="1" outlineLevel="2">
      <c r="A415" s="256"/>
      <c r="B415" s="257"/>
      <c r="C415" s="258"/>
      <c r="D415" s="255"/>
      <c r="E415" s="196"/>
      <c r="F415" s="274"/>
      <c r="G415" s="196"/>
      <c r="H415" s="274"/>
      <c r="I415" s="274"/>
      <c r="J415" s="274"/>
      <c r="K415" s="274"/>
      <c r="L415" s="274"/>
      <c r="M415" s="274"/>
      <c r="N415" s="274"/>
      <c r="O415" s="274"/>
      <c r="P415" s="274"/>
      <c r="Q415" s="274"/>
    </row>
    <row r="416" spans="1:17" s="281" customFormat="1" hidden="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0.34739567465483423</v>
      </c>
      <c r="N416" s="282">
        <f t="shared" si="352"/>
        <v>0.33534422883146747</v>
      </c>
      <c r="O416" s="282">
        <f t="shared" si="352"/>
        <v>0.33946167647149067</v>
      </c>
      <c r="P416" s="282">
        <f t="shared" si="352"/>
        <v>0.36668772298280744</v>
      </c>
      <c r="Q416" s="282">
        <f t="shared" si="352"/>
        <v>0</v>
      </c>
    </row>
    <row r="417" spans="1:17" s="259" customFormat="1" hidden="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1.1287393877714991</v>
      </c>
      <c r="P417" s="263">
        <f xml:space="preserve"> Index!P$239</f>
        <v>0</v>
      </c>
      <c r="Q417" s="263">
        <f xml:space="preserve"> Index!Q$239</f>
        <v>0</v>
      </c>
    </row>
    <row r="418" spans="1:17" s="259" customFormat="1" hidden="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3.0162676977963641E-3</v>
      </c>
      <c r="N418" s="274">
        <f t="shared" si="353"/>
        <v>1.9370166645534266E-2</v>
      </c>
      <c r="O418" s="274">
        <f t="shared" si="353"/>
        <v>4.37020884008264E-2</v>
      </c>
      <c r="P418" s="274">
        <f t="shared" si="353"/>
        <v>-0.36668772298280744</v>
      </c>
      <c r="Q418" s="274">
        <f t="shared" si="353"/>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92" customFormat="1" hidden="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4.2999999999999997E-2</v>
      </c>
      <c r="N420" s="291">
        <f xml:space="preserve"> Inp!N$156</f>
        <v>4.2999999999999997E-2</v>
      </c>
      <c r="O420" s="291">
        <f xml:space="preserve"> Inp!O$156</f>
        <v>4.2999999999999997E-2</v>
      </c>
      <c r="P420" s="291">
        <f xml:space="preserve"> Inp!P$156</f>
        <v>4.2999999999999997E-2</v>
      </c>
      <c r="Q420" s="291">
        <f xml:space="preserve"> Inp!Q$156</f>
        <v>4.2999999999999997E-2</v>
      </c>
    </row>
    <row r="421" spans="1:17" s="281" customFormat="1" hidden="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0.34739567465483423</v>
      </c>
      <c r="N421" s="282">
        <f t="shared" si="354"/>
        <v>0.33534422883146747</v>
      </c>
      <c r="O421" s="282">
        <f t="shared" si="354"/>
        <v>0.33946167647149067</v>
      </c>
      <c r="P421" s="282">
        <f t="shared" si="354"/>
        <v>0.36668772298280744</v>
      </c>
      <c r="Q421" s="282">
        <f t="shared" si="354"/>
        <v>0</v>
      </c>
    </row>
    <row r="422" spans="1:17" s="259" customFormat="1" hidden="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3.0162676977963641E-3</v>
      </c>
      <c r="N422" s="274">
        <f t="shared" si="355"/>
        <v>1.9370166645534266E-2</v>
      </c>
      <c r="O422" s="274">
        <f t="shared" si="355"/>
        <v>4.37020884008264E-2</v>
      </c>
      <c r="P422" s="274">
        <f t="shared" si="355"/>
        <v>-0.36668772298280744</v>
      </c>
      <c r="Q422" s="274">
        <f t="shared" si="355"/>
        <v>0</v>
      </c>
    </row>
    <row r="423" spans="1:17" s="259" customFormat="1" hidden="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1.5067713521163113E-2</v>
      </c>
      <c r="N423" s="274">
        <f t="shared" si="356"/>
        <v>1.5252719005511074E-2</v>
      </c>
      <c r="O423" s="274">
        <f t="shared" si="356"/>
        <v>1.6476041889509633E-2</v>
      </c>
      <c r="P423" s="274">
        <f t="shared" si="356"/>
        <v>0</v>
      </c>
      <c r="Q423" s="274">
        <f t="shared" si="356"/>
        <v>0</v>
      </c>
    </row>
    <row r="424" spans="1:17" s="259" customFormat="1" hidden="1" outlineLevel="2">
      <c r="A424" s="256"/>
      <c r="B424" s="257"/>
      <c r="C424" s="258"/>
      <c r="D424" s="255"/>
      <c r="E424" s="196"/>
      <c r="F424" s="196"/>
      <c r="G424" s="196"/>
      <c r="H424" s="274"/>
      <c r="I424" s="274"/>
      <c r="J424" s="274"/>
      <c r="K424" s="274"/>
      <c r="L424" s="274"/>
      <c r="M424" s="274"/>
      <c r="N424" s="274"/>
      <c r="O424" s="274"/>
      <c r="P424" s="274"/>
      <c r="Q424" s="274"/>
    </row>
    <row r="425" spans="1:17" s="259" customFormat="1" hidden="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0.34739567465483423</v>
      </c>
      <c r="N425" s="274">
        <f t="shared" ref="N425" si="361" xml:space="preserve"> M428</f>
        <v>0.33534422883146747</v>
      </c>
      <c r="O425" s="274">
        <f t="shared" ref="O425" si="362" xml:space="preserve"> N428</f>
        <v>0.33946167647149067</v>
      </c>
      <c r="P425" s="274">
        <f t="shared" ref="P425" si="363" xml:space="preserve"> O428</f>
        <v>0.36668772298280744</v>
      </c>
      <c r="Q425" s="274">
        <f t="shared" ref="Q425" si="364" xml:space="preserve"> P428</f>
        <v>0</v>
      </c>
    </row>
    <row r="426" spans="1:17" s="259" customFormat="1" hidden="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3.0162676977963641E-3</v>
      </c>
      <c r="N426" s="274">
        <f t="shared" si="365"/>
        <v>1.9370166645534266E-2</v>
      </c>
      <c r="O426" s="274">
        <f t="shared" si="365"/>
        <v>4.37020884008264E-2</v>
      </c>
      <c r="P426" s="274">
        <f t="shared" si="365"/>
        <v>-0.36668772298280744</v>
      </c>
      <c r="Q426" s="274">
        <f t="shared" si="365"/>
        <v>0</v>
      </c>
    </row>
    <row r="427" spans="1:17" s="259" customFormat="1" hidden="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1.5067713521163113E-2</v>
      </c>
      <c r="N427" s="274">
        <f t="shared" si="366"/>
        <v>1.5252719005511074E-2</v>
      </c>
      <c r="O427" s="274">
        <f t="shared" si="366"/>
        <v>1.6476041889509633E-2</v>
      </c>
      <c r="P427" s="274">
        <f t="shared" si="366"/>
        <v>0</v>
      </c>
      <c r="Q427" s="274">
        <f t="shared" si="366"/>
        <v>0</v>
      </c>
    </row>
    <row r="428" spans="1:17" s="259" customFormat="1" hidden="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0.34739567465483423</v>
      </c>
      <c r="M428" s="274">
        <f t="shared" si="367"/>
        <v>0.33534422883146747</v>
      </c>
      <c r="N428" s="274">
        <f t="shared" si="367"/>
        <v>0.33946167647149067</v>
      </c>
      <c r="O428" s="274">
        <f t="shared" si="367"/>
        <v>0.36668772298280744</v>
      </c>
      <c r="P428" s="274">
        <f t="shared" si="367"/>
        <v>0</v>
      </c>
      <c r="Q428" s="274">
        <f t="shared" si="367"/>
        <v>0</v>
      </c>
    </row>
    <row r="429" spans="1:17" s="259" customFormat="1" hidden="1" outlineLevel="1">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1" collapsed="1">
      <c r="A430" s="256"/>
      <c r="B430" s="257" t="s">
        <v>956</v>
      </c>
      <c r="C430" s="258"/>
      <c r="D430" s="255"/>
      <c r="E430" s="196"/>
      <c r="F430" s="196"/>
      <c r="G430" s="196"/>
      <c r="H430" s="196"/>
      <c r="I430" s="196"/>
      <c r="J430" s="196"/>
      <c r="K430" s="196"/>
      <c r="L430" s="196"/>
      <c r="M430" s="196"/>
      <c r="N430" s="196"/>
      <c r="O430" s="196"/>
      <c r="P430" s="196"/>
      <c r="Q430" s="196"/>
    </row>
    <row r="431" spans="1:17" s="259" customFormat="1" hidden="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0.34739567465483423</v>
      </c>
      <c r="N431" s="274">
        <f t="shared" si="368"/>
        <v>0.33534422883146747</v>
      </c>
      <c r="O431" s="274">
        <f t="shared" si="368"/>
        <v>0.33946167647149067</v>
      </c>
      <c r="P431" s="274">
        <f t="shared" si="368"/>
        <v>0.36668772298280744</v>
      </c>
      <c r="Q431" s="274">
        <f t="shared" si="368"/>
        <v>0</v>
      </c>
    </row>
    <row r="432" spans="1:17" s="259" customFormat="1" hidden="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3.0162676977963641E-3</v>
      </c>
      <c r="N432" s="274">
        <f t="shared" si="369"/>
        <v>1.9370166645534266E-2</v>
      </c>
      <c r="O432" s="274">
        <f t="shared" si="369"/>
        <v>4.37020884008264E-2</v>
      </c>
      <c r="P432" s="274">
        <f t="shared" si="369"/>
        <v>-0.36668772298280744</v>
      </c>
      <c r="Q432" s="274">
        <f t="shared" si="369"/>
        <v>0</v>
      </c>
    </row>
    <row r="433" spans="1:17" s="259" customFormat="1" hidden="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1.5067713521163113E-2</v>
      </c>
      <c r="N433" s="274">
        <f t="shared" si="370"/>
        <v>1.5252719005511074E-2</v>
      </c>
      <c r="O433" s="274">
        <f t="shared" si="370"/>
        <v>1.6476041889509633E-2</v>
      </c>
      <c r="P433" s="274">
        <f t="shared" si="370"/>
        <v>0</v>
      </c>
      <c r="Q433" s="274">
        <f t="shared" si="370"/>
        <v>0</v>
      </c>
    </row>
    <row r="434" spans="1:17" s="259" customFormat="1" hidden="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0.34739567465483423</v>
      </c>
      <c r="M434" s="274">
        <f t="shared" si="371"/>
        <v>0.33534422883146747</v>
      </c>
      <c r="N434" s="274">
        <f t="shared" si="371"/>
        <v>0.33946167647149067</v>
      </c>
      <c r="O434" s="274">
        <f t="shared" si="371"/>
        <v>0.36668772298280744</v>
      </c>
      <c r="P434" s="274">
        <f t="shared" si="371"/>
        <v>0</v>
      </c>
      <c r="Q434" s="274">
        <f t="shared" si="371"/>
        <v>0</v>
      </c>
    </row>
    <row r="435" spans="1:17" s="259" customFormat="1" hidden="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0.17369783732741712</v>
      </c>
      <c r="M435" s="274">
        <f t="shared" si="372"/>
        <v>0.34287808559204902</v>
      </c>
      <c r="N435" s="274">
        <f t="shared" si="372"/>
        <v>0.3470880359742462</v>
      </c>
      <c r="O435" s="274">
        <f t="shared" si="372"/>
        <v>0.37492574392756228</v>
      </c>
      <c r="P435" s="274">
        <f t="shared" si="372"/>
        <v>0</v>
      </c>
      <c r="Q435" s="274">
        <f t="shared" si="372"/>
        <v>0</v>
      </c>
    </row>
    <row r="436" spans="1:17" s="259" customFormat="1" hidden="1" outlineLevel="2">
      <c r="A436" s="256"/>
      <c r="B436" s="257"/>
      <c r="C436" s="258"/>
      <c r="D436" s="255"/>
      <c r="E436" s="196"/>
      <c r="F436" s="196"/>
      <c r="G436" s="196"/>
      <c r="H436" s="196"/>
      <c r="I436" s="196"/>
      <c r="J436" s="196"/>
      <c r="K436" s="196"/>
      <c r="L436" s="196"/>
      <c r="M436" s="196"/>
      <c r="N436" s="196"/>
      <c r="O436" s="196"/>
      <c r="P436" s="196"/>
      <c r="Q436" s="196"/>
    </row>
    <row r="437" spans="1:17" s="259" customFormat="1" hidden="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1.1806332960179113</v>
      </c>
      <c r="P437" s="263">
        <f xml:space="preserve"> Index!P$199</f>
        <v>0</v>
      </c>
      <c r="Q437" s="263">
        <f xml:space="preserve"> Index!Q$199</f>
        <v>0</v>
      </c>
    </row>
    <row r="438" spans="1:17" s="259" customFormat="1" hidden="1" outlineLevel="2">
      <c r="A438" s="256"/>
      <c r="B438" s="257"/>
      <c r="C438" s="258"/>
      <c r="D438" s="255"/>
      <c r="E438" s="196"/>
      <c r="F438" s="196"/>
      <c r="G438" s="196"/>
      <c r="H438" s="196"/>
      <c r="I438" s="196"/>
      <c r="J438" s="196"/>
      <c r="K438" s="196"/>
      <c r="L438" s="196"/>
      <c r="M438" s="196"/>
      <c r="N438" s="196"/>
      <c r="O438" s="196"/>
      <c r="P438" s="196"/>
      <c r="Q438" s="196"/>
    </row>
    <row r="439" spans="1:17" s="573" customFormat="1" hidden="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0.33182084375111554</v>
      </c>
      <c r="N439" s="577">
        <f t="shared" si="373"/>
        <v>0.30895940222236123</v>
      </c>
      <c r="O439" s="577">
        <f t="shared" si="373"/>
        <v>0.28752507456501608</v>
      </c>
      <c r="P439" s="577">
        <f t="shared" si="373"/>
        <v>0</v>
      </c>
      <c r="Q439" s="577">
        <f t="shared" si="373"/>
        <v>0</v>
      </c>
    </row>
    <row r="440" spans="1:17" s="573" customFormat="1" hidden="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2.8810390154006965E-3</v>
      </c>
      <c r="N440" s="577">
        <f t="shared" si="374"/>
        <v>1.784612524451536E-2</v>
      </c>
      <c r="O440" s="577">
        <f t="shared" si="374"/>
        <v>3.7015802068454791E-2</v>
      </c>
      <c r="P440" s="577">
        <f t="shared" si="374"/>
        <v>0</v>
      </c>
      <c r="Q440" s="577">
        <f t="shared" si="374"/>
        <v>0</v>
      </c>
    </row>
    <row r="441" spans="1:17" s="573" customFormat="1" hidden="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1.4392180958960195E-2</v>
      </c>
      <c r="N441" s="577">
        <f t="shared" si="375"/>
        <v>1.4052637681075694E-2</v>
      </c>
      <c r="O441" s="577">
        <f t="shared" si="375"/>
        <v>1.3955257695239247E-2</v>
      </c>
      <c r="P441" s="577">
        <f t="shared" si="375"/>
        <v>0</v>
      </c>
      <c r="Q441" s="577">
        <f t="shared" si="375"/>
        <v>0</v>
      </c>
    </row>
    <row r="442" spans="1:17" s="573" customFormat="1" hidden="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0.3344776585752065</v>
      </c>
      <c r="M442" s="577">
        <f t="shared" si="376"/>
        <v>0.32030970180755602</v>
      </c>
      <c r="N442" s="577">
        <f t="shared" si="376"/>
        <v>0.3127528897858009</v>
      </c>
      <c r="O442" s="577">
        <f t="shared" si="376"/>
        <v>0.31058561893823161</v>
      </c>
      <c r="P442" s="577">
        <f t="shared" si="376"/>
        <v>0</v>
      </c>
      <c r="Q442" s="577">
        <f t="shared" si="376"/>
        <v>0</v>
      </c>
    </row>
    <row r="443" spans="1:17" s="573" customFormat="1" hidden="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0.32750579228703608</v>
      </c>
      <c r="N443" s="577">
        <f t="shared" si="377"/>
        <v>0.31977920862633874</v>
      </c>
      <c r="O443" s="577">
        <f t="shared" si="377"/>
        <v>0.31756324778585127</v>
      </c>
      <c r="P443" s="577">
        <f t="shared" si="377"/>
        <v>0</v>
      </c>
      <c r="Q443" s="577">
        <f t="shared" si="377"/>
        <v>0</v>
      </c>
    </row>
    <row r="444" spans="1:17" s="573" customFormat="1" hidden="1" outlineLevel="1">
      <c r="A444" s="572"/>
      <c r="B444" s="570"/>
      <c r="C444" s="574"/>
      <c r="D444" s="571"/>
      <c r="E444" s="577"/>
      <c r="F444" s="577"/>
      <c r="G444" s="577"/>
      <c r="H444" s="577"/>
      <c r="I444" s="577"/>
      <c r="J444" s="577"/>
      <c r="K444" s="577"/>
      <c r="L444" s="577"/>
      <c r="M444" s="577"/>
      <c r="N444" s="577"/>
      <c r="O444" s="577"/>
      <c r="P444" s="577"/>
      <c r="Q444" s="577"/>
    </row>
    <row r="445" spans="1:17" s="573" customFormat="1" hidden="1" outlineLevel="1" collapsed="1">
      <c r="A445" s="572"/>
      <c r="B445" s="602" t="s">
        <v>962</v>
      </c>
      <c r="C445" s="574"/>
      <c r="D445" s="571"/>
      <c r="E445" s="577"/>
      <c r="F445" s="577"/>
      <c r="G445" s="577"/>
      <c r="H445" s="577"/>
      <c r="I445" s="577"/>
      <c r="J445" s="577"/>
      <c r="K445" s="577"/>
      <c r="L445" s="577"/>
      <c r="M445" s="577"/>
      <c r="N445" s="577"/>
      <c r="O445" s="577"/>
      <c r="P445" s="577"/>
      <c r="Q445" s="577"/>
    </row>
    <row r="446" spans="1:17" s="573" customFormat="1" hidden="1" outlineLevel="2">
      <c r="A446" s="572"/>
      <c r="B446" s="570"/>
      <c r="C446" s="574"/>
      <c r="D446" s="571"/>
      <c r="E446" s="577"/>
      <c r="F446" s="577"/>
      <c r="G446" s="577"/>
      <c r="H446" s="577"/>
      <c r="I446" s="577"/>
      <c r="J446" s="577"/>
      <c r="K446" s="577"/>
      <c r="L446" s="577"/>
      <c r="M446" s="577"/>
      <c r="N446" s="577"/>
      <c r="O446" s="577"/>
      <c r="P446" s="577"/>
      <c r="Q446" s="577"/>
    </row>
    <row r="447" spans="1:17" s="607" customFormat="1" hidden="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0.33447765857520678</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hidden="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0.33447765857520678</v>
      </c>
      <c r="N448" s="575">
        <f xml:space="preserve"> PR19FDPublishedTables!N$422</f>
        <v>0.32009511925647266</v>
      </c>
      <c r="O448" s="575">
        <f xml:space="preserve"> PR19FDPublishedTables!O$422</f>
        <v>0.30633102912844445</v>
      </c>
      <c r="P448" s="575">
        <f xml:space="preserve"> PR19FDPublishedTables!P$422</f>
        <v>0.293158794875921</v>
      </c>
      <c r="Q448" s="575">
        <f xml:space="preserve"> PR19FDPublishedTables!Q$422</f>
        <v>0.28055296669625662</v>
      </c>
    </row>
    <row r="449" spans="1:17" s="573" customFormat="1" hidden="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2.6780873425070423E-3</v>
      </c>
      <c r="N449" s="577">
        <f t="shared" ref="N449" si="382" xml:space="preserve"> IF(N$12 = 1, N448 * (N$17 - 1) * N$13, 0)</f>
        <v>1.1759394513279085E-2</v>
      </c>
      <c r="O449" s="577">
        <f t="shared" ref="O449" si="383" xml:space="preserve"> IF(O$12 = 1, O448 * (O$17 - 1) * O$13, 0)</f>
        <v>2.6877873559155472E-2</v>
      </c>
      <c r="P449" s="577">
        <f t="shared" ref="P449" si="384" xml:space="preserve"> IF(P$12 = 1, P448 * (P$17 - 1) * P$13, 0)</f>
        <v>0</v>
      </c>
      <c r="Q449" s="577">
        <f t="shared" ref="Q449" si="385" xml:space="preserve"> IF(Q$12 = 1, Q448 * (Q$17 - 1) * Q$13, 0)</f>
        <v>0</v>
      </c>
    </row>
    <row r="450" spans="1:17" s="573" customFormat="1" hidden="1" outlineLevel="2">
      <c r="A450" s="572"/>
      <c r="B450" s="570"/>
      <c r="C450" s="574"/>
      <c r="D450" s="639"/>
      <c r="E450" s="577"/>
      <c r="F450" s="577"/>
      <c r="G450" s="577"/>
      <c r="H450" s="577"/>
      <c r="I450" s="577"/>
      <c r="J450" s="577"/>
      <c r="K450" s="577"/>
      <c r="L450" s="577"/>
      <c r="M450" s="577"/>
      <c r="N450" s="577"/>
      <c r="O450" s="577"/>
      <c r="P450" s="577"/>
      <c r="Q450" s="577"/>
    </row>
    <row r="451" spans="1:17" s="573" customFormat="1" hidden="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0.33179957123269976</v>
      </c>
      <c r="N451" s="577">
        <f t="shared" si="386"/>
        <v>0.3083357247431936</v>
      </c>
      <c r="O451" s="577">
        <f t="shared" si="386"/>
        <v>0.27945315556928896</v>
      </c>
      <c r="P451" s="577">
        <f t="shared" si="386"/>
        <v>0.293158794875921</v>
      </c>
      <c r="Q451" s="577">
        <f xml:space="preserve"> IF(Q$12 = 1, Q448 - Q449, 0)</f>
        <v>0.28055296669625662</v>
      </c>
    </row>
    <row r="452" spans="1:17" s="573" customFormat="1" hidden="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2.6780873425070423E-3</v>
      </c>
      <c r="N452" s="577">
        <f t="shared" si="387"/>
        <v>1.1759394513279085E-2</v>
      </c>
      <c r="O452" s="577">
        <f t="shared" si="387"/>
        <v>2.6877873559155472E-2</v>
      </c>
      <c r="P452" s="577">
        <f t="shared" si="387"/>
        <v>0</v>
      </c>
      <c r="Q452" s="577">
        <f t="shared" si="387"/>
        <v>0</v>
      </c>
    </row>
    <row r="453" spans="1:17" s="573" customFormat="1" hidden="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1.4382539318733878E-2</v>
      </c>
      <c r="N453" s="575">
        <f xml:space="preserve"> PR19FDPublishedTables!N$423</f>
        <v>1.3764090128028301E-2</v>
      </c>
      <c r="O453" s="575">
        <f xml:space="preserve"> PR19FDPublishedTables!O$423</f>
        <v>1.3172234252523105E-2</v>
      </c>
      <c r="P453" s="575">
        <f xml:space="preserve"> PR19FDPublishedTables!P$423</f>
        <v>1.2605828179664645E-2</v>
      </c>
      <c r="Q453" s="575">
        <f xml:space="preserve"> PR19FDPublishedTables!Q$423</f>
        <v>1.2063777567938994E-2</v>
      </c>
    </row>
    <row r="454" spans="1:17" s="573" customFormat="1" hidden="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hidden="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0.32009511925647288</v>
      </c>
      <c r="N455" s="575">
        <f xml:space="preserve"> PR19FDPublishedTables!N$425</f>
        <v>0.30633102912844434</v>
      </c>
      <c r="O455" s="575">
        <f xml:space="preserve"> PR19FDPublishedTables!O$425</f>
        <v>0.29315879487592134</v>
      </c>
      <c r="P455" s="575">
        <f xml:space="preserve"> PR19FDPublishedTables!P$425</f>
        <v>0.28055296669625635</v>
      </c>
      <c r="Q455" s="575">
        <f xml:space="preserve"> PR19FDPublishedTables!Q$425</f>
        <v>0.26848918912831765</v>
      </c>
    </row>
    <row r="456" spans="1:17" s="573" customFormat="1" hidden="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0.32728638891583983</v>
      </c>
      <c r="N456" s="575">
        <f xml:space="preserve"> PR19FDPublishedTables!N$429</f>
        <v>0.31321307419245847</v>
      </c>
      <c r="O456" s="575">
        <f xml:space="preserve"> PR19FDPublishedTables!O$429</f>
        <v>0.29974491200218289</v>
      </c>
      <c r="P456" s="575">
        <f xml:space="preserve"> PR19FDPublishedTables!P$429</f>
        <v>0.2868558807860887</v>
      </c>
      <c r="Q456" s="575">
        <f xml:space="preserve"> PR19FDPublishedTables!Q$429</f>
        <v>0.27452107791228714</v>
      </c>
    </row>
    <row r="457" spans="1:17" s="573" customFormat="1" hidden="1" outlineLevel="2">
      <c r="A457" s="572"/>
      <c r="B457" s="570"/>
      <c r="C457" s="574"/>
      <c r="D457" s="571"/>
      <c r="E457" s="577"/>
      <c r="F457" s="577"/>
      <c r="G457" s="577"/>
      <c r="H457" s="577"/>
      <c r="I457" s="577"/>
      <c r="J457" s="577"/>
      <c r="K457" s="577"/>
      <c r="L457" s="577"/>
      <c r="M457" s="577"/>
      <c r="N457" s="577"/>
      <c r="O457" s="577"/>
      <c r="P457" s="577"/>
      <c r="Q457" s="577"/>
    </row>
    <row r="458" spans="1:17" s="607" customFormat="1" hidden="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hidden="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1.773220732962302</v>
      </c>
      <c r="O459" s="575">
        <f xml:space="preserve"> PR19FDPublishedTables!O$460</f>
        <v>3.8073003251880513</v>
      </c>
      <c r="P459" s="575">
        <f xml:space="preserve"> PR19FDPublishedTables!P$460</f>
        <v>5.9766963161591722</v>
      </c>
      <c r="Q459" s="575">
        <f xml:space="preserve"> PR19FDPublishedTables!Q$460</f>
        <v>9.1806327485883461</v>
      </c>
    </row>
    <row r="460" spans="1:17" s="573" customFormat="1" hidden="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6.5143143095918871E-2</v>
      </c>
      <c r="O460" s="577">
        <f t="shared" ref="O460" si="393" xml:space="preserve"> IF(O$12 = 1, O459 * (O$17 - 1) * O$13, 0)</f>
        <v>0.3340573660895062</v>
      </c>
      <c r="P460" s="577">
        <f t="shared" ref="P460" si="394" xml:space="preserve"> IF(P$12 = 1, P459 * (P$17 - 1) * P$13, 0)</f>
        <v>0</v>
      </c>
      <c r="Q460" s="577">
        <f t="shared" ref="Q460" si="395" xml:space="preserve"> IF(Q$12 = 1, Q459 * (Q$17 - 1) * Q$13, 0)</f>
        <v>0</v>
      </c>
    </row>
    <row r="461" spans="1:17" s="573" customFormat="1" hidden="1" outlineLevel="2">
      <c r="A461" s="572"/>
      <c r="B461" s="570"/>
      <c r="C461" s="574"/>
      <c r="D461" s="639"/>
      <c r="E461" s="577"/>
      <c r="F461" s="577"/>
      <c r="G461" s="577"/>
      <c r="H461" s="577"/>
      <c r="I461" s="577"/>
      <c r="J461" s="577"/>
      <c r="K461" s="577"/>
      <c r="L461" s="577"/>
      <c r="M461" s="577"/>
      <c r="N461" s="577"/>
      <c r="O461" s="577"/>
      <c r="P461" s="577"/>
      <c r="Q461" s="577"/>
    </row>
    <row r="462" spans="1:17" s="573" customFormat="1" hidden="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1.7080775898663831</v>
      </c>
      <c r="O462" s="577">
        <f t="shared" si="396"/>
        <v>3.473242959098545</v>
      </c>
      <c r="P462" s="577">
        <f t="shared" si="396"/>
        <v>5.9766963161591722</v>
      </c>
      <c r="Q462" s="577">
        <f xml:space="preserve"> IF(Q$12 = 1, Q459 - Q460, 0)</f>
        <v>9.1806327485883461</v>
      </c>
    </row>
    <row r="463" spans="1:17" s="573" customFormat="1" hidden="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6.5143143095918871E-2</v>
      </c>
      <c r="O463" s="577">
        <f t="shared" si="397"/>
        <v>0.3340573660895062</v>
      </c>
      <c r="P463" s="577">
        <f t="shared" si="397"/>
        <v>0</v>
      </c>
      <c r="Q463" s="577">
        <f t="shared" si="397"/>
        <v>0</v>
      </c>
    </row>
    <row r="464" spans="1:17" s="573" customFormat="1" hidden="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1.8121826601556437</v>
      </c>
      <c r="N464" s="575">
        <f xml:space="preserve"> PR19FDPublishedTables!N$461</f>
        <v>2.1566970707645723</v>
      </c>
      <c r="O464" s="575">
        <f xml:space="preserve"> PR19FDPublishedTables!O$461</f>
        <v>2.3843739447666925</v>
      </c>
      <c r="P464" s="575">
        <f xml:space="preserve"> PR19FDPublishedTables!P$461</f>
        <v>3.5369794318078718</v>
      </c>
      <c r="Q464" s="575">
        <f xml:space="preserve"> PR19FDPublishedTables!Q$461</f>
        <v>1.9206634463856922</v>
      </c>
    </row>
    <row r="465" spans="1:17" s="573" customFormat="1" hidden="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3.8961927193346325E-2</v>
      </c>
      <c r="N465" s="575">
        <f xml:space="preserve"> PR19FDPublishedTables!N$462</f>
        <v>0.1226174785388171</v>
      </c>
      <c r="O465" s="575">
        <f xml:space="preserve"> PR19FDPublishedTables!O$462</f>
        <v>0.21497795379557016</v>
      </c>
      <c r="P465" s="575">
        <f xml:space="preserve"> PR19FDPublishedTables!P$462</f>
        <v>0.33304299937871407</v>
      </c>
      <c r="Q465" s="575">
        <f xml:space="preserve"> PR19FDPublishedTables!Q$462</f>
        <v>0.43606147228659065</v>
      </c>
    </row>
    <row r="466" spans="1:17" s="573" customFormat="1" hidden="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1.7732207329622973</v>
      </c>
      <c r="N466" s="575">
        <f xml:space="preserve"> PR19FDPublishedTables!N$463</f>
        <v>3.8073003251880571</v>
      </c>
      <c r="O466" s="575">
        <f xml:space="preserve"> PR19FDPublishedTables!O$463</f>
        <v>5.976696316159174</v>
      </c>
      <c r="P466" s="575">
        <f xml:space="preserve"> PR19FDPublishedTables!P$463</f>
        <v>9.1806327485883301</v>
      </c>
      <c r="Q466" s="575">
        <f xml:space="preserve"> PR19FDPublishedTables!Q$463</f>
        <v>10.665234722687448</v>
      </c>
    </row>
    <row r="467" spans="1:17" s="573" customFormat="1" hidden="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0.88661036648114866</v>
      </c>
      <c r="N467" s="575">
        <f xml:space="preserve"> PR19FDPublishedTables!N$467</f>
        <v>2.7902605290751796</v>
      </c>
      <c r="O467" s="575">
        <f xml:space="preserve"> PR19FDPublishedTables!O$467</f>
        <v>4.8919983206736131</v>
      </c>
      <c r="P467" s="575">
        <f xml:space="preserve"> PR19FDPublishedTables!P$467</f>
        <v>7.5786645323737512</v>
      </c>
      <c r="Q467" s="575">
        <f xml:space="preserve"> PR19FDPublishedTables!Q$467</f>
        <v>9.9229337356378977</v>
      </c>
    </row>
    <row r="468" spans="1:17" s="573" customFormat="1" hidden="1" outlineLevel="1">
      <c r="A468" s="572"/>
      <c r="B468" s="570"/>
      <c r="C468" s="574"/>
      <c r="D468" s="571"/>
      <c r="E468" s="577"/>
      <c r="F468" s="577"/>
      <c r="G468" s="577"/>
      <c r="H468" s="577"/>
      <c r="I468" s="577"/>
      <c r="J468" s="577"/>
      <c r="K468" s="577"/>
      <c r="L468" s="577"/>
      <c r="M468" s="577"/>
      <c r="N468" s="577"/>
      <c r="O468" s="577"/>
      <c r="P468" s="577"/>
      <c r="Q468" s="577"/>
    </row>
    <row r="469" spans="1:17" s="573" customFormat="1" hidden="1" outlineLevel="1" collapsed="1">
      <c r="A469" s="572"/>
      <c r="B469" s="602" t="s">
        <v>967</v>
      </c>
      <c r="C469" s="574"/>
      <c r="D469" s="571"/>
      <c r="E469" s="577"/>
      <c r="F469" s="577"/>
      <c r="G469" s="577"/>
      <c r="H469" s="577"/>
      <c r="I469" s="577"/>
      <c r="J469" s="577"/>
      <c r="K469" s="577"/>
      <c r="L469" s="577"/>
      <c r="M469" s="577"/>
      <c r="N469" s="577"/>
      <c r="O469" s="577"/>
      <c r="P469" s="577"/>
      <c r="Q469" s="577"/>
    </row>
    <row r="470" spans="1:17" s="573" customFormat="1" hidden="1" outlineLevel="2">
      <c r="A470" s="572"/>
      <c r="B470" s="570"/>
      <c r="C470" s="574"/>
      <c r="D470" s="571"/>
      <c r="E470" s="577"/>
      <c r="F470" s="577"/>
      <c r="G470" s="577"/>
      <c r="H470" s="577"/>
      <c r="I470" s="577"/>
      <c r="J470" s="577"/>
      <c r="K470" s="577"/>
      <c r="L470" s="577"/>
      <c r="M470" s="577"/>
      <c r="N470" s="577"/>
      <c r="O470" s="577"/>
      <c r="P470" s="577"/>
      <c r="Q470" s="577"/>
    </row>
    <row r="471" spans="1:17" s="573" customFormat="1" hidden="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0.32750579228703608</v>
      </c>
      <c r="N471" s="577">
        <f t="shared" si="398"/>
        <v>0.31977920862633874</v>
      </c>
      <c r="O471" s="577">
        <f t="shared" si="398"/>
        <v>0.31756324778585127</v>
      </c>
      <c r="P471" s="577">
        <f t="shared" si="398"/>
        <v>0</v>
      </c>
      <c r="Q471" s="577">
        <f t="shared" si="398"/>
        <v>0</v>
      </c>
    </row>
    <row r="472" spans="1:17" s="573" customFormat="1" hidden="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0.32728638891583983</v>
      </c>
      <c r="N472" s="575">
        <f xml:space="preserve"> PR19FDPublishedTables!N$429</f>
        <v>0.31321307419245847</v>
      </c>
      <c r="O472" s="575">
        <f xml:space="preserve"> PR19FDPublishedTables!O$429</f>
        <v>0.29974491200218289</v>
      </c>
      <c r="P472" s="575">
        <f xml:space="preserve"> PR19FDPublishedTables!P$429</f>
        <v>0.2868558807860887</v>
      </c>
      <c r="Q472" s="575">
        <f xml:space="preserve"> PR19FDPublishedTables!Q$429</f>
        <v>0.27452107791228714</v>
      </c>
    </row>
    <row r="473" spans="1:17" s="573" customFormat="1" hidden="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0.88661036648114866</v>
      </c>
      <c r="N473" s="575">
        <f xml:space="preserve"> PR19FDPublishedTables!N$467</f>
        <v>2.7902605290751796</v>
      </c>
      <c r="O473" s="575">
        <f xml:space="preserve"> PR19FDPublishedTables!O$467</f>
        <v>4.8919983206736131</v>
      </c>
      <c r="P473" s="575">
        <f xml:space="preserve"> PR19FDPublishedTables!P$467</f>
        <v>7.5786645323737512</v>
      </c>
      <c r="Q473" s="575">
        <f xml:space="preserve"> PR19FDPublishedTables!Q$467</f>
        <v>9.9229337356378977</v>
      </c>
    </row>
    <row r="474" spans="1:17" s="573" customFormat="1" hidden="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1.5414025476840245</v>
      </c>
      <c r="N474" s="610">
        <f t="shared" si="399"/>
        <v>3.4232528118939767</v>
      </c>
      <c r="O474" s="610">
        <f t="shared" si="399"/>
        <v>5.5093064804616469</v>
      </c>
      <c r="P474" s="610">
        <f t="shared" si="399"/>
        <v>7.8655204131598397</v>
      </c>
      <c r="Q474" s="610">
        <f t="shared" si="399"/>
        <v>10.197454813550184</v>
      </c>
    </row>
    <row r="475" spans="1:17" s="259" customFormat="1" hidden="1" outlineLevel="1">
      <c r="A475" s="256"/>
      <c r="B475" s="257"/>
      <c r="C475" s="258"/>
      <c r="D475" s="255"/>
      <c r="E475" s="196"/>
      <c r="F475" s="196"/>
      <c r="G475" s="196"/>
      <c r="H475" s="196"/>
      <c r="I475" s="196"/>
      <c r="J475" s="196"/>
      <c r="K475" s="196"/>
      <c r="L475" s="196"/>
      <c r="M475" s="196"/>
      <c r="N475" s="196"/>
      <c r="O475" s="196"/>
      <c r="P475" s="196"/>
      <c r="Q475" s="196"/>
    </row>
    <row r="476" spans="1:17" s="259" customFormat="1" hidden="1" outlineLevel="1" collapsed="1">
      <c r="A476" s="256"/>
      <c r="B476" s="257" t="s">
        <v>936</v>
      </c>
      <c r="C476" s="258"/>
      <c r="D476" s="255"/>
      <c r="E476" s="196"/>
      <c r="F476" s="196"/>
      <c r="G476" s="196"/>
      <c r="H476" s="196"/>
      <c r="I476" s="196"/>
      <c r="J476" s="196"/>
      <c r="K476" s="196"/>
      <c r="L476" s="196"/>
      <c r="M476" s="196"/>
      <c r="N476" s="196"/>
      <c r="O476" s="196"/>
      <c r="P476" s="196"/>
      <c r="Q476" s="196"/>
    </row>
    <row r="477" spans="1:17" s="259" customFormat="1" hidden="1" outlineLevel="2">
      <c r="A477" s="256"/>
      <c r="B477" s="257"/>
      <c r="C477" s="258"/>
      <c r="D477" s="255"/>
      <c r="E477" s="196"/>
      <c r="F477" s="196"/>
      <c r="G477" s="196"/>
      <c r="H477" s="196"/>
      <c r="I477" s="196"/>
      <c r="J477" s="196"/>
      <c r="K477" s="196"/>
      <c r="L477" s="196"/>
      <c r="M477" s="196"/>
      <c r="N477" s="196"/>
      <c r="O477" s="196"/>
      <c r="P477" s="196"/>
      <c r="Q477" s="196"/>
    </row>
    <row r="478" spans="1:17" s="259" customFormat="1" hidden="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1.1806332960179113</v>
      </c>
      <c r="P478" s="267">
        <f t="shared" si="400"/>
        <v>0</v>
      </c>
      <c r="Q478" s="267">
        <f t="shared" si="400"/>
        <v>0</v>
      </c>
    </row>
    <row r="479" spans="1:17" s="259" customFormat="1" hidden="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1.2166959859267552</v>
      </c>
      <c r="P479" s="267">
        <f t="shared" si="401"/>
        <v>0</v>
      </c>
      <c r="Q479" s="267">
        <f t="shared" si="401"/>
        <v>0</v>
      </c>
    </row>
    <row r="480" spans="1:17" s="259" customFormat="1" hidden="1" outlineLevel="1">
      <c r="A480" s="256"/>
      <c r="B480" s="257"/>
      <c r="C480" s="258"/>
      <c r="D480" s="255"/>
      <c r="E480" s="196"/>
      <c r="F480" s="196"/>
      <c r="G480" s="196"/>
      <c r="H480" s="196"/>
      <c r="I480" s="196"/>
      <c r="J480" s="196"/>
      <c r="K480" s="196"/>
      <c r="L480" s="196"/>
      <c r="M480" s="196"/>
      <c r="N480" s="196"/>
      <c r="O480" s="196"/>
      <c r="P480" s="196"/>
      <c r="Q480" s="196"/>
    </row>
    <row r="481" spans="1:17" s="259" customFormat="1" hidden="1" outlineLevel="1" collapsed="1">
      <c r="A481" s="256"/>
      <c r="B481" s="257" t="s">
        <v>969</v>
      </c>
      <c r="C481" s="258"/>
      <c r="D481" s="255"/>
      <c r="E481" s="196"/>
      <c r="F481" s="196"/>
      <c r="G481" s="196"/>
      <c r="H481" s="196"/>
      <c r="I481" s="196"/>
      <c r="J481" s="196"/>
      <c r="K481" s="196"/>
      <c r="L481" s="196"/>
      <c r="M481" s="196"/>
      <c r="N481" s="196"/>
      <c r="O481" s="196"/>
      <c r="P481" s="196"/>
      <c r="Q481" s="196"/>
    </row>
    <row r="482" spans="1:17" s="259" customFormat="1" hidden="1" outlineLevel="2">
      <c r="A482" s="256"/>
      <c r="B482" s="257"/>
      <c r="C482" s="258"/>
      <c r="D482" s="255"/>
      <c r="E482" s="196"/>
      <c r="F482" s="196"/>
      <c r="G482" s="196"/>
      <c r="H482" s="196"/>
      <c r="I482" s="196"/>
      <c r="J482" s="196"/>
      <c r="K482" s="196"/>
      <c r="L482" s="274"/>
      <c r="M482" s="196"/>
      <c r="N482" s="196"/>
      <c r="O482" s="196"/>
      <c r="P482" s="196"/>
      <c r="Q482" s="196"/>
    </row>
    <row r="483" spans="1:17" s="526" customFormat="1" hidden="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0.34927951280502845</v>
      </c>
      <c r="N483" s="525">
        <f t="shared" si="402"/>
        <v>0.34537441572594041</v>
      </c>
      <c r="O483" s="525">
        <f t="shared" si="402"/>
        <v>0.34983060407654604</v>
      </c>
      <c r="P483" s="525">
        <f t="shared" si="402"/>
        <v>0</v>
      </c>
      <c r="Q483" s="525">
        <f t="shared" si="402"/>
        <v>0</v>
      </c>
    </row>
    <row r="484" spans="1:17" s="526" customFormat="1" hidden="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3.0326241483075943E-3</v>
      </c>
      <c r="N484" s="525">
        <f t="shared" si="403"/>
        <v>1.9949530698730591E-2</v>
      </c>
      <c r="O484" s="525">
        <f t="shared" si="403"/>
        <v>4.5036977792548227E-2</v>
      </c>
      <c r="P484" s="525">
        <f t="shared" si="403"/>
        <v>0</v>
      </c>
      <c r="Q484" s="525">
        <f t="shared" si="403"/>
        <v>0</v>
      </c>
    </row>
    <row r="485" spans="1:17" s="526" customFormat="1" hidden="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1.5149421888993446E-2</v>
      </c>
      <c r="N485" s="525">
        <f t="shared" si="404"/>
        <v>1.5708929696260851E-2</v>
      </c>
      <c r="O485" s="525">
        <f t="shared" si="404"/>
        <v>1.6979306020371052E-2</v>
      </c>
      <c r="P485" s="525">
        <f t="shared" si="404"/>
        <v>0</v>
      </c>
      <c r="Q485" s="525">
        <f t="shared" si="404"/>
        <v>0</v>
      </c>
    </row>
    <row r="486" spans="1:17" s="526" customFormat="1" hidden="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0.3485457257757949</v>
      </c>
      <c r="M486" s="525">
        <f t="shared" si="405"/>
        <v>0.33716271506434259</v>
      </c>
      <c r="N486" s="525">
        <f t="shared" si="405"/>
        <v>0.34961501672841011</v>
      </c>
      <c r="O486" s="525">
        <f t="shared" si="405"/>
        <v>0.3778882758487232</v>
      </c>
      <c r="P486" s="525">
        <f t="shared" si="405"/>
        <v>0</v>
      </c>
      <c r="Q486" s="525">
        <f t="shared" si="405"/>
        <v>0</v>
      </c>
    </row>
    <row r="487" spans="1:17" s="573" customFormat="1" hidden="1" outlineLevel="2">
      <c r="A487" s="572"/>
      <c r="B487" s="570"/>
      <c r="C487" s="574"/>
      <c r="D487" s="571"/>
      <c r="E487" s="577"/>
      <c r="F487" s="577"/>
      <c r="G487" s="577"/>
      <c r="H487" s="577"/>
      <c r="I487" s="577"/>
      <c r="J487" s="577"/>
      <c r="K487" s="577"/>
      <c r="L487" s="577"/>
      <c r="M487" s="577"/>
      <c r="N487" s="577"/>
      <c r="O487" s="577"/>
      <c r="P487" s="577"/>
      <c r="Q487" s="577"/>
    </row>
    <row r="488" spans="1:17" s="658" customFormat="1" hidden="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0.34925712103848205</v>
      </c>
      <c r="N488" s="645">
        <f t="shared" ref="N488" si="409" xml:space="preserve"> IF(N$11 = 1, N451 * N479 - (M492 - M486), N451 * N479)</f>
        <v>0.34467722948263607</v>
      </c>
      <c r="O488" s="645">
        <f t="shared" ref="O488" si="410" xml:space="preserve"> IF(O$11 = 1, O451 * O479 - (N492 - N486), O451 * O479)</f>
        <v>0.34000953263571893</v>
      </c>
      <c r="P488" s="645">
        <f t="shared" ref="P488" si="411" xml:space="preserve"> IF(P$11 = 1, P451 * P479 - (O492 - O486), P451 * P479)</f>
        <v>0</v>
      </c>
      <c r="Q488" s="645">
        <f t="shared" ref="Q488" si="412" xml:space="preserve"> IF(Q$11 = 1, Q451 * Q479 - (P492 - P486), Q451 * Q479)</f>
        <v>0</v>
      </c>
    </row>
    <row r="489" spans="1:17" s="658" customFormat="1" hidden="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2.8189942249130587E-3</v>
      </c>
      <c r="N489" s="645">
        <f>IF(N$11 = 1, (N452 - PR19FDPublishedTables!N412) * N479, N452 * N479)</f>
        <v>1.3145397033075453E-2</v>
      </c>
      <c r="O489" s="645">
        <f>IF(O$11 = 1, (O452 - PR19FDPublishedTables!O412) * O479, O452 * O479)</f>
        <v>3.2702200869671329E-2</v>
      </c>
      <c r="P489" s="645">
        <f>IF(P$11 = 1, (P452 - PR19FDPublishedTables!P412) * P479, P452 * P479)</f>
        <v>0</v>
      </c>
      <c r="Q489" s="645">
        <f>IF(Q$11 = 1, (Q452 - PR19FDPublishedTables!Q412) * Q479, Q452 * Q479)</f>
        <v>0</v>
      </c>
    </row>
    <row r="490" spans="1:17" s="526" customFormat="1" hidden="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1.5139272956325988E-2</v>
      </c>
      <c r="N490" s="525">
        <f t="shared" si="413"/>
        <v>1.538637294017557E-2</v>
      </c>
      <c r="O490" s="525">
        <f t="shared" si="413"/>
        <v>1.6026604540731775E-2</v>
      </c>
      <c r="P490" s="525">
        <f t="shared" si="413"/>
        <v>0</v>
      </c>
      <c r="Q490" s="525">
        <f t="shared" si="413"/>
        <v>0</v>
      </c>
    </row>
    <row r="491" spans="1:17" s="526" customFormat="1" hidden="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hidden="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0.34854572577579523</v>
      </c>
      <c r="M492" s="525">
        <f t="shared" si="415"/>
        <v>0.33693684230706938</v>
      </c>
      <c r="N492" s="525">
        <f t="shared" si="415"/>
        <v>0.34243625357553592</v>
      </c>
      <c r="O492" s="525">
        <f t="shared" si="415"/>
        <v>0.35668512896465848</v>
      </c>
      <c r="P492" s="525">
        <f t="shared" si="415"/>
        <v>0</v>
      </c>
      <c r="Q492" s="525">
        <f t="shared" si="415"/>
        <v>0</v>
      </c>
    </row>
    <row r="493" spans="1:17" s="573" customFormat="1" hidden="1" outlineLevel="2">
      <c r="A493" s="572"/>
      <c r="B493" s="570"/>
      <c r="C493" s="574"/>
      <c r="D493" s="571"/>
      <c r="E493" s="577"/>
      <c r="F493" s="577"/>
      <c r="G493" s="577"/>
      <c r="I493" s="577"/>
      <c r="J493" s="577"/>
      <c r="K493" s="577"/>
      <c r="L493" s="647"/>
      <c r="M493" s="577"/>
      <c r="N493" s="577"/>
      <c r="O493" s="577"/>
      <c r="P493" s="577"/>
      <c r="Q493" s="577"/>
    </row>
    <row r="494" spans="1:17" s="526" customFormat="1" hidden="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1.9093974657230162</v>
      </c>
      <c r="O494" s="525">
        <f t="shared" si="416"/>
        <v>4.2258807664835647</v>
      </c>
      <c r="P494" s="525">
        <f t="shared" si="416"/>
        <v>0</v>
      </c>
      <c r="Q494" s="525">
        <f t="shared" si="416"/>
        <v>0</v>
      </c>
    </row>
    <row r="495" spans="1:17" s="526" customFormat="1" hidden="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7.2821137092671184E-2</v>
      </c>
      <c r="O495" s="525">
        <f t="shared" si="417"/>
        <v>0.40644625639036674</v>
      </c>
      <c r="P495" s="525">
        <f t="shared" si="417"/>
        <v>0</v>
      </c>
      <c r="Q495" s="525">
        <f t="shared" si="417"/>
        <v>0</v>
      </c>
    </row>
    <row r="496" spans="1:17" s="526" customFormat="1" hidden="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1.907530188572597</v>
      </c>
      <c r="N496" s="525">
        <f t="shared" si="418"/>
        <v>2.4108927754109009</v>
      </c>
      <c r="O496" s="525">
        <f t="shared" si="418"/>
        <v>2.9010582075459777</v>
      </c>
      <c r="P496" s="525">
        <f t="shared" si="418"/>
        <v>0</v>
      </c>
      <c r="Q496" s="525">
        <f t="shared" si="418"/>
        <v>0</v>
      </c>
    </row>
    <row r="497" spans="1:17" s="526" customFormat="1" hidden="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4.1011899054310824E-2</v>
      </c>
      <c r="N497" s="525">
        <f t="shared" si="419"/>
        <v>0.13706959459240869</v>
      </c>
      <c r="O497" s="525">
        <f t="shared" si="419"/>
        <v>0.26156281344581767</v>
      </c>
      <c r="P497" s="525">
        <f t="shared" si="419"/>
        <v>0</v>
      </c>
      <c r="Q497" s="525">
        <f t="shared" si="419"/>
        <v>0</v>
      </c>
    </row>
    <row r="498" spans="1:17" s="526" customFormat="1" hidden="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1.8665182895182861</v>
      </c>
      <c r="N498" s="525">
        <f t="shared" si="420"/>
        <v>4.2560417836341795</v>
      </c>
      <c r="O498" s="525">
        <f t="shared" si="420"/>
        <v>7.2718224169740919</v>
      </c>
      <c r="P498" s="525">
        <f t="shared" si="420"/>
        <v>0</v>
      </c>
      <c r="Q498" s="525">
        <f t="shared" si="420"/>
        <v>0</v>
      </c>
    </row>
    <row r="499" spans="1:17" s="526" customFormat="1" hidden="1" outlineLevel="2">
      <c r="A499" s="593"/>
      <c r="B499" s="594"/>
      <c r="C499" s="595"/>
      <c r="D499" s="596"/>
      <c r="E499" s="525"/>
      <c r="F499" s="525"/>
      <c r="G499" s="525"/>
      <c r="H499" s="525"/>
      <c r="I499" s="525"/>
      <c r="J499" s="525"/>
      <c r="K499" s="525"/>
      <c r="L499" s="525"/>
      <c r="M499" s="525"/>
      <c r="N499" s="525"/>
      <c r="O499" s="525"/>
      <c r="P499" s="525"/>
      <c r="Q499" s="525"/>
    </row>
    <row r="500" spans="1:17" s="526" customFormat="1" hidden="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0.6985366338435105</v>
      </c>
      <c r="N500" s="525">
        <f t="shared" si="421"/>
        <v>2.5994491109315927</v>
      </c>
      <c r="O500" s="525">
        <f t="shared" si="421"/>
        <v>4.9157209031958295</v>
      </c>
      <c r="P500" s="525">
        <f t="shared" si="421"/>
        <v>0</v>
      </c>
      <c r="Q500" s="525">
        <f t="shared" si="421"/>
        <v>0</v>
      </c>
    </row>
    <row r="501" spans="1:17" s="526" customFormat="1" hidden="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5.8516183732206534E-3</v>
      </c>
      <c r="N501" s="525">
        <f t="shared" si="421"/>
        <v>0.10591606482447723</v>
      </c>
      <c r="O501" s="525">
        <f t="shared" si="421"/>
        <v>0.48418543505258627</v>
      </c>
      <c r="P501" s="525">
        <f t="shared" si="421"/>
        <v>0</v>
      </c>
      <c r="Q501" s="525">
        <f t="shared" si="421"/>
        <v>0</v>
      </c>
    </row>
    <row r="502" spans="1:17" s="526" customFormat="1" hidden="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1.907530188572597</v>
      </c>
      <c r="N502" s="525">
        <f t="shared" si="422"/>
        <v>2.4108927754109009</v>
      </c>
      <c r="O502" s="525">
        <f t="shared" si="422"/>
        <v>2.9010582075459777</v>
      </c>
      <c r="P502" s="525">
        <f t="shared" si="422"/>
        <v>0</v>
      </c>
      <c r="Q502" s="525">
        <f t="shared" si="422"/>
        <v>0</v>
      </c>
    </row>
    <row r="503" spans="1:17" s="526" customFormat="1" hidden="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7.1300593899630255E-2</v>
      </c>
      <c r="N503" s="525">
        <f t="shared" si="423"/>
        <v>0.16816489722884512</v>
      </c>
      <c r="O503" s="525">
        <f t="shared" si="423"/>
        <v>0.29456872400692047</v>
      </c>
      <c r="P503" s="525">
        <f t="shared" si="423"/>
        <v>0</v>
      </c>
      <c r="Q503" s="525">
        <f t="shared" si="423"/>
        <v>0</v>
      </c>
    </row>
    <row r="504" spans="1:17" s="526" customFormat="1" hidden="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hidden="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0.69709145155159014</v>
      </c>
      <c r="M505" s="525">
        <f xml:space="preserve"> M486 + M492 + M498</f>
        <v>2.5406178468896981</v>
      </c>
      <c r="N505" s="525">
        <f t="shared" si="425"/>
        <v>4.9480930539381252</v>
      </c>
      <c r="O505" s="525">
        <f t="shared" si="425"/>
        <v>8.0063958217874731</v>
      </c>
      <c r="P505" s="525">
        <f t="shared" si="425"/>
        <v>0</v>
      </c>
      <c r="Q505" s="525">
        <f t="shared" si="425"/>
        <v>0</v>
      </c>
    </row>
    <row r="506" spans="1:17" s="526" customFormat="1" hidden="1" outlineLevel="2">
      <c r="A506" s="593"/>
      <c r="B506" s="594"/>
      <c r="C506" s="595"/>
      <c r="D506" s="596"/>
      <c r="E506" s="525"/>
      <c r="F506" s="525"/>
      <c r="G506" s="525"/>
      <c r="H506" s="525"/>
      <c r="I506" s="525"/>
      <c r="J506" s="525"/>
      <c r="K506" s="525"/>
      <c r="L506" s="525"/>
      <c r="M506" s="525"/>
      <c r="N506" s="525"/>
      <c r="O506" s="525"/>
      <c r="P506" s="525"/>
      <c r="Q506" s="525"/>
    </row>
    <row r="507" spans="1:17" s="526" customFormat="1" hidden="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0.34287808559204902</v>
      </c>
      <c r="N507" s="525">
        <f t="shared" si="426"/>
        <v>0.3470880359742462</v>
      </c>
      <c r="O507" s="525">
        <f t="shared" si="426"/>
        <v>0.37492574392756228</v>
      </c>
      <c r="P507" s="525">
        <f t="shared" si="426"/>
        <v>0</v>
      </c>
      <c r="Q507" s="525">
        <f t="shared" si="426"/>
        <v>0</v>
      </c>
    </row>
    <row r="508" spans="1:17" s="526" customFormat="1" hidden="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0.34264838398169617</v>
      </c>
      <c r="N508" s="525">
        <f t="shared" si="427"/>
        <v>0.33996116017019284</v>
      </c>
      <c r="O508" s="525">
        <f t="shared" si="427"/>
        <v>0.353888823421736</v>
      </c>
      <c r="P508" s="525">
        <f t="shared" si="427"/>
        <v>0</v>
      </c>
      <c r="Q508" s="525">
        <f t="shared" si="427"/>
        <v>0</v>
      </c>
    </row>
    <row r="509" spans="1:17" s="526" customFormat="1" hidden="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0.92822561397230796</v>
      </c>
      <c r="N509" s="525">
        <f t="shared" si="428"/>
        <v>3.0285460116477285</v>
      </c>
      <c r="O509" s="525">
        <f t="shared" si="428"/>
        <v>5.7756561014509753</v>
      </c>
      <c r="P509" s="525">
        <f t="shared" si="428"/>
        <v>0</v>
      </c>
      <c r="Q509" s="525">
        <f t="shared" si="428"/>
        <v>0</v>
      </c>
    </row>
    <row r="510" spans="1:17" s="529" customFormat="1" hidden="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1.613752083546053</v>
      </c>
      <c r="N510" s="528">
        <f t="shared" si="429"/>
        <v>3.7155952077921675</v>
      </c>
      <c r="O510" s="528">
        <f t="shared" si="429"/>
        <v>6.5044706688002734</v>
      </c>
      <c r="P510" s="528">
        <f t="shared" si="429"/>
        <v>0</v>
      </c>
      <c r="Q510" s="528">
        <f t="shared" si="429"/>
        <v>0</v>
      </c>
    </row>
    <row r="511" spans="1:17" s="573" customFormat="1" hidden="1" outlineLevel="1">
      <c r="A511" s="572"/>
      <c r="B511" s="570"/>
      <c r="C511" s="574"/>
      <c r="D511" s="571"/>
      <c r="E511" s="577"/>
      <c r="F511" s="577"/>
      <c r="G511" s="577"/>
      <c r="H511" s="577"/>
      <c r="I511" s="577"/>
      <c r="J511" s="577"/>
      <c r="K511" s="577"/>
      <c r="L511" s="577"/>
      <c r="M511" s="577"/>
      <c r="N511" s="577"/>
      <c r="O511" s="577"/>
      <c r="P511" s="577"/>
      <c r="Q511" s="577"/>
    </row>
    <row r="512" spans="1:17" s="573" customFormat="1" hidden="1" outlineLevel="1" collapsed="1">
      <c r="A512" s="572"/>
      <c r="B512" s="570" t="s">
        <v>994</v>
      </c>
      <c r="C512" s="574"/>
      <c r="D512" s="571"/>
      <c r="E512" s="577"/>
      <c r="F512" s="577"/>
      <c r="G512" s="577"/>
      <c r="H512" s="577"/>
      <c r="I512" s="577"/>
      <c r="J512" s="577"/>
      <c r="K512" s="577"/>
      <c r="L512" s="577"/>
      <c r="M512" s="577"/>
      <c r="N512" s="577"/>
      <c r="O512" s="577"/>
      <c r="P512" s="577"/>
      <c r="Q512" s="577"/>
    </row>
    <row r="513" spans="1:17" s="573" customFormat="1" hidden="1" outlineLevel="2">
      <c r="A513" s="572"/>
      <c r="B513" s="570"/>
      <c r="C513" s="574"/>
      <c r="D513" s="571"/>
      <c r="E513" s="577"/>
      <c r="F513" s="577"/>
      <c r="G513" s="577"/>
      <c r="H513" s="577"/>
      <c r="I513" s="577"/>
      <c r="J513" s="577"/>
      <c r="K513" s="577"/>
      <c r="L513" s="577"/>
      <c r="M513" s="577"/>
      <c r="N513" s="577"/>
      <c r="O513" s="577"/>
      <c r="P513" s="577"/>
      <c r="Q513" s="577"/>
    </row>
    <row r="514" spans="1:17" s="573" customFormat="1" hidden="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0.3485457257757949</v>
      </c>
      <c r="M514" s="577">
        <f t="shared" si="430"/>
        <v>0.33716271506434259</v>
      </c>
      <c r="N514" s="577">
        <f t="shared" si="430"/>
        <v>0.34961501672841011</v>
      </c>
      <c r="O514" s="577">
        <f t="shared" si="430"/>
        <v>0.3778882758487232</v>
      </c>
      <c r="P514" s="577">
        <f t="shared" si="430"/>
        <v>0</v>
      </c>
      <c r="Q514" s="577">
        <f t="shared" si="430"/>
        <v>0</v>
      </c>
    </row>
    <row r="515" spans="1:17" s="573" customFormat="1" hidden="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0.34854572577579523</v>
      </c>
      <c r="M515" s="577">
        <f t="shared" si="431"/>
        <v>0.33693684230706938</v>
      </c>
      <c r="N515" s="577">
        <f t="shared" si="431"/>
        <v>0.34243625357553592</v>
      </c>
      <c r="O515" s="577">
        <f t="shared" si="431"/>
        <v>0.35668512896465848</v>
      </c>
      <c r="P515" s="577">
        <f t="shared" si="431"/>
        <v>0</v>
      </c>
      <c r="Q515" s="577">
        <f t="shared" si="431"/>
        <v>0</v>
      </c>
    </row>
    <row r="516" spans="1:17" s="573" customFormat="1" hidden="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1.8665182895182861</v>
      </c>
      <c r="N516" s="577">
        <f t="shared" si="432"/>
        <v>4.2560417836341795</v>
      </c>
      <c r="O516" s="577">
        <f t="shared" si="432"/>
        <v>7.2718224169740919</v>
      </c>
      <c r="P516" s="577">
        <f t="shared" si="432"/>
        <v>0</v>
      </c>
      <c r="Q516" s="577">
        <f t="shared" si="432"/>
        <v>0</v>
      </c>
    </row>
    <row r="517" spans="1:17" s="446" customFormat="1" hidden="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0.69709145155159014</v>
      </c>
      <c r="M517" s="610">
        <f t="shared" si="433"/>
        <v>2.5406178468896981</v>
      </c>
      <c r="N517" s="610">
        <f t="shared" si="433"/>
        <v>4.9480930539381252</v>
      </c>
      <c r="O517" s="610">
        <f t="shared" si="433"/>
        <v>8.0063958217874731</v>
      </c>
      <c r="P517" s="610">
        <f t="shared" si="433"/>
        <v>0</v>
      </c>
      <c r="Q517" s="610">
        <f t="shared" si="433"/>
        <v>0</v>
      </c>
    </row>
    <row r="518" spans="1:17" s="573" customFormat="1" hidden="1" outlineLevel="2">
      <c r="A518" s="572"/>
      <c r="B518" s="570"/>
      <c r="C518" s="574"/>
      <c r="D518" s="571"/>
      <c r="E518" s="577"/>
      <c r="F518" s="577"/>
      <c r="G518" s="577"/>
      <c r="H518" s="577"/>
      <c r="I518" s="577"/>
      <c r="J518" s="577"/>
      <c r="K518" s="577"/>
      <c r="L518" s="577"/>
      <c r="M518" s="577"/>
      <c r="N518" s="577"/>
      <c r="O518" s="577"/>
      <c r="P518" s="577"/>
      <c r="Q518" s="577"/>
    </row>
    <row r="519" spans="1:17" s="573" customFormat="1" hidden="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0.35207611526339511</v>
      </c>
      <c r="N519" s="577">
        <f xml:space="preserve"> M514 * N$22</f>
        <v>0.35806250050133009</v>
      </c>
      <c r="O519" s="577">
        <f t="shared" ref="O519:O521" si="437" xml:space="preserve"> N514 * O$22</f>
        <v>0.38052518558937681</v>
      </c>
      <c r="P519" s="577">
        <f t="shared" ref="P519:P521" si="438" xml:space="preserve"> O514 * P$22</f>
        <v>0</v>
      </c>
      <c r="Q519" s="577">
        <f t="shared" ref="Q519:Q521" si="439" xml:space="preserve"> P514 * Q$22</f>
        <v>0</v>
      </c>
    </row>
    <row r="520" spans="1:17" s="573" customFormat="1" hidden="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0.35207611526339544</v>
      </c>
      <c r="N520" s="577">
        <f t="shared" ref="N520:N521" si="441" xml:space="preserve"> M515 * N$22</f>
        <v>0.35782262651571178</v>
      </c>
      <c r="O520" s="577">
        <f t="shared" si="437"/>
        <v>0.37271173350539016</v>
      </c>
      <c r="P520" s="577">
        <f t="shared" si="438"/>
        <v>0</v>
      </c>
      <c r="Q520" s="577">
        <f t="shared" si="439"/>
        <v>0</v>
      </c>
    </row>
    <row r="521" spans="1:17" s="573" customFormat="1" hidden="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1.9822186028156823</v>
      </c>
      <c r="O521" s="577">
        <f t="shared" si="437"/>
        <v>4.6323270228739393</v>
      </c>
      <c r="P521" s="577">
        <f t="shared" si="438"/>
        <v>0</v>
      </c>
      <c r="Q521" s="577">
        <f t="shared" si="439"/>
        <v>0</v>
      </c>
    </row>
    <row r="522" spans="1:17" s="446" customFormat="1" hidden="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0.70415223052679055</v>
      </c>
      <c r="N522" s="610">
        <f t="shared" si="443"/>
        <v>2.6981037298327242</v>
      </c>
      <c r="O522" s="610">
        <f t="shared" si="443"/>
        <v>5.385563941968706</v>
      </c>
      <c r="P522" s="610">
        <f t="shared" si="443"/>
        <v>0</v>
      </c>
      <c r="Q522" s="610">
        <f t="shared" si="443"/>
        <v>0</v>
      </c>
    </row>
    <row r="523" spans="1:17" s="573" customFormat="1" hidden="1" outlineLevel="2">
      <c r="A523" s="572"/>
      <c r="B523" s="570"/>
      <c r="C523" s="574"/>
      <c r="D523" s="571"/>
      <c r="E523" s="577"/>
      <c r="F523" s="577"/>
      <c r="G523" s="577"/>
      <c r="H523" s="577"/>
      <c r="I523" s="577"/>
      <c r="J523" s="577"/>
      <c r="K523" s="577"/>
      <c r="L523" s="577"/>
      <c r="M523" s="577"/>
      <c r="N523" s="577"/>
      <c r="O523" s="577"/>
      <c r="P523" s="577"/>
      <c r="Q523" s="577"/>
    </row>
    <row r="524" spans="1:17" s="573" customFormat="1" hidden="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0.70415223052679055</v>
      </c>
      <c r="N524" s="577">
        <f t="shared" si="444"/>
        <v>2.6981037298327242</v>
      </c>
      <c r="O524" s="577">
        <f t="shared" si="444"/>
        <v>5.385563941968706</v>
      </c>
      <c r="P524" s="577">
        <f t="shared" si="444"/>
        <v>0</v>
      </c>
      <c r="Q524" s="577">
        <f t="shared" si="444"/>
        <v>0</v>
      </c>
    </row>
    <row r="525" spans="1:17" s="573" customFormat="1" hidden="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0.69709145155159014</v>
      </c>
      <c r="N525" s="577">
        <f t="shared" ref="N525" si="449" xml:space="preserve"> M517</f>
        <v>2.5406178468896981</v>
      </c>
      <c r="O525" s="577">
        <f t="shared" ref="O525" si="450" xml:space="preserve"> N517</f>
        <v>4.9480930539381252</v>
      </c>
      <c r="P525" s="577">
        <f t="shared" ref="P525" si="451" xml:space="preserve"> O517</f>
        <v>8.0063958217874731</v>
      </c>
      <c r="Q525" s="577">
        <f t="shared" ref="Q525" si="452" xml:space="preserve"> P517</f>
        <v>0</v>
      </c>
    </row>
    <row r="526" spans="1:17" s="259" customFormat="1" hidden="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1</v>
      </c>
      <c r="P526" s="266">
        <f t="shared" si="453"/>
        <v>0</v>
      </c>
      <c r="Q526" s="266">
        <f t="shared" si="453"/>
        <v>0</v>
      </c>
    </row>
    <row r="527" spans="1:17" s="573" customFormat="1" hidden="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7.0607789752004102E-3</v>
      </c>
      <c r="N527" s="610">
        <f t="shared" si="454"/>
        <v>0.15748588294302612</v>
      </c>
      <c r="O527" s="610">
        <f t="shared" si="454"/>
        <v>0.43747088803058087</v>
      </c>
      <c r="P527" s="610">
        <f t="shared" si="454"/>
        <v>0</v>
      </c>
      <c r="Q527" s="610">
        <f t="shared" si="454"/>
        <v>0</v>
      </c>
    </row>
    <row r="528" spans="1:17" s="617" customFormat="1" hidden="1" outlineLevel="1">
      <c r="A528" s="612"/>
      <c r="B528" s="613"/>
      <c r="C528" s="614"/>
      <c r="D528" s="615"/>
      <c r="E528" s="616"/>
    </row>
    <row r="529" spans="1:17" hidden="1" outlineLevel="1" collapsed="1">
      <c r="B529" s="85" t="s">
        <v>759</v>
      </c>
      <c r="D529" s="83"/>
    </row>
    <row r="530" spans="1:17" hidden="1" outlineLevel="2">
      <c r="D530" s="83"/>
    </row>
    <row r="531" spans="1:17" s="187" customFormat="1" hidden="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hidden="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1.613752083546053</v>
      </c>
      <c r="N532" s="618">
        <f t="shared" si="455"/>
        <v>3.7155952077921675</v>
      </c>
      <c r="O532" s="618">
        <f t="shared" si="455"/>
        <v>6.5044706688002734</v>
      </c>
      <c r="P532" s="618">
        <f t="shared" si="455"/>
        <v>0</v>
      </c>
      <c r="Q532" s="618">
        <f t="shared" si="455"/>
        <v>0</v>
      </c>
    </row>
    <row r="533" spans="1:17" s="192" customFormat="1" hidden="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0.64550083341842124</v>
      </c>
      <c r="N533" s="618">
        <f t="shared" si="456"/>
        <v>1.4862380831168671</v>
      </c>
      <c r="O533" s="618">
        <f t="shared" si="456"/>
        <v>2.6017882675201096</v>
      </c>
      <c r="P533" s="618">
        <f t="shared" si="456"/>
        <v>0</v>
      </c>
      <c r="Q533" s="618">
        <f t="shared" si="456"/>
        <v>0</v>
      </c>
    </row>
    <row r="534" spans="1:17" s="192" customFormat="1" hidden="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1.5414025476840245</v>
      </c>
      <c r="N534" s="618">
        <f t="shared" si="457"/>
        <v>3.4232528118939767</v>
      </c>
      <c r="O534" s="618">
        <f t="shared" si="457"/>
        <v>5.5093064804616469</v>
      </c>
      <c r="P534" s="618">
        <f t="shared" si="457"/>
        <v>0</v>
      </c>
      <c r="Q534" s="618">
        <f t="shared" si="457"/>
        <v>0</v>
      </c>
    </row>
    <row r="535" spans="1:17" s="137" customFormat="1" hidden="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0.61656101907360983</v>
      </c>
      <c r="N535" s="525">
        <f t="shared" ref="N535" si="462" xml:space="preserve"> N531 * N534</f>
        <v>1.3693011247575908</v>
      </c>
      <c r="O535" s="525">
        <f t="shared" ref="O535" si="463" xml:space="preserve"> O531 * O534</f>
        <v>2.203722592184659</v>
      </c>
      <c r="P535" s="525">
        <f t="shared" ref="P535" si="464" xml:space="preserve"> P531 * P534</f>
        <v>0</v>
      </c>
      <c r="Q535" s="525">
        <f t="shared" ref="Q535" si="465" xml:space="preserve"> Q531 * Q534</f>
        <v>0</v>
      </c>
    </row>
    <row r="536" spans="1:17" s="192" customFormat="1" hidden="1" outlineLevel="1">
      <c r="A536" s="188"/>
      <c r="B536" s="85"/>
      <c r="C536" s="190"/>
      <c r="D536" s="191"/>
      <c r="E536" s="195"/>
    </row>
    <row r="537" spans="1:17" s="192" customFormat="1" hidden="1" outlineLevel="1" collapsed="1">
      <c r="A537" s="188"/>
      <c r="B537" s="85" t="s">
        <v>761</v>
      </c>
      <c r="C537" s="190"/>
      <c r="D537" s="191"/>
      <c r="E537" s="195"/>
    </row>
    <row r="538" spans="1:17" s="192" customFormat="1" hidden="1" outlineLevel="2">
      <c r="A538" s="188"/>
      <c r="B538" s="304"/>
      <c r="C538" s="190"/>
      <c r="D538" s="191"/>
      <c r="E538" s="195"/>
    </row>
    <row r="539" spans="1:17" s="187" customFormat="1" hidden="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0.36544999999999994</v>
      </c>
      <c r="N539" s="291">
        <f xml:space="preserve"> Inp!N$214</f>
        <v>0.57430000000000003</v>
      </c>
      <c r="O539" s="291">
        <f xml:space="preserve"> Inp!O$214</f>
        <v>0</v>
      </c>
      <c r="P539" s="291">
        <f xml:space="preserve"> Inp!P$214</f>
        <v>0</v>
      </c>
      <c r="Q539" s="291">
        <f xml:space="preserve"> Inp!Q$214</f>
        <v>0</v>
      </c>
    </row>
    <row r="540" spans="1:17" s="192" customFormat="1" hidden="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1.613752083546053</v>
      </c>
      <c r="N540" s="618">
        <f t="shared" si="466"/>
        <v>3.7155952077921675</v>
      </c>
      <c r="O540" s="618">
        <f t="shared" si="466"/>
        <v>6.5044706688002734</v>
      </c>
      <c r="P540" s="618">
        <f t="shared" si="466"/>
        <v>0</v>
      </c>
      <c r="Q540" s="618">
        <f t="shared" si="466"/>
        <v>0</v>
      </c>
    </row>
    <row r="541" spans="1:17" s="310" customFormat="1" hidden="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0.58974569893190498</v>
      </c>
      <c r="N541" s="619">
        <f t="shared" si="467"/>
        <v>2.133866327835042</v>
      </c>
      <c r="O541" s="619">
        <f t="shared" si="467"/>
        <v>0</v>
      </c>
      <c r="P541" s="619">
        <f t="shared" si="467"/>
        <v>0</v>
      </c>
      <c r="Q541" s="619">
        <f t="shared" si="467"/>
        <v>0</v>
      </c>
    </row>
    <row r="542" spans="1:17" s="259" customFormat="1" hidden="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1.5414025476840245</v>
      </c>
      <c r="N542" s="274">
        <f t="shared" si="468"/>
        <v>3.4232528118939767</v>
      </c>
      <c r="O542" s="274">
        <f t="shared" si="468"/>
        <v>5.5093064804616469</v>
      </c>
      <c r="P542" s="274">
        <f t="shared" si="468"/>
        <v>0</v>
      </c>
      <c r="Q542" s="274">
        <f t="shared" si="468"/>
        <v>0</v>
      </c>
    </row>
    <row r="543" spans="1:17" s="259" customFormat="1" hidden="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0.56330556105112672</v>
      </c>
      <c r="N543" s="311">
        <f t="shared" ref="N543" si="473" xml:space="preserve"> N539 * N542</f>
        <v>1.965974089870711</v>
      </c>
      <c r="O543" s="311">
        <f t="shared" ref="O543" si="474" xml:space="preserve"> O539 * O542</f>
        <v>0</v>
      </c>
      <c r="P543" s="311">
        <f t="shared" ref="P543" si="475" xml:space="preserve"> P539 * P542</f>
        <v>0</v>
      </c>
      <c r="Q543" s="311">
        <f t="shared" ref="Q543" si="476" xml:space="preserve"> Q539 * Q542</f>
        <v>0</v>
      </c>
    </row>
    <row r="544" spans="1:17" s="148" customFormat="1" hidden="1" outlineLevel="1">
      <c r="A544" s="143"/>
      <c r="B544" s="144"/>
      <c r="C544" s="145"/>
      <c r="D544" s="146"/>
      <c r="E544" s="147"/>
      <c r="G544" s="149"/>
    </row>
    <row r="545" spans="1:17" s="240" customFormat="1" hidden="1" outlineLevel="1" collapsed="1">
      <c r="A545" s="237"/>
      <c r="B545" s="304" t="s">
        <v>1007</v>
      </c>
      <c r="C545" s="238"/>
      <c r="D545" s="239"/>
      <c r="E545" s="196"/>
      <c r="F545" s="196"/>
      <c r="G545" s="196"/>
      <c r="H545" s="196"/>
      <c r="I545" s="196"/>
      <c r="J545" s="196"/>
      <c r="K545" s="196"/>
      <c r="L545" s="196"/>
      <c r="M545" s="196"/>
      <c r="N545" s="196"/>
      <c r="O545" s="196"/>
      <c r="P545" s="196"/>
      <c r="Q545" s="196"/>
    </row>
    <row r="546" spans="1:17" s="240" customFormat="1" hidden="1" outlineLevel="2">
      <c r="A546" s="237"/>
      <c r="B546" s="241"/>
      <c r="C546" s="238"/>
      <c r="D546" s="239"/>
      <c r="E546" s="266"/>
      <c r="F546" s="266"/>
      <c r="G546" s="266"/>
      <c r="H546" s="266"/>
      <c r="I546" s="266"/>
      <c r="J546" s="266"/>
      <c r="K546" s="266"/>
      <c r="L546" s="266"/>
      <c r="M546" s="266"/>
      <c r="N546" s="266"/>
      <c r="O546" s="266"/>
      <c r="P546" s="266"/>
      <c r="Q546" s="266"/>
    </row>
    <row r="547" spans="1:17" s="240" customFormat="1" hidden="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0.69709145155159014</v>
      </c>
      <c r="N547" s="274">
        <f t="shared" si="477"/>
        <v>2.5406178468896981</v>
      </c>
      <c r="O547" s="274">
        <f t="shared" si="477"/>
        <v>4.9480930539381252</v>
      </c>
      <c r="P547" s="274">
        <f t="shared" si="477"/>
        <v>8.0063958217874731</v>
      </c>
      <c r="Q547" s="274">
        <f t="shared" si="477"/>
        <v>0</v>
      </c>
    </row>
    <row r="548" spans="1:17" s="240" customFormat="1" hidden="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7.0607789752004102E-3</v>
      </c>
      <c r="N548" s="274">
        <f t="shared" si="478"/>
        <v>0.15748588294302612</v>
      </c>
      <c r="O548" s="274">
        <f t="shared" si="478"/>
        <v>0.43747088803058087</v>
      </c>
      <c r="P548" s="274">
        <f t="shared" si="478"/>
        <v>0</v>
      </c>
      <c r="Q548" s="274">
        <f t="shared" si="478"/>
        <v>0</v>
      </c>
    </row>
    <row r="549" spans="1:17" s="240" customFormat="1" hidden="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1.0884120171673819</v>
      </c>
      <c r="P549" s="267">
        <f t="shared" ref="P549" si="484" xml:space="preserve"> IF( P547 &lt;&gt; 0, 1 + P548 / P547, 0)</f>
        <v>1</v>
      </c>
      <c r="Q549" s="267">
        <f t="shared" ref="Q549" si="485" xml:space="preserve"> IF( Q547 &lt;&gt; 0, 1 + Q548 / Q547, 0)</f>
        <v>0</v>
      </c>
    </row>
    <row r="550" spans="1:17" s="581" customFormat="1" hidden="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1.0128913443830774E-2</v>
      </c>
      <c r="N550" s="581">
        <f t="shared" si="486"/>
        <v>6.1987237921604446E-2</v>
      </c>
      <c r="O550" s="581">
        <f t="shared" si="486"/>
        <v>8.8412017167381951E-2</v>
      </c>
      <c r="P550" s="581">
        <f t="shared" si="486"/>
        <v>0</v>
      </c>
      <c r="Q550" s="581">
        <f t="shared" si="486"/>
        <v>0</v>
      </c>
    </row>
    <row r="551" spans="1:17" s="240" customFormat="1" hidden="1" outlineLevel="2">
      <c r="A551" s="237"/>
      <c r="B551" s="241"/>
      <c r="C551" s="238"/>
      <c r="D551" s="239"/>
      <c r="E551" s="266"/>
      <c r="F551" s="266"/>
      <c r="G551" s="266"/>
      <c r="H551" s="266"/>
      <c r="I551" s="266"/>
      <c r="J551" s="266"/>
      <c r="K551" s="266"/>
      <c r="L551" s="266"/>
      <c r="M551" s="266"/>
      <c r="N551" s="266"/>
      <c r="O551" s="266"/>
      <c r="P551" s="266"/>
      <c r="Q551" s="266"/>
    </row>
    <row r="552" spans="1:17" s="240" customFormat="1" hidden="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0.34927951280502845</v>
      </c>
      <c r="N552" s="274">
        <f t="shared" si="487"/>
        <v>0.34537441572594041</v>
      </c>
      <c r="O552" s="274">
        <f t="shared" si="487"/>
        <v>0.34983060407654604</v>
      </c>
      <c r="P552" s="274">
        <f t="shared" si="487"/>
        <v>0</v>
      </c>
      <c r="Q552" s="274">
        <f t="shared" si="487"/>
        <v>0</v>
      </c>
    </row>
    <row r="553" spans="1:17" s="240" customFormat="1" hidden="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3.0326241483075943E-3</v>
      </c>
      <c r="N553" s="274">
        <f t="shared" si="488"/>
        <v>1.9949530698730591E-2</v>
      </c>
      <c r="O553" s="274">
        <f t="shared" si="488"/>
        <v>4.5036977792548227E-2</v>
      </c>
      <c r="P553" s="274">
        <f t="shared" si="488"/>
        <v>0</v>
      </c>
      <c r="Q553" s="274">
        <f t="shared" si="488"/>
        <v>0</v>
      </c>
    </row>
    <row r="554" spans="1:17" s="240" customFormat="1" hidden="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0.34925712103848205</v>
      </c>
      <c r="N554" s="274">
        <f t="shared" si="489"/>
        <v>0.34467722948263607</v>
      </c>
      <c r="O554" s="274">
        <f t="shared" si="489"/>
        <v>0.34000953263571893</v>
      </c>
      <c r="P554" s="274">
        <f t="shared" si="489"/>
        <v>0</v>
      </c>
      <c r="Q554" s="274">
        <f t="shared" si="489"/>
        <v>0</v>
      </c>
    </row>
    <row r="555" spans="1:17" s="240" customFormat="1" hidden="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2.8189942249130587E-3</v>
      </c>
      <c r="N555" s="274">
        <f t="shared" si="490"/>
        <v>1.3145397033075453E-2</v>
      </c>
      <c r="O555" s="274">
        <f t="shared" si="490"/>
        <v>3.2702200869671329E-2</v>
      </c>
      <c r="P555" s="274">
        <f t="shared" si="490"/>
        <v>0</v>
      </c>
      <c r="Q555" s="274">
        <f t="shared" si="490"/>
        <v>0</v>
      </c>
    </row>
    <row r="556" spans="1:17" s="240" customFormat="1" hidden="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2.3602168994090594E-4</v>
      </c>
      <c r="N556" s="274">
        <f t="shared" ref="N556" si="494" xml:space="preserve"> N552 + N553 - N554 - N555</f>
        <v>7.5013199089594505E-3</v>
      </c>
      <c r="O556" s="274">
        <f t="shared" ref="O556" si="495" xml:space="preserve"> O552 + O553 - O554 - O555</f>
        <v>2.215584836370401E-2</v>
      </c>
      <c r="P556" s="274">
        <f t="shared" ref="P556" si="496" xml:space="preserve"> P552 + P553 - P554 - P555</f>
        <v>0</v>
      </c>
      <c r="Q556" s="274">
        <f t="shared" ref="Q556" si="497" xml:space="preserve"> Q552 + Q553 - Q554 - Q555</f>
        <v>0</v>
      </c>
    </row>
    <row r="557" spans="1:17" s="240" customFormat="1" hidden="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1.0029525573545595</v>
      </c>
      <c r="O557" s="267">
        <f t="shared" ref="O557" si="503" xml:space="preserve"> IF( O547 &lt;&gt; 0, 1 + O556 / O547, 0)</f>
        <v>1.0044776539410614</v>
      </c>
      <c r="P557" s="267">
        <f t="shared" ref="P557" si="504" xml:space="preserve"> IF( P547 &lt;&gt; 0, 1 + P556 / P547, 0)</f>
        <v>1</v>
      </c>
      <c r="Q557" s="267">
        <f t="shared" ref="Q557" si="505" xml:space="preserve"> IF( Q547 &lt;&gt; 0, 1 + Q556 / Q547, 0)</f>
        <v>0</v>
      </c>
    </row>
    <row r="558" spans="1:17" s="581" customFormat="1" hidden="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3.3858066888579327E-4</v>
      </c>
      <c r="N558" s="581">
        <f t="shared" si="506"/>
        <v>2.9525573545595594E-3</v>
      </c>
      <c r="O558" s="581">
        <f t="shared" si="506"/>
        <v>4.4776539410612843E-3</v>
      </c>
      <c r="P558" s="581">
        <f t="shared" si="506"/>
        <v>0</v>
      </c>
      <c r="Q558" s="581">
        <f t="shared" si="506"/>
        <v>0</v>
      </c>
    </row>
    <row r="559" spans="1:17" s="240" customFormat="1" hidden="1" outlineLevel="2">
      <c r="A559" s="237"/>
      <c r="B559" s="241"/>
      <c r="C559" s="238"/>
      <c r="D559" s="239"/>
      <c r="E559" s="266"/>
      <c r="F559" s="266"/>
      <c r="G559" s="266"/>
      <c r="H559" s="266"/>
      <c r="I559" s="266"/>
      <c r="J559" s="266"/>
      <c r="K559" s="266"/>
      <c r="L559" s="266"/>
      <c r="M559" s="266"/>
      <c r="N559" s="266"/>
      <c r="O559" s="266"/>
      <c r="P559" s="266"/>
      <c r="Q559" s="266"/>
    </row>
    <row r="560" spans="1:17" s="581" customFormat="1" hidden="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1.0128913443830774E-2</v>
      </c>
      <c r="N560" s="581">
        <f t="shared" ref="N560:Q560" si="508" xml:space="preserve"> N550</f>
        <v>6.1987237921604446E-2</v>
      </c>
      <c r="O560" s="581">
        <f t="shared" si="508"/>
        <v>8.8412017167381951E-2</v>
      </c>
      <c r="P560" s="581">
        <f t="shared" si="508"/>
        <v>0</v>
      </c>
      <c r="Q560" s="581">
        <f t="shared" si="508"/>
        <v>0</v>
      </c>
    </row>
    <row r="561" spans="1:17" s="581" customFormat="1" hidden="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3.3858066888579327E-4</v>
      </c>
      <c r="N561" s="581">
        <f t="shared" ref="N561:Q561" si="510" xml:space="preserve"> N558</f>
        <v>2.9525573545595594E-3</v>
      </c>
      <c r="O561" s="581">
        <f t="shared" si="510"/>
        <v>4.4776539410612843E-3</v>
      </c>
      <c r="P561" s="581">
        <f t="shared" si="510"/>
        <v>0</v>
      </c>
      <c r="Q561" s="581">
        <f t="shared" si="510"/>
        <v>0</v>
      </c>
    </row>
    <row r="562" spans="1:17" s="197" customFormat="1" hidden="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6.512281615137816E-2</v>
      </c>
      <c r="O562" s="197">
        <f t="shared" ref="O562" si="515" xml:space="preserve"> (1 + O560) * (1 + O561) -1</f>
        <v>9.3285549525550016E-2</v>
      </c>
      <c r="P562" s="197">
        <f t="shared" ref="P562" si="516" xml:space="preserve"> (1 + P560) * (1 + P561) -1</f>
        <v>0</v>
      </c>
      <c r="Q562" s="197">
        <f t="shared" ref="Q562" si="517" xml:space="preserve"> (1 + Q560) * (1 + Q561) -1</f>
        <v>0</v>
      </c>
    </row>
    <row r="563" spans="1:17" s="137" customFormat="1" hidden="1" outlineLevel="2">
      <c r="A563" s="369"/>
      <c r="B563" s="380"/>
      <c r="C563" s="370"/>
      <c r="D563" s="371"/>
      <c r="E563" s="275"/>
      <c r="F563" s="275"/>
      <c r="G563" s="275"/>
      <c r="H563" s="275"/>
      <c r="I563" s="275"/>
      <c r="J563" s="197"/>
      <c r="K563" s="197"/>
      <c r="L563" s="197"/>
      <c r="M563" s="197"/>
      <c r="N563" s="197"/>
      <c r="O563" s="197"/>
      <c r="P563" s="197"/>
      <c r="Q563" s="197"/>
    </row>
    <row r="564" spans="1:17" s="259" customFormat="1" hidden="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ollapsed="1">
      <c r="A566" s="33" t="s">
        <v>1135</v>
      </c>
      <c r="D566" s="253"/>
    </row>
    <row r="567" spans="1:17" s="259" customFormat="1" hidden="1" outlineLevel="1">
      <c r="A567" s="256"/>
      <c r="B567" s="257"/>
      <c r="C567" s="258"/>
      <c r="D567" s="255"/>
      <c r="E567" s="196"/>
      <c r="F567" s="196"/>
      <c r="G567" s="196"/>
      <c r="H567" s="196"/>
      <c r="I567" s="196"/>
      <c r="J567" s="196"/>
      <c r="K567" s="196"/>
      <c r="L567" s="196"/>
      <c r="M567" s="196"/>
      <c r="N567" s="196"/>
      <c r="O567" s="196"/>
      <c r="P567" s="196"/>
      <c r="Q567" s="196"/>
    </row>
    <row r="568" spans="1:17" s="259" customFormat="1" hidden="1" outlineLevel="1" collapsed="1">
      <c r="A568" s="256"/>
      <c r="B568" s="257" t="s">
        <v>942</v>
      </c>
      <c r="C568" s="258"/>
      <c r="D568" s="255"/>
      <c r="E568" s="196"/>
      <c r="F568" s="196"/>
      <c r="G568" s="196"/>
      <c r="H568" s="196"/>
      <c r="I568" s="196"/>
      <c r="J568" s="196"/>
      <c r="K568" s="196"/>
      <c r="L568" s="196"/>
      <c r="M568" s="196"/>
      <c r="N568" s="196"/>
      <c r="O568" s="196"/>
      <c r="P568" s="196"/>
      <c r="Q568" s="196"/>
    </row>
    <row r="569" spans="1:17" s="259" customFormat="1" hidden="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hidden="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0</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hidden="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hidden="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hidden="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hidden="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hidden="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hidden="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0</v>
      </c>
      <c r="M576" s="274">
        <f t="shared" si="526"/>
        <v>0</v>
      </c>
      <c r="N576" s="274">
        <f t="shared" si="526"/>
        <v>0</v>
      </c>
      <c r="O576" s="274">
        <f t="shared" si="526"/>
        <v>0</v>
      </c>
      <c r="P576" s="274">
        <f t="shared" si="526"/>
        <v>0</v>
      </c>
      <c r="Q576" s="274">
        <f t="shared" si="526"/>
        <v>0</v>
      </c>
    </row>
    <row r="577" spans="1:17" s="259" customFormat="1" hidden="1" outlineLevel="2">
      <c r="A577" s="256"/>
      <c r="B577" s="257"/>
      <c r="C577" s="258"/>
      <c r="D577" s="255"/>
      <c r="E577" s="196"/>
      <c r="F577" s="196"/>
      <c r="G577" s="196"/>
      <c r="H577" s="196"/>
      <c r="I577" s="196"/>
      <c r="J577" s="196"/>
      <c r="K577" s="196"/>
      <c r="L577" s="196"/>
      <c r="M577" s="196"/>
      <c r="N577" s="196"/>
      <c r="O577" s="196"/>
      <c r="P577" s="196"/>
      <c r="Q577" s="196"/>
    </row>
    <row r="578" spans="1:17" s="259" customFormat="1" hidden="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hidden="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0</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hidden="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hidden="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hidden="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1.1806332960179113</v>
      </c>
      <c r="P582" s="576">
        <f xml:space="preserve"> Index!P$199</f>
        <v>0</v>
      </c>
      <c r="Q582" s="576">
        <f xml:space="preserve"> Index!Q$199</f>
        <v>0</v>
      </c>
    </row>
    <row r="583" spans="1:17" s="259" customFormat="1" hidden="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4.099811769635564E-2</v>
      </c>
      <c r="P583" s="263">
        <f xml:space="preserve"> Index!P$241</f>
        <v>0</v>
      </c>
      <c r="Q583" s="263">
        <f xml:space="preserve"> Index!Q$241</f>
        <v>0</v>
      </c>
    </row>
    <row r="584" spans="1:17" s="259" customFormat="1" hidden="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1.1046810909418163</v>
      </c>
      <c r="P584" s="267">
        <f t="shared" ref="P584" si="533" xml:space="preserve"> IF(P581 = 1, P582, O584 * (1 + P583))</f>
        <v>1.1046810909418163</v>
      </c>
      <c r="Q584" s="267">
        <f t="shared" ref="Q584" si="534" xml:space="preserve"> IF(Q581 = 1, Q582, P584 * (1 + Q583))</f>
        <v>1.1046810909418163</v>
      </c>
    </row>
    <row r="585" spans="1:17" s="259" customFormat="1" hidden="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0</v>
      </c>
      <c r="M585" s="274">
        <f t="shared" si="535"/>
        <v>0</v>
      </c>
      <c r="N585" s="274">
        <f t="shared" si="535"/>
        <v>0</v>
      </c>
      <c r="O585" s="274">
        <f t="shared" si="535"/>
        <v>0</v>
      </c>
      <c r="P585" s="274">
        <f t="shared" si="535"/>
        <v>0</v>
      </c>
      <c r="Q585" s="274">
        <f t="shared" si="535"/>
        <v>0</v>
      </c>
    </row>
    <row r="586" spans="1:17" s="259" customFormat="1" hidden="1" outlineLevel="2">
      <c r="A586" s="256"/>
      <c r="B586" s="257"/>
      <c r="C586" s="258"/>
      <c r="D586" s="255"/>
      <c r="E586" s="196"/>
      <c r="F586" s="274"/>
      <c r="G586" s="196"/>
      <c r="H586" s="196"/>
      <c r="I586" s="196"/>
      <c r="J586" s="196"/>
      <c r="K586" s="196"/>
      <c r="L586" s="196"/>
      <c r="M586" s="196"/>
      <c r="N586" s="196"/>
      <c r="O586" s="196"/>
      <c r="P586" s="196"/>
      <c r="Q586" s="196"/>
    </row>
    <row r="587" spans="1:17" s="259" customFormat="1" hidden="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hidden="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0</v>
      </c>
      <c r="M588" s="577">
        <f t="shared" si="536"/>
        <v>0</v>
      </c>
      <c r="N588" s="577">
        <f t="shared" si="536"/>
        <v>0</v>
      </c>
      <c r="O588" s="577">
        <f t="shared" si="536"/>
        <v>0</v>
      </c>
      <c r="P588" s="577">
        <f t="shared" si="536"/>
        <v>0</v>
      </c>
      <c r="Q588" s="577">
        <f t="shared" si="536"/>
        <v>0</v>
      </c>
    </row>
    <row r="589" spans="1:17" s="573" customFormat="1" hidden="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0</v>
      </c>
      <c r="M589" s="577">
        <f t="shared" si="537"/>
        <v>0</v>
      </c>
      <c r="N589" s="577">
        <f t="shared" si="537"/>
        <v>0</v>
      </c>
      <c r="O589" s="577">
        <f t="shared" si="537"/>
        <v>0</v>
      </c>
      <c r="P589" s="577">
        <f t="shared" si="537"/>
        <v>0</v>
      </c>
      <c r="Q589" s="577">
        <f t="shared" si="537"/>
        <v>0</v>
      </c>
    </row>
    <row r="590" spans="1:17" s="573" customFormat="1" hidden="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hidden="1" outlineLevel="1">
      <c r="A591" s="256"/>
      <c r="B591" s="257"/>
      <c r="C591" s="258"/>
      <c r="D591" s="255"/>
      <c r="E591" s="196"/>
      <c r="F591" s="274"/>
      <c r="G591" s="196"/>
      <c r="H591" s="196"/>
      <c r="I591" s="196"/>
      <c r="J591" s="196"/>
      <c r="K591" s="196"/>
      <c r="L591" s="196"/>
      <c r="M591" s="196"/>
      <c r="N591" s="196"/>
      <c r="O591" s="196"/>
      <c r="P591" s="196"/>
      <c r="Q591" s="196"/>
    </row>
    <row r="592" spans="1:17" s="259" customFormat="1" hidden="1" outlineLevel="1" collapsed="1">
      <c r="A592" s="256"/>
      <c r="B592" s="257" t="s">
        <v>951</v>
      </c>
      <c r="C592" s="258"/>
      <c r="D592" s="255"/>
      <c r="E592" s="196"/>
      <c r="F592" s="196"/>
      <c r="G592" s="196"/>
      <c r="H592" s="196"/>
      <c r="I592" s="196"/>
      <c r="J592" s="196"/>
      <c r="K592" s="196"/>
      <c r="L592" s="196"/>
      <c r="M592" s="196"/>
      <c r="N592" s="196"/>
      <c r="O592" s="196"/>
      <c r="P592" s="196"/>
      <c r="Q592" s="196"/>
    </row>
    <row r="593" spans="1:17" s="259" customFormat="1" hidden="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hidden="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0</v>
      </c>
      <c r="M594" s="274">
        <f t="shared" si="548"/>
        <v>0</v>
      </c>
      <c r="N594" s="274">
        <f t="shared" si="548"/>
        <v>0</v>
      </c>
      <c r="O594" s="274">
        <f t="shared" si="548"/>
        <v>0</v>
      </c>
      <c r="P594" s="274">
        <f t="shared" si="548"/>
        <v>0</v>
      </c>
      <c r="Q594" s="274">
        <f t="shared" si="548"/>
        <v>0</v>
      </c>
    </row>
    <row r="595" spans="1:17" s="259" customFormat="1" hidden="1" outlineLevel="2">
      <c r="A595" s="256"/>
      <c r="B595" s="257"/>
      <c r="C595" s="258"/>
      <c r="D595" s="255"/>
      <c r="E595" s="196"/>
      <c r="F595" s="274"/>
      <c r="G595" s="196"/>
      <c r="H595" s="274"/>
      <c r="I595" s="274"/>
      <c r="J595" s="274"/>
      <c r="K595" s="274"/>
      <c r="L595" s="274"/>
      <c r="M595" s="274"/>
      <c r="N595" s="274"/>
      <c r="O595" s="274"/>
      <c r="P595" s="274"/>
      <c r="Q595" s="274"/>
    </row>
    <row r="596" spans="1:17" s="281" customFormat="1" hidden="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0</v>
      </c>
      <c r="N596" s="282">
        <f t="shared" si="549"/>
        <v>0</v>
      </c>
      <c r="O596" s="282">
        <f t="shared" si="549"/>
        <v>0</v>
      </c>
      <c r="P596" s="282">
        <f t="shared" si="549"/>
        <v>0</v>
      </c>
      <c r="Q596" s="282">
        <f t="shared" si="549"/>
        <v>0</v>
      </c>
    </row>
    <row r="597" spans="1:17" s="259" customFormat="1" hidden="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1.1287393877714991</v>
      </c>
      <c r="P597" s="263">
        <f xml:space="preserve"> Index!P$239</f>
        <v>0</v>
      </c>
      <c r="Q597" s="263">
        <f xml:space="preserve"> Index!Q$239</f>
        <v>0</v>
      </c>
    </row>
    <row r="598" spans="1:17" s="259" customFormat="1" hidden="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v>
      </c>
      <c r="N598" s="274">
        <f t="shared" si="550"/>
        <v>0</v>
      </c>
      <c r="O598" s="274">
        <f t="shared" si="550"/>
        <v>0</v>
      </c>
      <c r="P598" s="274">
        <f t="shared" si="550"/>
        <v>0</v>
      </c>
      <c r="Q598" s="274">
        <f t="shared" si="550"/>
        <v>0</v>
      </c>
    </row>
    <row r="599" spans="1:17" s="259" customFormat="1" hidden="1" outlineLevel="2">
      <c r="A599" s="256"/>
      <c r="B599" s="257"/>
      <c r="C599" s="258"/>
      <c r="D599" s="255"/>
      <c r="E599" s="196"/>
      <c r="F599" s="196"/>
      <c r="G599" s="196"/>
      <c r="H599" s="196"/>
      <c r="I599" s="196"/>
      <c r="J599" s="196"/>
      <c r="K599" s="196"/>
      <c r="L599" s="196"/>
      <c r="M599" s="196"/>
      <c r="N599" s="196"/>
      <c r="O599" s="196"/>
      <c r="P599" s="196"/>
      <c r="Q599" s="196"/>
    </row>
    <row r="600" spans="1:17" s="292" customFormat="1" hidden="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0</v>
      </c>
      <c r="N600" s="291">
        <f xml:space="preserve"> Inp!N$179</f>
        <v>0</v>
      </c>
      <c r="O600" s="291">
        <f xml:space="preserve"> Inp!O$179</f>
        <v>0</v>
      </c>
      <c r="P600" s="291">
        <f xml:space="preserve"> Inp!P$179</f>
        <v>0</v>
      </c>
      <c r="Q600" s="291">
        <f xml:space="preserve"> Inp!Q$179</f>
        <v>0</v>
      </c>
    </row>
    <row r="601" spans="1:17" s="281" customFormat="1" hidden="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0</v>
      </c>
      <c r="N601" s="282">
        <f t="shared" si="551"/>
        <v>0</v>
      </c>
      <c r="O601" s="282">
        <f t="shared" si="551"/>
        <v>0</v>
      </c>
      <c r="P601" s="282">
        <f t="shared" si="551"/>
        <v>0</v>
      </c>
      <c r="Q601" s="282">
        <f t="shared" si="551"/>
        <v>0</v>
      </c>
    </row>
    <row r="602" spans="1:17" s="259" customFormat="1" hidden="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v>
      </c>
      <c r="N602" s="274">
        <f t="shared" si="552"/>
        <v>0</v>
      </c>
      <c r="O602" s="274">
        <f t="shared" si="552"/>
        <v>0</v>
      </c>
      <c r="P602" s="274">
        <f t="shared" si="552"/>
        <v>0</v>
      </c>
      <c r="Q602" s="274">
        <f t="shared" si="552"/>
        <v>0</v>
      </c>
    </row>
    <row r="603" spans="1:17" s="259" customFormat="1" hidden="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0</v>
      </c>
      <c r="N603" s="274">
        <f t="shared" si="553"/>
        <v>0</v>
      </c>
      <c r="O603" s="274">
        <f t="shared" si="553"/>
        <v>0</v>
      </c>
      <c r="P603" s="274">
        <f t="shared" si="553"/>
        <v>0</v>
      </c>
      <c r="Q603" s="274">
        <f t="shared" si="553"/>
        <v>0</v>
      </c>
    </row>
    <row r="604" spans="1:17" s="259" customFormat="1" hidden="1" outlineLevel="2">
      <c r="A604" s="256"/>
      <c r="B604" s="257"/>
      <c r="C604" s="258"/>
      <c r="D604" s="255"/>
      <c r="E604" s="196"/>
      <c r="F604" s="196"/>
      <c r="G604" s="196"/>
      <c r="H604" s="274"/>
      <c r="I604" s="274"/>
      <c r="J604" s="274"/>
      <c r="K604" s="274"/>
      <c r="L604" s="274"/>
      <c r="M604" s="274"/>
      <c r="N604" s="274"/>
      <c r="O604" s="274"/>
      <c r="P604" s="274"/>
      <c r="Q604" s="274"/>
    </row>
    <row r="605" spans="1:17" s="259" customFormat="1" hidden="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0</v>
      </c>
      <c r="N605" s="274">
        <f t="shared" ref="N605" si="558" xml:space="preserve"> M608</f>
        <v>0</v>
      </c>
      <c r="O605" s="274">
        <f t="shared" ref="O605" si="559" xml:space="preserve"> N608</f>
        <v>0</v>
      </c>
      <c r="P605" s="274">
        <f t="shared" ref="P605" si="560" xml:space="preserve"> O608</f>
        <v>0</v>
      </c>
      <c r="Q605" s="274">
        <f t="shared" ref="Q605" si="561" xml:space="preserve"> P608</f>
        <v>0</v>
      </c>
    </row>
    <row r="606" spans="1:17" s="259" customFormat="1" hidden="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v>
      </c>
      <c r="N606" s="274">
        <f t="shared" si="562"/>
        <v>0</v>
      </c>
      <c r="O606" s="274">
        <f t="shared" si="562"/>
        <v>0</v>
      </c>
      <c r="P606" s="274">
        <f t="shared" si="562"/>
        <v>0</v>
      </c>
      <c r="Q606" s="274">
        <f t="shared" si="562"/>
        <v>0</v>
      </c>
    </row>
    <row r="607" spans="1:17" s="259" customFormat="1" hidden="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0</v>
      </c>
      <c r="N607" s="274">
        <f t="shared" si="563"/>
        <v>0</v>
      </c>
      <c r="O607" s="274">
        <f t="shared" si="563"/>
        <v>0</v>
      </c>
      <c r="P607" s="274">
        <f t="shared" si="563"/>
        <v>0</v>
      </c>
      <c r="Q607" s="274">
        <f t="shared" si="563"/>
        <v>0</v>
      </c>
    </row>
    <row r="608" spans="1:17" s="259" customFormat="1" hidden="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0</v>
      </c>
      <c r="M608" s="274">
        <f t="shared" si="564"/>
        <v>0</v>
      </c>
      <c r="N608" s="274">
        <f t="shared" si="564"/>
        <v>0</v>
      </c>
      <c r="O608" s="274">
        <f t="shared" si="564"/>
        <v>0</v>
      </c>
      <c r="P608" s="274">
        <f t="shared" si="564"/>
        <v>0</v>
      </c>
      <c r="Q608" s="274">
        <f t="shared" si="564"/>
        <v>0</v>
      </c>
    </row>
    <row r="609" spans="1:17" s="259" customFormat="1" hidden="1" outlineLevel="1">
      <c r="A609" s="256"/>
      <c r="B609" s="257"/>
      <c r="C609" s="258"/>
      <c r="D609" s="255"/>
      <c r="E609" s="196"/>
      <c r="F609" s="196"/>
      <c r="G609" s="196"/>
      <c r="H609" s="196"/>
      <c r="I609" s="196"/>
      <c r="J609" s="196"/>
      <c r="K609" s="196"/>
      <c r="L609" s="196"/>
      <c r="M609" s="196"/>
      <c r="N609" s="196"/>
      <c r="O609" s="196"/>
      <c r="P609" s="196"/>
      <c r="Q609" s="196"/>
    </row>
    <row r="610" spans="1:17" s="259" customFormat="1" hidden="1" outlineLevel="1" collapsed="1">
      <c r="A610" s="256"/>
      <c r="B610" s="257" t="s">
        <v>956</v>
      </c>
      <c r="C610" s="258"/>
      <c r="D610" s="255"/>
      <c r="E610" s="196"/>
      <c r="F610" s="196"/>
      <c r="G610" s="196"/>
      <c r="H610" s="196"/>
      <c r="I610" s="196"/>
      <c r="J610" s="196"/>
      <c r="K610" s="196"/>
      <c r="L610" s="196"/>
      <c r="M610" s="196"/>
      <c r="N610" s="196"/>
      <c r="O610" s="196"/>
      <c r="P610" s="196"/>
      <c r="Q610" s="196"/>
    </row>
    <row r="611" spans="1:17" s="259" customFormat="1" hidden="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0</v>
      </c>
      <c r="N611" s="274">
        <f t="shared" si="565"/>
        <v>0</v>
      </c>
      <c r="O611" s="274">
        <f t="shared" si="565"/>
        <v>0</v>
      </c>
      <c r="P611" s="274">
        <f t="shared" si="565"/>
        <v>0</v>
      </c>
      <c r="Q611" s="274">
        <f t="shared" si="565"/>
        <v>0</v>
      </c>
    </row>
    <row r="612" spans="1:17" s="259" customFormat="1" hidden="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v>
      </c>
      <c r="N612" s="274">
        <f t="shared" si="566"/>
        <v>0</v>
      </c>
      <c r="O612" s="274">
        <f t="shared" si="566"/>
        <v>0</v>
      </c>
      <c r="P612" s="274">
        <f t="shared" si="566"/>
        <v>0</v>
      </c>
      <c r="Q612" s="274">
        <f t="shared" si="566"/>
        <v>0</v>
      </c>
    </row>
    <row r="613" spans="1:17" s="259" customFormat="1" hidden="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0</v>
      </c>
      <c r="N613" s="274">
        <f t="shared" si="567"/>
        <v>0</v>
      </c>
      <c r="O613" s="274">
        <f t="shared" si="567"/>
        <v>0</v>
      </c>
      <c r="P613" s="274">
        <f t="shared" si="567"/>
        <v>0</v>
      </c>
      <c r="Q613" s="274">
        <f t="shared" si="567"/>
        <v>0</v>
      </c>
    </row>
    <row r="614" spans="1:17" s="259" customFormat="1" hidden="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0</v>
      </c>
      <c r="M614" s="274">
        <f t="shared" si="568"/>
        <v>0</v>
      </c>
      <c r="N614" s="274">
        <f t="shared" si="568"/>
        <v>0</v>
      </c>
      <c r="O614" s="274">
        <f t="shared" si="568"/>
        <v>0</v>
      </c>
      <c r="P614" s="274">
        <f t="shared" si="568"/>
        <v>0</v>
      </c>
      <c r="Q614" s="274">
        <f t="shared" si="568"/>
        <v>0</v>
      </c>
    </row>
    <row r="615" spans="1:17" s="259" customFormat="1" hidden="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0</v>
      </c>
      <c r="M615" s="274">
        <f t="shared" si="569"/>
        <v>0</v>
      </c>
      <c r="N615" s="274">
        <f t="shared" si="569"/>
        <v>0</v>
      </c>
      <c r="O615" s="274">
        <f t="shared" si="569"/>
        <v>0</v>
      </c>
      <c r="P615" s="274">
        <f t="shared" si="569"/>
        <v>0</v>
      </c>
      <c r="Q615" s="274">
        <f t="shared" si="569"/>
        <v>0</v>
      </c>
    </row>
    <row r="616" spans="1:17" s="259" customFormat="1" hidden="1" outlineLevel="2">
      <c r="A616" s="256"/>
      <c r="B616" s="257"/>
      <c r="C616" s="258"/>
      <c r="D616" s="255"/>
      <c r="E616" s="196"/>
      <c r="F616" s="196"/>
      <c r="G616" s="196"/>
      <c r="H616" s="196"/>
      <c r="I616" s="196"/>
      <c r="J616" s="196"/>
      <c r="K616" s="196"/>
      <c r="L616" s="196"/>
      <c r="M616" s="196"/>
      <c r="N616" s="196"/>
      <c r="O616" s="196"/>
      <c r="P616" s="196"/>
      <c r="Q616" s="196"/>
    </row>
    <row r="617" spans="1:17" s="259" customFormat="1" hidden="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1.1806332960179113</v>
      </c>
      <c r="P617" s="263">
        <f xml:space="preserve"> Index!P$199</f>
        <v>0</v>
      </c>
      <c r="Q617" s="263">
        <f xml:space="preserve"> Index!Q$199</f>
        <v>0</v>
      </c>
    </row>
    <row r="618" spans="1:17" s="259" customFormat="1" hidden="1" outlineLevel="2">
      <c r="A618" s="256"/>
      <c r="B618" s="257"/>
      <c r="C618" s="258"/>
      <c r="D618" s="255"/>
      <c r="E618" s="196"/>
      <c r="F618" s="196"/>
      <c r="G618" s="196"/>
      <c r="H618" s="196"/>
      <c r="I618" s="196"/>
      <c r="J618" s="196"/>
      <c r="K618" s="196"/>
      <c r="L618" s="196"/>
      <c r="M618" s="196"/>
      <c r="N618" s="196"/>
      <c r="O618" s="196"/>
      <c r="P618" s="196"/>
      <c r="Q618" s="196"/>
    </row>
    <row r="619" spans="1:17" s="573" customFormat="1" hidden="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0</v>
      </c>
      <c r="N619" s="577">
        <f t="shared" si="570"/>
        <v>0</v>
      </c>
      <c r="O619" s="577">
        <f t="shared" si="570"/>
        <v>0</v>
      </c>
      <c r="P619" s="577">
        <f t="shared" si="570"/>
        <v>0</v>
      </c>
      <c r="Q619" s="577">
        <f t="shared" si="570"/>
        <v>0</v>
      </c>
    </row>
    <row r="620" spans="1:17" s="573" customFormat="1" hidden="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v>
      </c>
      <c r="N620" s="577">
        <f t="shared" si="571"/>
        <v>0</v>
      </c>
      <c r="O620" s="577">
        <f t="shared" si="571"/>
        <v>0</v>
      </c>
      <c r="P620" s="577">
        <f t="shared" si="571"/>
        <v>0</v>
      </c>
      <c r="Q620" s="577">
        <f t="shared" si="571"/>
        <v>0</v>
      </c>
    </row>
    <row r="621" spans="1:17" s="573" customFormat="1" hidden="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0</v>
      </c>
      <c r="N621" s="577">
        <f t="shared" si="572"/>
        <v>0</v>
      </c>
      <c r="O621" s="577">
        <f t="shared" si="572"/>
        <v>0</v>
      </c>
      <c r="P621" s="577">
        <f t="shared" si="572"/>
        <v>0</v>
      </c>
      <c r="Q621" s="577">
        <f t="shared" si="572"/>
        <v>0</v>
      </c>
    </row>
    <row r="622" spans="1:17" s="573" customFormat="1" hidden="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0</v>
      </c>
      <c r="M622" s="577">
        <f t="shared" si="573"/>
        <v>0</v>
      </c>
      <c r="N622" s="577">
        <f t="shared" si="573"/>
        <v>0</v>
      </c>
      <c r="O622" s="577">
        <f t="shared" si="573"/>
        <v>0</v>
      </c>
      <c r="P622" s="577">
        <f t="shared" si="573"/>
        <v>0</v>
      </c>
      <c r="Q622" s="577">
        <f t="shared" si="573"/>
        <v>0</v>
      </c>
    </row>
    <row r="623" spans="1:17" s="573" customFormat="1" hidden="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0</v>
      </c>
      <c r="N623" s="577">
        <f t="shared" si="574"/>
        <v>0</v>
      </c>
      <c r="O623" s="577">
        <f t="shared" si="574"/>
        <v>0</v>
      </c>
      <c r="P623" s="577">
        <f t="shared" si="574"/>
        <v>0</v>
      </c>
      <c r="Q623" s="577">
        <f t="shared" si="574"/>
        <v>0</v>
      </c>
    </row>
    <row r="624" spans="1:17" s="573" customFormat="1" hidden="1" outlineLevel="1">
      <c r="A624" s="572"/>
      <c r="B624" s="570"/>
      <c r="C624" s="574"/>
      <c r="D624" s="571"/>
      <c r="E624" s="577"/>
      <c r="F624" s="577"/>
      <c r="G624" s="577"/>
      <c r="H624" s="577"/>
      <c r="I624" s="577"/>
      <c r="J624" s="577"/>
      <c r="K624" s="577"/>
      <c r="L624" s="577"/>
      <c r="M624" s="577"/>
      <c r="N624" s="577"/>
      <c r="O624" s="577"/>
      <c r="P624" s="577"/>
      <c r="Q624" s="577"/>
    </row>
    <row r="625" spans="1:17" s="573" customFormat="1" hidden="1" outlineLevel="1" collapsed="1">
      <c r="A625" s="572"/>
      <c r="B625" s="602" t="s">
        <v>962</v>
      </c>
      <c r="C625" s="574"/>
      <c r="D625" s="571"/>
      <c r="E625" s="577"/>
      <c r="F625" s="577"/>
      <c r="G625" s="577"/>
      <c r="H625" s="577"/>
      <c r="I625" s="577"/>
      <c r="J625" s="577"/>
      <c r="K625" s="577"/>
      <c r="L625" s="577"/>
      <c r="M625" s="577"/>
      <c r="N625" s="577"/>
      <c r="O625" s="577"/>
      <c r="P625" s="577"/>
      <c r="Q625" s="577"/>
    </row>
    <row r="626" spans="1:17" s="573" customFormat="1" hidden="1" outlineLevel="2">
      <c r="A626" s="572"/>
      <c r="B626" s="570"/>
      <c r="C626" s="574"/>
      <c r="D626" s="571"/>
      <c r="E626" s="577"/>
      <c r="F626" s="577"/>
      <c r="G626" s="577"/>
      <c r="H626" s="577"/>
      <c r="I626" s="577"/>
      <c r="J626" s="577"/>
      <c r="K626" s="577"/>
      <c r="L626" s="577"/>
      <c r="M626" s="577"/>
      <c r="N626" s="577"/>
      <c r="O626" s="577"/>
      <c r="P626" s="577"/>
      <c r="Q626" s="577"/>
    </row>
    <row r="627" spans="1:17" s="607" customFormat="1" hidden="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0</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hidden="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0</v>
      </c>
      <c r="N628" s="575">
        <f xml:space="preserve"> PR19FDPublishedTables!N$597</f>
        <v>0</v>
      </c>
      <c r="O628" s="575">
        <f xml:space="preserve"> PR19FDPublishedTables!O$597</f>
        <v>0</v>
      </c>
      <c r="P628" s="575">
        <f xml:space="preserve"> PR19FDPublishedTables!P$597</f>
        <v>0</v>
      </c>
      <c r="Q628" s="575">
        <f xml:space="preserve"> PR19FDPublishedTables!Q$597</f>
        <v>0</v>
      </c>
    </row>
    <row r="629" spans="1:17" s="573" customFormat="1" hidden="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v>
      </c>
      <c r="N629" s="577">
        <f t="shared" ref="N629" si="579" xml:space="preserve"> IF(N$12 = 1, N628 * (N$17 - 1) * N$13, 0)</f>
        <v>0</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hidden="1" outlineLevel="2">
      <c r="A630" s="572"/>
      <c r="B630" s="570"/>
      <c r="C630" s="574"/>
      <c r="D630" s="639"/>
      <c r="E630" s="577"/>
      <c r="F630" s="577"/>
      <c r="G630" s="577"/>
      <c r="H630" s="577"/>
      <c r="I630" s="577"/>
      <c r="J630" s="577"/>
      <c r="K630" s="577"/>
      <c r="L630" s="577"/>
      <c r="M630" s="577"/>
      <c r="N630" s="577"/>
      <c r="O630" s="577"/>
      <c r="P630" s="577"/>
      <c r="Q630" s="577"/>
    </row>
    <row r="631" spans="1:17" s="573" customFormat="1" hidden="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0</v>
      </c>
      <c r="N631" s="577">
        <f t="shared" si="583"/>
        <v>0</v>
      </c>
      <c r="O631" s="577">
        <f t="shared" si="583"/>
        <v>0</v>
      </c>
      <c r="P631" s="577">
        <f t="shared" si="583"/>
        <v>0</v>
      </c>
      <c r="Q631" s="577">
        <f xml:space="preserve"> IF(Q$12 = 1, Q628 - Q629, 0)</f>
        <v>0</v>
      </c>
    </row>
    <row r="632" spans="1:17" s="573" customFormat="1" hidden="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v>
      </c>
      <c r="N632" s="577">
        <f t="shared" si="584"/>
        <v>0</v>
      </c>
      <c r="O632" s="577">
        <f t="shared" si="584"/>
        <v>0</v>
      </c>
      <c r="P632" s="577">
        <f t="shared" si="584"/>
        <v>0</v>
      </c>
      <c r="Q632" s="577">
        <f t="shared" si="584"/>
        <v>0</v>
      </c>
    </row>
    <row r="633" spans="1:17" s="573" customFormat="1" hidden="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0</v>
      </c>
      <c r="N633" s="575">
        <f xml:space="preserve"> PR19FDPublishedTables!N$598</f>
        <v>0</v>
      </c>
      <c r="O633" s="575">
        <f xml:space="preserve"> PR19FDPublishedTables!O$598</f>
        <v>0</v>
      </c>
      <c r="P633" s="575">
        <f xml:space="preserve"> PR19FDPublishedTables!P$598</f>
        <v>0</v>
      </c>
      <c r="Q633" s="575">
        <f xml:space="preserve"> PR19FDPublishedTables!Q$598</f>
        <v>0</v>
      </c>
    </row>
    <row r="634" spans="1:17" s="573" customFormat="1" hidden="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hidden="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0</v>
      </c>
      <c r="N635" s="575">
        <f xml:space="preserve"> PR19FDPublishedTables!N$600</f>
        <v>0</v>
      </c>
      <c r="O635" s="575">
        <f xml:space="preserve"> PR19FDPublishedTables!O$600</f>
        <v>0</v>
      </c>
      <c r="P635" s="575">
        <f xml:space="preserve"> PR19FDPublishedTables!P$600</f>
        <v>0</v>
      </c>
      <c r="Q635" s="575">
        <f xml:space="preserve"> PR19FDPublishedTables!Q$600</f>
        <v>0</v>
      </c>
    </row>
    <row r="636" spans="1:17" s="573" customFormat="1" hidden="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0</v>
      </c>
      <c r="N636" s="575">
        <f xml:space="preserve"> PR19FDPublishedTables!N$604</f>
        <v>0</v>
      </c>
      <c r="O636" s="575">
        <f xml:space="preserve"> PR19FDPublishedTables!O$604</f>
        <v>0</v>
      </c>
      <c r="P636" s="575">
        <f xml:space="preserve"> PR19FDPublishedTables!P$604</f>
        <v>0</v>
      </c>
      <c r="Q636" s="575">
        <f xml:space="preserve"> PR19FDPublishedTables!Q$604</f>
        <v>0</v>
      </c>
    </row>
    <row r="637" spans="1:17" s="573" customFormat="1" hidden="1" outlineLevel="2">
      <c r="A637" s="572"/>
      <c r="B637" s="570"/>
      <c r="C637" s="574"/>
      <c r="D637" s="571"/>
      <c r="E637" s="577"/>
      <c r="F637" s="577"/>
      <c r="G637" s="577"/>
      <c r="H637" s="577"/>
      <c r="I637" s="577"/>
      <c r="J637" s="577"/>
      <c r="K637" s="577"/>
      <c r="L637" s="577"/>
      <c r="M637" s="577"/>
      <c r="N637" s="577"/>
      <c r="O637" s="577"/>
      <c r="P637" s="577"/>
      <c r="Q637" s="577"/>
    </row>
    <row r="638" spans="1:17" s="607" customFormat="1" hidden="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hidden="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0</v>
      </c>
      <c r="O639" s="575">
        <f xml:space="preserve"> PR19FDPublishedTables!O$635</f>
        <v>0</v>
      </c>
      <c r="P639" s="575">
        <f xml:space="preserve"> PR19FDPublishedTables!P$635</f>
        <v>0</v>
      </c>
      <c r="Q639" s="575">
        <f xml:space="preserve"> PR19FDPublishedTables!Q$635</f>
        <v>0</v>
      </c>
    </row>
    <row r="640" spans="1:17" s="573" customFormat="1" hidden="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hidden="1" outlineLevel="2">
      <c r="A641" s="572"/>
      <c r="B641" s="570"/>
      <c r="C641" s="574"/>
      <c r="D641" s="639"/>
      <c r="E641" s="577"/>
      <c r="F641" s="577"/>
      <c r="G641" s="577"/>
      <c r="H641" s="577"/>
      <c r="I641" s="577"/>
      <c r="J641" s="577"/>
      <c r="K641" s="577"/>
      <c r="L641" s="577"/>
      <c r="M641" s="577"/>
      <c r="N641" s="577"/>
      <c r="O641" s="577"/>
      <c r="P641" s="577"/>
      <c r="Q641" s="577"/>
    </row>
    <row r="642" spans="1:17" s="573" customFormat="1" hidden="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0</v>
      </c>
      <c r="O642" s="577">
        <f t="shared" si="593"/>
        <v>0</v>
      </c>
      <c r="P642" s="577">
        <f t="shared" si="593"/>
        <v>0</v>
      </c>
      <c r="Q642" s="577">
        <f xml:space="preserve"> IF(Q$12 = 1, Q639 - Q640, 0)</f>
        <v>0</v>
      </c>
    </row>
    <row r="643" spans="1:17" s="573" customFormat="1" hidden="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v>
      </c>
      <c r="O643" s="577">
        <f t="shared" si="594"/>
        <v>0</v>
      </c>
      <c r="P643" s="577">
        <f t="shared" si="594"/>
        <v>0</v>
      </c>
      <c r="Q643" s="577">
        <f t="shared" si="594"/>
        <v>0</v>
      </c>
    </row>
    <row r="644" spans="1:17" s="573" customFormat="1" hidden="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0</v>
      </c>
      <c r="N644" s="575">
        <f xml:space="preserve"> PR19FDPublishedTables!N$636</f>
        <v>0</v>
      </c>
      <c r="O644" s="575">
        <f xml:space="preserve"> PR19FDPublishedTables!O$636</f>
        <v>0</v>
      </c>
      <c r="P644" s="575">
        <f xml:space="preserve"> PR19FDPublishedTables!P$636</f>
        <v>0</v>
      </c>
      <c r="Q644" s="575">
        <f xml:space="preserve"> PR19FDPublishedTables!Q$636</f>
        <v>0</v>
      </c>
    </row>
    <row r="645" spans="1:17" s="573" customFormat="1" hidden="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v>
      </c>
      <c r="N645" s="575">
        <f xml:space="preserve"> PR19FDPublishedTables!N$637</f>
        <v>0</v>
      </c>
      <c r="O645" s="575">
        <f xml:space="preserve"> PR19FDPublishedTables!O$637</f>
        <v>0</v>
      </c>
      <c r="P645" s="575">
        <f xml:space="preserve"> PR19FDPublishedTables!P$637</f>
        <v>0</v>
      </c>
      <c r="Q645" s="575">
        <f xml:space="preserve"> PR19FDPublishedTables!Q$637</f>
        <v>0</v>
      </c>
    </row>
    <row r="646" spans="1:17" s="573" customFormat="1" hidden="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0</v>
      </c>
      <c r="N646" s="575">
        <f xml:space="preserve"> PR19FDPublishedTables!N$638</f>
        <v>0</v>
      </c>
      <c r="O646" s="575">
        <f xml:space="preserve"> PR19FDPublishedTables!O$638</f>
        <v>0</v>
      </c>
      <c r="P646" s="575">
        <f xml:space="preserve"> PR19FDPublishedTables!P$638</f>
        <v>0</v>
      </c>
      <c r="Q646" s="575">
        <f xml:space="preserve"> PR19FDPublishedTables!Q$638</f>
        <v>0</v>
      </c>
    </row>
    <row r="647" spans="1:17" s="573" customFormat="1" hidden="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0</v>
      </c>
      <c r="N647" s="575">
        <f xml:space="preserve"> PR19FDPublishedTables!N$642</f>
        <v>0</v>
      </c>
      <c r="O647" s="575">
        <f xml:space="preserve"> PR19FDPublishedTables!O$642</f>
        <v>0</v>
      </c>
      <c r="P647" s="575">
        <f xml:space="preserve"> PR19FDPublishedTables!P$642</f>
        <v>0</v>
      </c>
      <c r="Q647" s="575">
        <f xml:space="preserve"> PR19FDPublishedTables!Q$642</f>
        <v>0</v>
      </c>
    </row>
    <row r="648" spans="1:17" s="573" customFormat="1" hidden="1" outlineLevel="1">
      <c r="A648" s="572"/>
      <c r="B648" s="570"/>
      <c r="C648" s="574"/>
      <c r="D648" s="571"/>
      <c r="E648" s="577"/>
      <c r="F648" s="577"/>
      <c r="G648" s="577"/>
      <c r="H648" s="577"/>
      <c r="I648" s="577"/>
      <c r="J648" s="577"/>
      <c r="K648" s="577"/>
      <c r="L648" s="577"/>
      <c r="M648" s="577"/>
      <c r="N648" s="577"/>
      <c r="O648" s="577"/>
      <c r="P648" s="577"/>
      <c r="Q648" s="577"/>
    </row>
    <row r="649" spans="1:17" s="573" customFormat="1" hidden="1" outlineLevel="1" collapsed="1">
      <c r="A649" s="572"/>
      <c r="B649" s="602" t="s">
        <v>967</v>
      </c>
      <c r="C649" s="574"/>
      <c r="D649" s="571"/>
      <c r="E649" s="577"/>
      <c r="F649" s="577"/>
      <c r="G649" s="577"/>
      <c r="H649" s="577"/>
      <c r="I649" s="577"/>
      <c r="J649" s="577"/>
      <c r="K649" s="577"/>
      <c r="L649" s="577"/>
      <c r="M649" s="577"/>
      <c r="N649" s="577"/>
      <c r="O649" s="577"/>
      <c r="P649" s="577"/>
      <c r="Q649" s="577"/>
    </row>
    <row r="650" spans="1:17" s="573" customFormat="1" hidden="1" outlineLevel="2">
      <c r="A650" s="572"/>
      <c r="B650" s="570"/>
      <c r="C650" s="574"/>
      <c r="D650" s="571"/>
      <c r="E650" s="577"/>
      <c r="F650" s="577"/>
      <c r="G650" s="577"/>
      <c r="H650" s="577"/>
      <c r="I650" s="577"/>
      <c r="J650" s="577"/>
      <c r="K650" s="577"/>
      <c r="L650" s="577"/>
      <c r="M650" s="577"/>
      <c r="N650" s="577"/>
      <c r="O650" s="577"/>
      <c r="P650" s="577"/>
      <c r="Q650" s="577"/>
    </row>
    <row r="651" spans="1:17" s="573" customFormat="1" hidden="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0</v>
      </c>
      <c r="N651" s="577">
        <f t="shared" si="595"/>
        <v>0</v>
      </c>
      <c r="O651" s="577">
        <f t="shared" si="595"/>
        <v>0</v>
      </c>
      <c r="P651" s="577">
        <f t="shared" si="595"/>
        <v>0</v>
      </c>
      <c r="Q651" s="577">
        <f t="shared" si="595"/>
        <v>0</v>
      </c>
    </row>
    <row r="652" spans="1:17" s="573" customFormat="1" hidden="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0</v>
      </c>
      <c r="N652" s="575">
        <f xml:space="preserve"> PR19FDPublishedTables!N$604</f>
        <v>0</v>
      </c>
      <c r="O652" s="575">
        <f xml:space="preserve"> PR19FDPublishedTables!O$604</f>
        <v>0</v>
      </c>
      <c r="P652" s="575">
        <f xml:space="preserve"> PR19FDPublishedTables!P$604</f>
        <v>0</v>
      </c>
      <c r="Q652" s="575">
        <f xml:space="preserve"> PR19FDPublishedTables!Q$604</f>
        <v>0</v>
      </c>
    </row>
    <row r="653" spans="1:17" s="573" customFormat="1" hidden="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0</v>
      </c>
      <c r="N653" s="575">
        <f xml:space="preserve"> PR19FDPublishedTables!N$642</f>
        <v>0</v>
      </c>
      <c r="O653" s="575">
        <f xml:space="preserve"> PR19FDPublishedTables!O$642</f>
        <v>0</v>
      </c>
      <c r="P653" s="575">
        <f xml:space="preserve"> PR19FDPublishedTables!P$642</f>
        <v>0</v>
      </c>
      <c r="Q653" s="575">
        <f xml:space="preserve"> PR19FDPublishedTables!Q$642</f>
        <v>0</v>
      </c>
    </row>
    <row r="654" spans="1:17" s="573" customFormat="1" hidden="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0</v>
      </c>
      <c r="N654" s="610">
        <f t="shared" si="596"/>
        <v>0</v>
      </c>
      <c r="O654" s="610">
        <f t="shared" si="596"/>
        <v>0</v>
      </c>
      <c r="P654" s="610">
        <f t="shared" si="596"/>
        <v>0</v>
      </c>
      <c r="Q654" s="610">
        <f t="shared" si="596"/>
        <v>0</v>
      </c>
    </row>
    <row r="655" spans="1:17" s="259" customFormat="1" hidden="1" outlineLevel="1">
      <c r="A655" s="256"/>
      <c r="B655" s="257"/>
      <c r="C655" s="258"/>
      <c r="D655" s="255"/>
      <c r="E655" s="196"/>
      <c r="F655" s="196"/>
      <c r="G655" s="196"/>
      <c r="H655" s="196"/>
      <c r="I655" s="196"/>
      <c r="J655" s="196"/>
      <c r="K655" s="196"/>
      <c r="L655" s="196"/>
      <c r="M655" s="196"/>
      <c r="N655" s="196"/>
      <c r="O655" s="196"/>
      <c r="P655" s="196"/>
      <c r="Q655" s="196"/>
    </row>
    <row r="656" spans="1:17" s="259" customFormat="1" hidden="1" outlineLevel="1" collapsed="1">
      <c r="A656" s="256"/>
      <c r="B656" s="257" t="s">
        <v>936</v>
      </c>
      <c r="C656" s="258"/>
      <c r="D656" s="255"/>
      <c r="E656" s="196"/>
      <c r="F656" s="196"/>
      <c r="G656" s="196"/>
      <c r="H656" s="196"/>
      <c r="I656" s="196"/>
      <c r="J656" s="196"/>
      <c r="K656" s="196"/>
      <c r="L656" s="196"/>
      <c r="M656" s="196"/>
      <c r="N656" s="196"/>
      <c r="O656" s="196"/>
      <c r="P656" s="196"/>
      <c r="Q656" s="196"/>
    </row>
    <row r="657" spans="1:17" s="259" customFormat="1" hidden="1" outlineLevel="2">
      <c r="A657" s="256"/>
      <c r="B657" s="257"/>
      <c r="C657" s="258"/>
      <c r="D657" s="255"/>
      <c r="E657" s="196"/>
      <c r="F657" s="196"/>
      <c r="G657" s="196"/>
      <c r="H657" s="196"/>
      <c r="I657" s="196"/>
      <c r="J657" s="196"/>
      <c r="K657" s="196"/>
      <c r="L657" s="196"/>
      <c r="M657" s="196"/>
      <c r="N657" s="196"/>
      <c r="O657" s="196"/>
      <c r="P657" s="196"/>
      <c r="Q657" s="196"/>
    </row>
    <row r="658" spans="1:17" s="259" customFormat="1" hidden="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1.1806332960179113</v>
      </c>
      <c r="P658" s="267">
        <f t="shared" si="597"/>
        <v>0</v>
      </c>
      <c r="Q658" s="267">
        <f t="shared" si="597"/>
        <v>0</v>
      </c>
    </row>
    <row r="659" spans="1:17" s="259" customFormat="1" hidden="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1.2166959859267552</v>
      </c>
      <c r="P659" s="267">
        <f t="shared" si="598"/>
        <v>0</v>
      </c>
      <c r="Q659" s="267">
        <f t="shared" si="598"/>
        <v>0</v>
      </c>
    </row>
    <row r="660" spans="1:17" s="259" customFormat="1" hidden="1" outlineLevel="1">
      <c r="A660" s="256"/>
      <c r="B660" s="257"/>
      <c r="C660" s="258"/>
      <c r="D660" s="255"/>
      <c r="E660" s="196"/>
      <c r="F660" s="196"/>
      <c r="G660" s="196"/>
      <c r="H660" s="196"/>
      <c r="I660" s="196"/>
      <c r="J660" s="196"/>
      <c r="K660" s="196"/>
      <c r="L660" s="196"/>
      <c r="M660" s="196"/>
      <c r="N660" s="196"/>
      <c r="O660" s="196"/>
      <c r="P660" s="196"/>
      <c r="Q660" s="196"/>
    </row>
    <row r="661" spans="1:17" s="259" customFormat="1" hidden="1" outlineLevel="1" collapsed="1">
      <c r="A661" s="256"/>
      <c r="B661" s="257" t="s">
        <v>969</v>
      </c>
      <c r="C661" s="258"/>
      <c r="D661" s="255"/>
      <c r="E661" s="196"/>
      <c r="F661" s="196"/>
      <c r="G661" s="196"/>
      <c r="H661" s="196"/>
      <c r="I661" s="196"/>
      <c r="J661" s="196"/>
      <c r="K661" s="196"/>
      <c r="L661" s="196"/>
      <c r="M661" s="196"/>
      <c r="N661" s="196"/>
      <c r="O661" s="196"/>
      <c r="P661" s="196"/>
      <c r="Q661" s="196"/>
    </row>
    <row r="662" spans="1:17" s="259" customFormat="1" hidden="1" outlineLevel="2">
      <c r="A662" s="256"/>
      <c r="B662" s="257"/>
      <c r="C662" s="258"/>
      <c r="D662" s="255"/>
      <c r="E662" s="196"/>
      <c r="F662" s="196"/>
      <c r="G662" s="196"/>
      <c r="H662" s="196"/>
      <c r="I662" s="196"/>
      <c r="J662" s="196"/>
      <c r="K662" s="196"/>
      <c r="L662" s="196"/>
      <c r="M662" s="196"/>
      <c r="N662" s="196"/>
      <c r="O662" s="196"/>
      <c r="P662" s="196"/>
      <c r="Q662" s="196"/>
    </row>
    <row r="663" spans="1:17" s="526" customFormat="1" hidden="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0</v>
      </c>
      <c r="N663" s="525">
        <f t="shared" si="599"/>
        <v>0</v>
      </c>
      <c r="O663" s="525">
        <f t="shared" si="599"/>
        <v>0</v>
      </c>
      <c r="P663" s="525">
        <f t="shared" si="599"/>
        <v>0</v>
      </c>
      <c r="Q663" s="525">
        <f t="shared" si="599"/>
        <v>0</v>
      </c>
    </row>
    <row r="664" spans="1:17" s="526" customFormat="1" hidden="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v>
      </c>
      <c r="N664" s="525">
        <f t="shared" si="600"/>
        <v>0</v>
      </c>
      <c r="O664" s="525">
        <f t="shared" si="600"/>
        <v>0</v>
      </c>
      <c r="P664" s="525">
        <f t="shared" si="600"/>
        <v>0</v>
      </c>
      <c r="Q664" s="525">
        <f t="shared" si="600"/>
        <v>0</v>
      </c>
    </row>
    <row r="665" spans="1:17" s="526" customFormat="1" hidden="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0</v>
      </c>
      <c r="N665" s="525">
        <f t="shared" si="601"/>
        <v>0</v>
      </c>
      <c r="O665" s="525">
        <f t="shared" si="601"/>
        <v>0</v>
      </c>
      <c r="P665" s="525">
        <f t="shared" si="601"/>
        <v>0</v>
      </c>
      <c r="Q665" s="525">
        <f t="shared" si="601"/>
        <v>0</v>
      </c>
    </row>
    <row r="666" spans="1:17" s="526" customFormat="1" hidden="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0</v>
      </c>
      <c r="M666" s="525">
        <f t="shared" si="602"/>
        <v>0</v>
      </c>
      <c r="N666" s="525">
        <f t="shared" si="602"/>
        <v>0</v>
      </c>
      <c r="O666" s="525">
        <f t="shared" si="602"/>
        <v>0</v>
      </c>
      <c r="P666" s="525">
        <f t="shared" si="602"/>
        <v>0</v>
      </c>
      <c r="Q666" s="525">
        <f t="shared" si="602"/>
        <v>0</v>
      </c>
    </row>
    <row r="667" spans="1:17" s="573" customFormat="1" hidden="1" outlineLevel="2">
      <c r="A667" s="572"/>
      <c r="B667" s="570"/>
      <c r="C667" s="574"/>
      <c r="D667" s="571"/>
      <c r="E667" s="577"/>
      <c r="F667" s="577"/>
      <c r="G667" s="577"/>
      <c r="H667" s="577"/>
      <c r="I667" s="577"/>
      <c r="J667" s="577"/>
      <c r="K667" s="577"/>
      <c r="L667" s="577"/>
      <c r="M667" s="577"/>
      <c r="N667" s="577"/>
      <c r="O667" s="577"/>
      <c r="P667" s="577"/>
      <c r="Q667" s="577"/>
    </row>
    <row r="668" spans="1:17" s="658" customFormat="1" hidden="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0</v>
      </c>
      <c r="N668" s="645">
        <f t="shared" ref="N668" si="606" xml:space="preserve"> IF(N$11 = 1, N631 * N659 - (M672 - M666), N631 * N659)</f>
        <v>0</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hidden="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v>
      </c>
      <c r="N669" s="645">
        <f>IF(N$11 = 1, (N632 - PR19FDPublishedTables!N587) * N659, N632 * N659)</f>
        <v>0</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hidden="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0</v>
      </c>
      <c r="N670" s="525">
        <f t="shared" si="610"/>
        <v>0</v>
      </c>
      <c r="O670" s="525">
        <f t="shared" si="610"/>
        <v>0</v>
      </c>
      <c r="P670" s="525">
        <f t="shared" si="610"/>
        <v>0</v>
      </c>
      <c r="Q670" s="525">
        <f t="shared" si="610"/>
        <v>0</v>
      </c>
    </row>
    <row r="671" spans="1:17" s="526" customFormat="1" hidden="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hidden="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0</v>
      </c>
      <c r="M672" s="525">
        <f t="shared" si="612"/>
        <v>0</v>
      </c>
      <c r="N672" s="525">
        <f t="shared" si="612"/>
        <v>0</v>
      </c>
      <c r="O672" s="525">
        <f t="shared" si="612"/>
        <v>0</v>
      </c>
      <c r="P672" s="525">
        <f t="shared" si="612"/>
        <v>0</v>
      </c>
      <c r="Q672" s="525">
        <f t="shared" si="612"/>
        <v>0</v>
      </c>
    </row>
    <row r="673" spans="1:17" s="573" customFormat="1" hidden="1" outlineLevel="2">
      <c r="A673" s="572"/>
      <c r="B673" s="570"/>
      <c r="C673" s="574"/>
      <c r="D673" s="571"/>
      <c r="E673" s="577"/>
      <c r="F673" s="577"/>
      <c r="G673" s="577"/>
      <c r="H673" s="577"/>
      <c r="I673" s="577"/>
      <c r="J673" s="577"/>
      <c r="K673" s="577"/>
      <c r="L673" s="577"/>
      <c r="M673" s="577"/>
      <c r="N673" s="577"/>
      <c r="O673" s="577"/>
      <c r="P673" s="577"/>
      <c r="Q673" s="577"/>
    </row>
    <row r="674" spans="1:17" s="526" customFormat="1" hidden="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0</v>
      </c>
      <c r="O674" s="525">
        <f t="shared" si="614"/>
        <v>0</v>
      </c>
      <c r="P674" s="525">
        <f t="shared" si="614"/>
        <v>0</v>
      </c>
      <c r="Q674" s="525">
        <f t="shared" si="614"/>
        <v>0</v>
      </c>
    </row>
    <row r="675" spans="1:17" s="526" customFormat="1" hidden="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v>
      </c>
      <c r="O675" s="525">
        <f t="shared" si="615"/>
        <v>0</v>
      </c>
      <c r="P675" s="525">
        <f t="shared" si="615"/>
        <v>0</v>
      </c>
      <c r="Q675" s="525">
        <f t="shared" si="615"/>
        <v>0</v>
      </c>
    </row>
    <row r="676" spans="1:17" s="526" customFormat="1" hidden="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0</v>
      </c>
      <c r="N676" s="525">
        <f t="shared" si="616"/>
        <v>0</v>
      </c>
      <c r="O676" s="525">
        <f t="shared" si="616"/>
        <v>0</v>
      </c>
      <c r="P676" s="525">
        <f t="shared" si="616"/>
        <v>0</v>
      </c>
      <c r="Q676" s="525">
        <f t="shared" si="616"/>
        <v>0</v>
      </c>
    </row>
    <row r="677" spans="1:17" s="526" customFormat="1" hidden="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v>
      </c>
      <c r="N677" s="525">
        <f t="shared" si="617"/>
        <v>0</v>
      </c>
      <c r="O677" s="525">
        <f t="shared" si="617"/>
        <v>0</v>
      </c>
      <c r="P677" s="525">
        <f t="shared" si="617"/>
        <v>0</v>
      </c>
      <c r="Q677" s="525">
        <f t="shared" si="617"/>
        <v>0</v>
      </c>
    </row>
    <row r="678" spans="1:17" s="526" customFormat="1" hidden="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0</v>
      </c>
      <c r="N678" s="525">
        <f t="shared" si="618"/>
        <v>0</v>
      </c>
      <c r="O678" s="525">
        <f t="shared" si="618"/>
        <v>0</v>
      </c>
      <c r="P678" s="525">
        <f t="shared" si="618"/>
        <v>0</v>
      </c>
      <c r="Q678" s="525">
        <f t="shared" si="618"/>
        <v>0</v>
      </c>
    </row>
    <row r="679" spans="1:17" s="526" customFormat="1" hidden="1" outlineLevel="2">
      <c r="A679" s="593"/>
      <c r="B679" s="594"/>
      <c r="C679" s="595"/>
      <c r="D679" s="596"/>
      <c r="E679" s="525"/>
      <c r="F679" s="525"/>
      <c r="G679" s="525"/>
      <c r="H679" s="525"/>
      <c r="I679" s="525"/>
      <c r="J679" s="525"/>
      <c r="K679" s="525"/>
      <c r="L679" s="525"/>
      <c r="M679" s="525"/>
      <c r="N679" s="525"/>
      <c r="O679" s="525"/>
      <c r="P679" s="525"/>
      <c r="Q679" s="525"/>
    </row>
    <row r="680" spans="1:17" s="526" customFormat="1" hidden="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0</v>
      </c>
      <c r="N680" s="525">
        <f t="shared" si="619"/>
        <v>0</v>
      </c>
      <c r="O680" s="525">
        <f t="shared" si="619"/>
        <v>0</v>
      </c>
      <c r="P680" s="525">
        <f t="shared" si="619"/>
        <v>0</v>
      </c>
      <c r="Q680" s="525">
        <f t="shared" si="619"/>
        <v>0</v>
      </c>
    </row>
    <row r="681" spans="1:17" s="526" customFormat="1" hidden="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0</v>
      </c>
      <c r="N681" s="525">
        <f t="shared" si="619"/>
        <v>0</v>
      </c>
      <c r="O681" s="525">
        <f t="shared" si="619"/>
        <v>0</v>
      </c>
      <c r="P681" s="525">
        <f t="shared" si="619"/>
        <v>0</v>
      </c>
      <c r="Q681" s="525">
        <f t="shared" si="619"/>
        <v>0</v>
      </c>
    </row>
    <row r="682" spans="1:17" s="526" customFormat="1" hidden="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0</v>
      </c>
      <c r="N682" s="525">
        <f t="shared" si="620"/>
        <v>0</v>
      </c>
      <c r="O682" s="525">
        <f t="shared" si="620"/>
        <v>0</v>
      </c>
      <c r="P682" s="525">
        <f t="shared" si="620"/>
        <v>0</v>
      </c>
      <c r="Q682" s="525">
        <f t="shared" si="620"/>
        <v>0</v>
      </c>
    </row>
    <row r="683" spans="1:17" s="526" customFormat="1" hidden="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0</v>
      </c>
      <c r="N683" s="525">
        <f t="shared" si="621"/>
        <v>0</v>
      </c>
      <c r="O683" s="525">
        <f t="shared" si="621"/>
        <v>0</v>
      </c>
      <c r="P683" s="525">
        <f t="shared" si="621"/>
        <v>0</v>
      </c>
      <c r="Q683" s="525">
        <f t="shared" si="621"/>
        <v>0</v>
      </c>
    </row>
    <row r="684" spans="1:17" s="526" customFormat="1" hidden="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hidden="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0</v>
      </c>
      <c r="M685" s="525">
        <f xml:space="preserve"> M666 + M672 + M678</f>
        <v>0</v>
      </c>
      <c r="N685" s="525">
        <f t="shared" si="623"/>
        <v>0</v>
      </c>
      <c r="O685" s="525">
        <f t="shared" si="623"/>
        <v>0</v>
      </c>
      <c r="P685" s="525">
        <f t="shared" si="623"/>
        <v>0</v>
      </c>
      <c r="Q685" s="525">
        <f t="shared" si="623"/>
        <v>0</v>
      </c>
    </row>
    <row r="686" spans="1:17" s="526" customFormat="1" hidden="1" outlineLevel="2">
      <c r="A686" s="593"/>
      <c r="B686" s="594"/>
      <c r="C686" s="595"/>
      <c r="D686" s="596"/>
      <c r="E686" s="525"/>
      <c r="F686" s="525"/>
      <c r="G686" s="525"/>
      <c r="H686" s="525"/>
      <c r="I686" s="525"/>
      <c r="J686" s="525"/>
      <c r="K686" s="525"/>
      <c r="L686" s="525"/>
      <c r="M686" s="525"/>
      <c r="N686" s="525"/>
      <c r="O686" s="525"/>
      <c r="P686" s="525"/>
      <c r="Q686" s="525"/>
    </row>
    <row r="687" spans="1:17" s="526" customFormat="1" hidden="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0</v>
      </c>
      <c r="N687" s="525">
        <f t="shared" si="624"/>
        <v>0</v>
      </c>
      <c r="O687" s="525">
        <f t="shared" si="624"/>
        <v>0</v>
      </c>
      <c r="P687" s="525">
        <f t="shared" si="624"/>
        <v>0</v>
      </c>
      <c r="Q687" s="525">
        <f t="shared" si="624"/>
        <v>0</v>
      </c>
    </row>
    <row r="688" spans="1:17" s="526" customFormat="1" hidden="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0</v>
      </c>
      <c r="N688" s="525">
        <f t="shared" si="625"/>
        <v>0</v>
      </c>
      <c r="O688" s="525">
        <f t="shared" si="625"/>
        <v>0</v>
      </c>
      <c r="P688" s="525">
        <f t="shared" si="625"/>
        <v>0</v>
      </c>
      <c r="Q688" s="525">
        <f t="shared" si="625"/>
        <v>0</v>
      </c>
    </row>
    <row r="689" spans="1:17" s="526" customFormat="1" hidden="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0</v>
      </c>
      <c r="N689" s="525">
        <f t="shared" si="626"/>
        <v>0</v>
      </c>
      <c r="O689" s="525">
        <f t="shared" si="626"/>
        <v>0</v>
      </c>
      <c r="P689" s="525">
        <f t="shared" si="626"/>
        <v>0</v>
      </c>
      <c r="Q689" s="525">
        <f t="shared" si="626"/>
        <v>0</v>
      </c>
    </row>
    <row r="690" spans="1:17" s="529" customFormat="1" hidden="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0</v>
      </c>
      <c r="N690" s="528">
        <f t="shared" si="627"/>
        <v>0</v>
      </c>
      <c r="O690" s="528">
        <f t="shared" si="627"/>
        <v>0</v>
      </c>
      <c r="P690" s="528">
        <f t="shared" si="627"/>
        <v>0</v>
      </c>
      <c r="Q690" s="528">
        <f t="shared" si="627"/>
        <v>0</v>
      </c>
    </row>
    <row r="691" spans="1:17" s="573" customFormat="1" hidden="1" outlineLevel="1">
      <c r="A691" s="572"/>
      <c r="B691" s="570"/>
      <c r="C691" s="574"/>
      <c r="D691" s="571"/>
      <c r="E691" s="577"/>
      <c r="F691" s="577"/>
      <c r="G691" s="577"/>
      <c r="H691" s="577"/>
      <c r="I691" s="577"/>
      <c r="J691" s="577"/>
      <c r="K691" s="577"/>
      <c r="L691" s="577"/>
      <c r="M691" s="577"/>
      <c r="N691" s="577"/>
      <c r="O691" s="577"/>
      <c r="P691" s="577"/>
      <c r="Q691" s="577"/>
    </row>
    <row r="692" spans="1:17" s="573" customFormat="1" hidden="1" outlineLevel="1" collapsed="1">
      <c r="A692" s="572"/>
      <c r="B692" s="570" t="s">
        <v>994</v>
      </c>
      <c r="C692" s="574"/>
      <c r="D692" s="571"/>
      <c r="E692" s="577"/>
      <c r="F692" s="577"/>
      <c r="G692" s="577"/>
      <c r="H692" s="577"/>
      <c r="I692" s="577"/>
      <c r="J692" s="577"/>
      <c r="K692" s="577"/>
      <c r="L692" s="577"/>
      <c r="M692" s="577"/>
      <c r="N692" s="577"/>
      <c r="O692" s="577"/>
      <c r="P692" s="577"/>
      <c r="Q692" s="577"/>
    </row>
    <row r="693" spans="1:17" s="573" customFormat="1" hidden="1" outlineLevel="2">
      <c r="A693" s="572"/>
      <c r="B693" s="570"/>
      <c r="C693" s="574"/>
      <c r="D693" s="571"/>
      <c r="E693" s="577"/>
      <c r="F693" s="577"/>
      <c r="G693" s="577"/>
      <c r="H693" s="577"/>
      <c r="I693" s="577"/>
      <c r="J693" s="577"/>
      <c r="K693" s="577"/>
      <c r="L693" s="577"/>
      <c r="M693" s="577"/>
      <c r="N693" s="577"/>
      <c r="O693" s="577"/>
      <c r="P693" s="577"/>
      <c r="Q693" s="577"/>
    </row>
    <row r="694" spans="1:17" s="573" customFormat="1" hidden="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0</v>
      </c>
      <c r="M694" s="577">
        <f t="shared" si="628"/>
        <v>0</v>
      </c>
      <c r="N694" s="577">
        <f t="shared" si="628"/>
        <v>0</v>
      </c>
      <c r="O694" s="577">
        <f t="shared" si="628"/>
        <v>0</v>
      </c>
      <c r="P694" s="577">
        <f t="shared" si="628"/>
        <v>0</v>
      </c>
      <c r="Q694" s="577">
        <f t="shared" si="628"/>
        <v>0</v>
      </c>
    </row>
    <row r="695" spans="1:17" s="573" customFormat="1" hidden="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0</v>
      </c>
      <c r="M695" s="577">
        <f t="shared" si="629"/>
        <v>0</v>
      </c>
      <c r="N695" s="577">
        <f t="shared" si="629"/>
        <v>0</v>
      </c>
      <c r="O695" s="577">
        <f t="shared" si="629"/>
        <v>0</v>
      </c>
      <c r="P695" s="577">
        <f t="shared" si="629"/>
        <v>0</v>
      </c>
      <c r="Q695" s="577">
        <f t="shared" si="629"/>
        <v>0</v>
      </c>
    </row>
    <row r="696" spans="1:17" s="573" customFormat="1" hidden="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0</v>
      </c>
      <c r="N696" s="577">
        <f t="shared" si="630"/>
        <v>0</v>
      </c>
      <c r="O696" s="577">
        <f t="shared" si="630"/>
        <v>0</v>
      </c>
      <c r="P696" s="577">
        <f t="shared" si="630"/>
        <v>0</v>
      </c>
      <c r="Q696" s="577">
        <f t="shared" si="630"/>
        <v>0</v>
      </c>
    </row>
    <row r="697" spans="1:17" s="446" customFormat="1" hidden="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0</v>
      </c>
      <c r="M697" s="610">
        <f t="shared" si="631"/>
        <v>0</v>
      </c>
      <c r="N697" s="610">
        <f t="shared" si="631"/>
        <v>0</v>
      </c>
      <c r="O697" s="610">
        <f t="shared" si="631"/>
        <v>0</v>
      </c>
      <c r="P697" s="610">
        <f t="shared" si="631"/>
        <v>0</v>
      </c>
      <c r="Q697" s="610">
        <f t="shared" si="631"/>
        <v>0</v>
      </c>
    </row>
    <row r="698" spans="1:17" s="573" customFormat="1" hidden="1" outlineLevel="2">
      <c r="A698" s="572"/>
      <c r="B698" s="570"/>
      <c r="C698" s="574"/>
      <c r="D698" s="571"/>
      <c r="E698" s="577"/>
      <c r="F698" s="577"/>
      <c r="G698" s="577"/>
      <c r="H698" s="577"/>
      <c r="I698" s="577"/>
      <c r="J698" s="577"/>
      <c r="K698" s="577"/>
      <c r="L698" s="577"/>
      <c r="M698" s="577"/>
      <c r="N698" s="577"/>
      <c r="O698" s="577"/>
      <c r="P698" s="577"/>
      <c r="Q698" s="577"/>
    </row>
    <row r="699" spans="1:17" s="573" customFormat="1" hidden="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0</v>
      </c>
      <c r="N699" s="577">
        <f xml:space="preserve"> M694 * N$22</f>
        <v>0</v>
      </c>
      <c r="O699" s="577">
        <f t="shared" ref="O699:O701" si="635" xml:space="preserve"> N694 * O$22</f>
        <v>0</v>
      </c>
      <c r="P699" s="577">
        <f t="shared" ref="P699:P701" si="636" xml:space="preserve"> O694 * P$22</f>
        <v>0</v>
      </c>
      <c r="Q699" s="577">
        <f t="shared" ref="Q699:Q701" si="637" xml:space="preserve"> P694 * Q$22</f>
        <v>0</v>
      </c>
    </row>
    <row r="700" spans="1:17" s="573" customFormat="1" hidden="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0</v>
      </c>
      <c r="N700" s="577">
        <f t="shared" ref="N700:N701" si="639" xml:space="preserve"> M695 * N$22</f>
        <v>0</v>
      </c>
      <c r="O700" s="577">
        <f t="shared" si="635"/>
        <v>0</v>
      </c>
      <c r="P700" s="577">
        <f t="shared" si="636"/>
        <v>0</v>
      </c>
      <c r="Q700" s="577">
        <f t="shared" si="637"/>
        <v>0</v>
      </c>
    </row>
    <row r="701" spans="1:17" s="573" customFormat="1" hidden="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0</v>
      </c>
      <c r="O701" s="577">
        <f t="shared" si="635"/>
        <v>0</v>
      </c>
      <c r="P701" s="577">
        <f t="shared" si="636"/>
        <v>0</v>
      </c>
      <c r="Q701" s="577">
        <f t="shared" si="637"/>
        <v>0</v>
      </c>
    </row>
    <row r="702" spans="1:17" s="446" customFormat="1" hidden="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0</v>
      </c>
      <c r="N702" s="610">
        <f t="shared" si="641"/>
        <v>0</v>
      </c>
      <c r="O702" s="610">
        <f t="shared" si="641"/>
        <v>0</v>
      </c>
      <c r="P702" s="610">
        <f t="shared" si="641"/>
        <v>0</v>
      </c>
      <c r="Q702" s="610">
        <f t="shared" si="641"/>
        <v>0</v>
      </c>
    </row>
    <row r="703" spans="1:17" s="573" customFormat="1" hidden="1" outlineLevel="2">
      <c r="A703" s="572"/>
      <c r="B703" s="570"/>
      <c r="C703" s="574"/>
      <c r="D703" s="571"/>
      <c r="E703" s="577"/>
      <c r="F703" s="577"/>
      <c r="G703" s="577"/>
      <c r="H703" s="577"/>
      <c r="I703" s="577"/>
      <c r="J703" s="577"/>
      <c r="K703" s="577"/>
      <c r="L703" s="577"/>
      <c r="M703" s="577"/>
      <c r="N703" s="577"/>
      <c r="O703" s="577"/>
      <c r="P703" s="577"/>
      <c r="Q703" s="577"/>
    </row>
    <row r="704" spans="1:17" s="573" customFormat="1" hidden="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0</v>
      </c>
      <c r="N704" s="577">
        <f t="shared" si="642"/>
        <v>0</v>
      </c>
      <c r="O704" s="577">
        <f t="shared" si="642"/>
        <v>0</v>
      </c>
      <c r="P704" s="577">
        <f t="shared" si="642"/>
        <v>0</v>
      </c>
      <c r="Q704" s="577">
        <f t="shared" si="642"/>
        <v>0</v>
      </c>
    </row>
    <row r="705" spans="1:17" s="573" customFormat="1" hidden="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0</v>
      </c>
      <c r="N705" s="577">
        <f t="shared" ref="N705" si="647" xml:space="preserve"> M697</f>
        <v>0</v>
      </c>
      <c r="O705" s="577">
        <f t="shared" ref="O705" si="648" xml:space="preserve"> N697</f>
        <v>0</v>
      </c>
      <c r="P705" s="577">
        <f t="shared" ref="P705" si="649" xml:space="preserve"> O697</f>
        <v>0</v>
      </c>
      <c r="Q705" s="577">
        <f t="shared" ref="Q705" si="650" xml:space="preserve"> P697</f>
        <v>0</v>
      </c>
    </row>
    <row r="706" spans="1:17" s="259" customFormat="1" hidden="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1</v>
      </c>
      <c r="P706" s="266">
        <f t="shared" si="651"/>
        <v>0</v>
      </c>
      <c r="Q706" s="266">
        <f t="shared" si="651"/>
        <v>0</v>
      </c>
    </row>
    <row r="707" spans="1:17" s="573" customFormat="1" hidden="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0</v>
      </c>
      <c r="N707" s="610">
        <f t="shared" si="652"/>
        <v>0</v>
      </c>
      <c r="O707" s="610">
        <f t="shared" si="652"/>
        <v>0</v>
      </c>
      <c r="P707" s="610">
        <f t="shared" si="652"/>
        <v>0</v>
      </c>
      <c r="Q707" s="610">
        <f t="shared" si="652"/>
        <v>0</v>
      </c>
    </row>
    <row r="708" spans="1:17" s="617" customFormat="1" hidden="1" outlineLevel="1">
      <c r="A708" s="612"/>
      <c r="B708" s="613"/>
      <c r="C708" s="614"/>
      <c r="D708" s="615"/>
      <c r="E708" s="616"/>
    </row>
    <row r="709" spans="1:17" hidden="1" outlineLevel="1" collapsed="1">
      <c r="B709" s="85" t="s">
        <v>759</v>
      </c>
      <c r="D709" s="83"/>
    </row>
    <row r="710" spans="1:17" hidden="1" outlineLevel="2">
      <c r="D710" s="83"/>
    </row>
    <row r="711" spans="1:17" s="187" customFormat="1" hidden="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hidden="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0</v>
      </c>
      <c r="N712" s="618">
        <f t="shared" si="653"/>
        <v>0</v>
      </c>
      <c r="O712" s="618">
        <f t="shared" si="653"/>
        <v>0</v>
      </c>
      <c r="P712" s="618">
        <f t="shared" si="653"/>
        <v>0</v>
      </c>
      <c r="Q712" s="618">
        <f t="shared" si="653"/>
        <v>0</v>
      </c>
    </row>
    <row r="713" spans="1:17" s="192" customFormat="1" hidden="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0</v>
      </c>
      <c r="N713" s="618">
        <f t="shared" si="654"/>
        <v>0</v>
      </c>
      <c r="O713" s="618">
        <f t="shared" si="654"/>
        <v>0</v>
      </c>
      <c r="P713" s="618">
        <f t="shared" si="654"/>
        <v>0</v>
      </c>
      <c r="Q713" s="618">
        <f t="shared" si="654"/>
        <v>0</v>
      </c>
    </row>
    <row r="714" spans="1:17" s="192" customFormat="1" hidden="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0</v>
      </c>
      <c r="N714" s="618">
        <f t="shared" si="655"/>
        <v>0</v>
      </c>
      <c r="O714" s="618">
        <f t="shared" si="655"/>
        <v>0</v>
      </c>
      <c r="P714" s="618">
        <f t="shared" si="655"/>
        <v>0</v>
      </c>
      <c r="Q714" s="618">
        <f t="shared" si="655"/>
        <v>0</v>
      </c>
    </row>
    <row r="715" spans="1:17" s="137" customFormat="1" hidden="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0</v>
      </c>
      <c r="N715" s="525">
        <f t="shared" ref="N715" si="660" xml:space="preserve"> N711 * N714</f>
        <v>0</v>
      </c>
      <c r="O715" s="525">
        <f t="shared" ref="O715" si="661" xml:space="preserve"> O711 * O714</f>
        <v>0</v>
      </c>
      <c r="P715" s="525">
        <f t="shared" ref="P715" si="662" xml:space="preserve"> P711 * P714</f>
        <v>0</v>
      </c>
      <c r="Q715" s="525">
        <f t="shared" ref="Q715" si="663" xml:space="preserve"> Q711 * Q714</f>
        <v>0</v>
      </c>
    </row>
    <row r="716" spans="1:17" s="192" customFormat="1" hidden="1" outlineLevel="1">
      <c r="A716" s="188"/>
      <c r="B716" s="85"/>
      <c r="C716" s="190"/>
      <c r="D716" s="191"/>
      <c r="E716" s="195"/>
    </row>
    <row r="717" spans="1:17" s="192" customFormat="1" hidden="1" outlineLevel="1" collapsed="1">
      <c r="A717" s="188"/>
      <c r="B717" s="85" t="s">
        <v>761</v>
      </c>
      <c r="C717" s="190"/>
      <c r="D717" s="191"/>
      <c r="E717" s="195"/>
    </row>
    <row r="718" spans="1:17" s="192" customFormat="1" hidden="1" outlineLevel="2">
      <c r="A718" s="188"/>
      <c r="B718" s="304"/>
      <c r="C718" s="190"/>
      <c r="D718" s="191"/>
      <c r="E718" s="195"/>
    </row>
    <row r="719" spans="1:17" s="187" customFormat="1" hidden="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0.36544999999999994</v>
      </c>
      <c r="N719" s="291">
        <f xml:space="preserve"> Inp!N$214</f>
        <v>0.57430000000000003</v>
      </c>
      <c r="O719" s="291">
        <f xml:space="preserve"> Inp!O$214</f>
        <v>0</v>
      </c>
      <c r="P719" s="291">
        <f xml:space="preserve"> Inp!P$214</f>
        <v>0</v>
      </c>
      <c r="Q719" s="291">
        <f xml:space="preserve"> Inp!Q$214</f>
        <v>0</v>
      </c>
    </row>
    <row r="720" spans="1:17" s="192" customFormat="1" hidden="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0</v>
      </c>
      <c r="N720" s="618">
        <f t="shared" si="664"/>
        <v>0</v>
      </c>
      <c r="O720" s="618">
        <f t="shared" si="664"/>
        <v>0</v>
      </c>
      <c r="P720" s="618">
        <f t="shared" si="664"/>
        <v>0</v>
      </c>
      <c r="Q720" s="618">
        <f t="shared" si="664"/>
        <v>0</v>
      </c>
    </row>
    <row r="721" spans="1:17" s="310" customFormat="1" hidden="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0</v>
      </c>
      <c r="N721" s="619">
        <f t="shared" si="665"/>
        <v>0</v>
      </c>
      <c r="O721" s="619">
        <f t="shared" si="665"/>
        <v>0</v>
      </c>
      <c r="P721" s="619">
        <f t="shared" si="665"/>
        <v>0</v>
      </c>
      <c r="Q721" s="619">
        <f t="shared" si="665"/>
        <v>0</v>
      </c>
    </row>
    <row r="722" spans="1:17" s="259" customFormat="1" hidden="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0</v>
      </c>
      <c r="N722" s="274">
        <f t="shared" si="666"/>
        <v>0</v>
      </c>
      <c r="O722" s="274">
        <f t="shared" si="666"/>
        <v>0</v>
      </c>
      <c r="P722" s="274">
        <f t="shared" si="666"/>
        <v>0</v>
      </c>
      <c r="Q722" s="274">
        <f t="shared" si="666"/>
        <v>0</v>
      </c>
    </row>
    <row r="723" spans="1:17" s="259" customFormat="1" hidden="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0</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hidden="1" outlineLevel="1">
      <c r="A724" s="143"/>
      <c r="B724" s="144"/>
      <c r="C724" s="145"/>
      <c r="D724" s="146"/>
      <c r="E724" s="147"/>
      <c r="G724" s="149"/>
    </row>
    <row r="725" spans="1:17" s="240" customFormat="1" hidden="1" outlineLevel="1" collapsed="1">
      <c r="A725" s="237"/>
      <c r="B725" s="304" t="s">
        <v>1007</v>
      </c>
      <c r="C725" s="238"/>
      <c r="D725" s="239"/>
      <c r="E725" s="196"/>
      <c r="F725" s="196"/>
      <c r="G725" s="196"/>
      <c r="H725" s="196"/>
      <c r="I725" s="196"/>
      <c r="J725" s="196"/>
      <c r="K725" s="196"/>
      <c r="L725" s="196"/>
      <c r="M725" s="196"/>
      <c r="N725" s="196"/>
      <c r="O725" s="196"/>
      <c r="P725" s="196"/>
      <c r="Q725" s="196"/>
    </row>
    <row r="726" spans="1:17" s="240" customFormat="1" hidden="1" outlineLevel="2">
      <c r="A726" s="237"/>
      <c r="B726" s="241"/>
      <c r="C726" s="238"/>
      <c r="D726" s="239"/>
      <c r="E726" s="266"/>
      <c r="F726" s="266"/>
      <c r="G726" s="266"/>
      <c r="H726" s="266"/>
      <c r="I726" s="266"/>
      <c r="J726" s="266"/>
      <c r="K726" s="266"/>
      <c r="L726" s="266"/>
      <c r="M726" s="266"/>
      <c r="N726" s="266"/>
      <c r="O726" s="266"/>
      <c r="P726" s="266"/>
      <c r="Q726" s="266"/>
    </row>
    <row r="727" spans="1:17" s="240" customFormat="1" hidden="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0</v>
      </c>
      <c r="N727" s="274">
        <f t="shared" si="675"/>
        <v>0</v>
      </c>
      <c r="O727" s="274">
        <f t="shared" si="675"/>
        <v>0</v>
      </c>
      <c r="P727" s="274">
        <f t="shared" si="675"/>
        <v>0</v>
      </c>
      <c r="Q727" s="274">
        <f t="shared" si="675"/>
        <v>0</v>
      </c>
    </row>
    <row r="728" spans="1:17" s="240" customFormat="1" hidden="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0</v>
      </c>
      <c r="N728" s="274">
        <f t="shared" si="676"/>
        <v>0</v>
      </c>
      <c r="O728" s="274">
        <f t="shared" si="676"/>
        <v>0</v>
      </c>
      <c r="P728" s="274">
        <f t="shared" si="676"/>
        <v>0</v>
      </c>
      <c r="Q728" s="274">
        <f t="shared" si="676"/>
        <v>0</v>
      </c>
    </row>
    <row r="729" spans="1:17" s="240" customFormat="1" hidden="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0</v>
      </c>
      <c r="N729" s="267">
        <f t="shared" ref="N729" si="680" xml:space="preserve"> IF( N727 &lt;&gt; 0, 1 + N728 / N727, 0)</f>
        <v>0</v>
      </c>
      <c r="O729" s="267">
        <f t="shared" ref="O729" si="681" xml:space="preserve"> IF( O727 &lt;&gt; 0, 1 + O728 / O727, 0)</f>
        <v>0</v>
      </c>
      <c r="P729" s="267">
        <f t="shared" ref="P729" si="682" xml:space="preserve"> IF( P727 &lt;&gt; 0, 1 + P728 / P727, 0)</f>
        <v>0</v>
      </c>
      <c r="Q729" s="267">
        <f t="shared" ref="Q729" si="683" xml:space="preserve"> IF( Q727 &lt;&gt; 0, 1 + Q728 / Q727, 0)</f>
        <v>0</v>
      </c>
    </row>
    <row r="730" spans="1:17" s="581" customFormat="1" hidden="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0</v>
      </c>
      <c r="N730" s="581">
        <f t="shared" si="684"/>
        <v>0</v>
      </c>
      <c r="O730" s="581">
        <f t="shared" si="684"/>
        <v>0</v>
      </c>
      <c r="P730" s="581">
        <f t="shared" si="684"/>
        <v>0</v>
      </c>
      <c r="Q730" s="581">
        <f t="shared" si="684"/>
        <v>0</v>
      </c>
    </row>
    <row r="731" spans="1:17" s="240" customFormat="1" hidden="1" outlineLevel="2">
      <c r="A731" s="237"/>
      <c r="B731" s="241"/>
      <c r="C731" s="238"/>
      <c r="D731" s="239"/>
      <c r="E731" s="266"/>
      <c r="F731" s="266"/>
      <c r="G731" s="266"/>
      <c r="H731" s="266"/>
      <c r="I731" s="266"/>
      <c r="J731" s="266"/>
      <c r="K731" s="266"/>
      <c r="L731" s="266"/>
      <c r="M731" s="266"/>
      <c r="N731" s="266"/>
      <c r="O731" s="266"/>
      <c r="P731" s="266"/>
      <c r="Q731" s="266"/>
    </row>
    <row r="732" spans="1:17" s="240" customFormat="1" hidden="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0</v>
      </c>
      <c r="N732" s="274">
        <f t="shared" si="685"/>
        <v>0</v>
      </c>
      <c r="O732" s="274">
        <f t="shared" si="685"/>
        <v>0</v>
      </c>
      <c r="P732" s="274">
        <f t="shared" si="685"/>
        <v>0</v>
      </c>
      <c r="Q732" s="274">
        <f t="shared" si="685"/>
        <v>0</v>
      </c>
    </row>
    <row r="733" spans="1:17" s="240" customFormat="1" hidden="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v>
      </c>
      <c r="N733" s="274">
        <f t="shared" si="686"/>
        <v>0</v>
      </c>
      <c r="O733" s="274">
        <f t="shared" si="686"/>
        <v>0</v>
      </c>
      <c r="P733" s="274">
        <f t="shared" si="686"/>
        <v>0</v>
      </c>
      <c r="Q733" s="274">
        <f t="shared" si="686"/>
        <v>0</v>
      </c>
    </row>
    <row r="734" spans="1:17" s="240" customFormat="1" hidden="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0</v>
      </c>
      <c r="N734" s="274">
        <f t="shared" si="687"/>
        <v>0</v>
      </c>
      <c r="O734" s="274">
        <f t="shared" si="687"/>
        <v>0</v>
      </c>
      <c r="P734" s="274">
        <f t="shared" si="687"/>
        <v>0</v>
      </c>
      <c r="Q734" s="274">
        <f t="shared" si="687"/>
        <v>0</v>
      </c>
    </row>
    <row r="735" spans="1:17" s="240" customFormat="1" hidden="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v>
      </c>
      <c r="N735" s="274">
        <f t="shared" si="688"/>
        <v>0</v>
      </c>
      <c r="O735" s="274">
        <f t="shared" si="688"/>
        <v>0</v>
      </c>
      <c r="P735" s="274">
        <f t="shared" si="688"/>
        <v>0</v>
      </c>
      <c r="Q735" s="274">
        <f t="shared" si="688"/>
        <v>0</v>
      </c>
    </row>
    <row r="736" spans="1:17" s="240" customFormat="1" hidden="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0</v>
      </c>
      <c r="N736" s="274">
        <f t="shared" ref="N736" si="692" xml:space="preserve"> N732 + N733 - N734 - N735</f>
        <v>0</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hidden="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0</v>
      </c>
      <c r="N737" s="267">
        <f t="shared" ref="N737" si="700" xml:space="preserve"> IF( N727 &lt;&gt; 0, 1 + N736 / N727, 0)</f>
        <v>0</v>
      </c>
      <c r="O737" s="267">
        <f t="shared" ref="O737" si="701" xml:space="preserve"> IF( O727 &lt;&gt; 0, 1 + O736 / O727, 0)</f>
        <v>0</v>
      </c>
      <c r="P737" s="267">
        <f t="shared" ref="P737" si="702" xml:space="preserve"> IF( P727 &lt;&gt; 0, 1 + P736 / P727, 0)</f>
        <v>0</v>
      </c>
      <c r="Q737" s="267">
        <f t="shared" ref="Q737" si="703" xml:space="preserve"> IF( Q727 &lt;&gt; 0, 1 + Q736 / Q727, 0)</f>
        <v>0</v>
      </c>
    </row>
    <row r="738" spans="1:17" s="581" customFormat="1" hidden="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0</v>
      </c>
      <c r="N738" s="581">
        <f t="shared" si="704"/>
        <v>0</v>
      </c>
      <c r="O738" s="581">
        <f t="shared" si="704"/>
        <v>0</v>
      </c>
      <c r="P738" s="581">
        <f t="shared" si="704"/>
        <v>0</v>
      </c>
      <c r="Q738" s="581">
        <f t="shared" si="704"/>
        <v>0</v>
      </c>
    </row>
    <row r="739" spans="1:17" s="240" customFormat="1" hidden="1" outlineLevel="2">
      <c r="A739" s="237"/>
      <c r="B739" s="241"/>
      <c r="C739" s="238"/>
      <c r="D739" s="239"/>
      <c r="E739" s="266"/>
      <c r="F739" s="266"/>
      <c r="G739" s="266"/>
      <c r="H739" s="266"/>
      <c r="I739" s="266"/>
      <c r="J739" s="266"/>
      <c r="K739" s="266"/>
      <c r="L739" s="266"/>
      <c r="M739" s="266"/>
      <c r="N739" s="266"/>
      <c r="O739" s="266"/>
      <c r="P739" s="266"/>
      <c r="Q739" s="266"/>
    </row>
    <row r="740" spans="1:17" s="581" customFormat="1" hidden="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0</v>
      </c>
      <c r="N740" s="581">
        <f t="shared" ref="N740:Q740" si="706" xml:space="preserve"> N730</f>
        <v>0</v>
      </c>
      <c r="O740" s="581">
        <f t="shared" si="706"/>
        <v>0</v>
      </c>
      <c r="P740" s="581">
        <f t="shared" si="706"/>
        <v>0</v>
      </c>
      <c r="Q740" s="581">
        <f t="shared" si="706"/>
        <v>0</v>
      </c>
    </row>
    <row r="741" spans="1:17" s="581" customFormat="1" hidden="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0</v>
      </c>
      <c r="N741" s="581">
        <f t="shared" ref="N741:Q741" si="708" xml:space="preserve"> N738</f>
        <v>0</v>
      </c>
      <c r="O741" s="581">
        <f t="shared" si="708"/>
        <v>0</v>
      </c>
      <c r="P741" s="581">
        <f t="shared" si="708"/>
        <v>0</v>
      </c>
      <c r="Q741" s="581">
        <f t="shared" si="708"/>
        <v>0</v>
      </c>
    </row>
    <row r="742" spans="1:17" s="197" customFormat="1" hidden="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0</v>
      </c>
      <c r="N742" s="197">
        <f xml:space="preserve"> (1 + N740) * (1 + N741) -1</f>
        <v>0</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hidden="1" outlineLevel="2">
      <c r="A743" s="369"/>
      <c r="B743" s="380"/>
      <c r="C743" s="370"/>
      <c r="D743" s="371"/>
      <c r="E743" s="275"/>
      <c r="F743" s="275"/>
      <c r="G743" s="275"/>
      <c r="H743" s="275"/>
      <c r="I743" s="275"/>
      <c r="J743" s="197"/>
      <c r="K743" s="197"/>
      <c r="L743" s="197"/>
      <c r="M743" s="197"/>
      <c r="N743" s="197"/>
      <c r="O743" s="197"/>
      <c r="P743" s="197"/>
      <c r="Q743" s="197"/>
    </row>
    <row r="744" spans="1:17" s="259" customFormat="1" hidden="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ollapsed="1">
      <c r="A746" s="33" t="s">
        <v>1194</v>
      </c>
      <c r="D746" s="253"/>
    </row>
    <row r="747" spans="1:17" s="259" customFormat="1" hidden="1" outlineLevel="1">
      <c r="A747" s="256"/>
      <c r="B747" s="257"/>
      <c r="C747" s="258"/>
      <c r="D747" s="255"/>
      <c r="E747" s="196"/>
      <c r="F747" s="196"/>
      <c r="G747" s="196"/>
      <c r="H747" s="196"/>
      <c r="I747" s="196"/>
      <c r="J747" s="196"/>
      <c r="K747" s="196"/>
      <c r="L747" s="196"/>
      <c r="M747" s="196"/>
      <c r="N747" s="196"/>
      <c r="O747" s="196"/>
      <c r="P747" s="196"/>
      <c r="Q747" s="196"/>
    </row>
    <row r="748" spans="1:17" s="259" customFormat="1" hidden="1" outlineLevel="1" collapsed="1">
      <c r="A748" s="256"/>
      <c r="B748" s="257" t="s">
        <v>942</v>
      </c>
      <c r="C748" s="258"/>
      <c r="D748" s="255"/>
      <c r="E748" s="196"/>
      <c r="F748" s="196"/>
      <c r="G748" s="196"/>
      <c r="H748" s="196"/>
      <c r="I748" s="196"/>
      <c r="J748" s="196"/>
      <c r="K748" s="196"/>
      <c r="L748" s="196"/>
      <c r="M748" s="196"/>
      <c r="N748" s="196"/>
      <c r="O748" s="196"/>
      <c r="P748" s="196"/>
      <c r="Q748" s="196"/>
    </row>
    <row r="749" spans="1:17" s="259" customFormat="1" hidden="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hidden="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hidden="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hidden="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hidden="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hidden="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hidden="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hidden="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hidden="1" outlineLevel="2">
      <c r="A757" s="256"/>
      <c r="B757" s="257"/>
      <c r="C757" s="258"/>
      <c r="D757" s="255"/>
      <c r="E757" s="196"/>
      <c r="F757" s="196"/>
      <c r="G757" s="196"/>
      <c r="H757" s="196"/>
      <c r="I757" s="196"/>
      <c r="J757" s="196"/>
      <c r="K757" s="196"/>
      <c r="L757" s="196"/>
      <c r="M757" s="196"/>
      <c r="N757" s="196"/>
      <c r="O757" s="196"/>
      <c r="P757" s="196"/>
      <c r="Q757" s="196"/>
    </row>
    <row r="758" spans="1:17" s="259" customFormat="1" hidden="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hidden="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hidden="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hidden="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hidden="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1.1806332960179113</v>
      </c>
      <c r="P762" s="576">
        <f xml:space="preserve"> Index!P$199</f>
        <v>0</v>
      </c>
      <c r="Q762" s="576">
        <f xml:space="preserve"> Index!Q$199</f>
        <v>0</v>
      </c>
    </row>
    <row r="763" spans="1:17" s="259" customFormat="1" hidden="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4.099811769635564E-2</v>
      </c>
      <c r="P763" s="263">
        <f xml:space="preserve"> Index!P$241</f>
        <v>0</v>
      </c>
      <c r="Q763" s="263">
        <f xml:space="preserve"> Index!Q$241</f>
        <v>0</v>
      </c>
    </row>
    <row r="764" spans="1:17" s="259" customFormat="1" hidden="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1.1046810909418163</v>
      </c>
      <c r="P764" s="267">
        <f t="shared" ref="P764" si="731" xml:space="preserve"> IF(P761 = 1, P762, O764 * (1 + P763))</f>
        <v>1.1046810909418163</v>
      </c>
      <c r="Q764" s="267">
        <f t="shared" ref="Q764" si="732" xml:space="preserve"> IF(Q761 = 1, Q762, P764 * (1 + Q763))</f>
        <v>1.1046810909418163</v>
      </c>
    </row>
    <row r="765" spans="1:17" s="259" customFormat="1" hidden="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hidden="1" outlineLevel="2">
      <c r="A766" s="256"/>
      <c r="B766" s="257"/>
      <c r="C766" s="258"/>
      <c r="D766" s="255"/>
      <c r="E766" s="196"/>
      <c r="F766" s="274"/>
      <c r="G766" s="196"/>
      <c r="H766" s="196"/>
      <c r="I766" s="196"/>
      <c r="J766" s="196"/>
      <c r="K766" s="196"/>
      <c r="L766" s="196"/>
      <c r="M766" s="196"/>
      <c r="N766" s="196"/>
      <c r="O766" s="196"/>
      <c r="P766" s="196"/>
      <c r="Q766" s="196"/>
    </row>
    <row r="767" spans="1:17" s="259" customFormat="1" hidden="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hidden="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hidden="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hidden="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hidden="1" outlineLevel="1">
      <c r="A771" s="256"/>
      <c r="B771" s="257"/>
      <c r="C771" s="258"/>
      <c r="D771" s="255"/>
      <c r="E771" s="196"/>
      <c r="F771" s="274"/>
      <c r="G771" s="196"/>
      <c r="H771" s="196"/>
      <c r="I771" s="196"/>
      <c r="J771" s="196"/>
      <c r="K771" s="196"/>
      <c r="L771" s="196"/>
      <c r="M771" s="196"/>
      <c r="N771" s="196"/>
      <c r="O771" s="196"/>
      <c r="P771" s="196"/>
      <c r="Q771" s="196"/>
    </row>
    <row r="772" spans="1:17" s="259" customFormat="1" hidden="1" outlineLevel="1" collapsed="1">
      <c r="A772" s="256"/>
      <c r="B772" s="257" t="s">
        <v>951</v>
      </c>
      <c r="C772" s="258"/>
      <c r="D772" s="255"/>
      <c r="E772" s="196"/>
      <c r="F772" s="196"/>
      <c r="G772" s="196"/>
      <c r="H772" s="196"/>
      <c r="I772" s="196"/>
      <c r="J772" s="196"/>
      <c r="K772" s="196"/>
      <c r="L772" s="196"/>
      <c r="M772" s="196"/>
      <c r="N772" s="196"/>
      <c r="O772" s="196"/>
      <c r="P772" s="196"/>
      <c r="Q772" s="196"/>
    </row>
    <row r="773" spans="1:17" s="259" customFormat="1" hidden="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hidden="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hidden="1" outlineLevel="2">
      <c r="A775" s="256"/>
      <c r="B775" s="257"/>
      <c r="C775" s="258"/>
      <c r="D775" s="255"/>
      <c r="E775" s="196"/>
      <c r="F775" s="274"/>
      <c r="G775" s="196"/>
      <c r="H775" s="274"/>
      <c r="I775" s="274"/>
      <c r="J775" s="274"/>
      <c r="K775" s="274"/>
      <c r="L775" s="274"/>
      <c r="M775" s="274"/>
      <c r="N775" s="274"/>
      <c r="O775" s="274"/>
      <c r="P775" s="274"/>
      <c r="Q775" s="274"/>
    </row>
    <row r="776" spans="1:17" s="281" customFormat="1" hidden="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hidden="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1.1287393877714991</v>
      </c>
      <c r="P777" s="263">
        <f xml:space="preserve"> Index!P$239</f>
        <v>0</v>
      </c>
      <c r="Q777" s="263">
        <f xml:space="preserve"> Index!Q$239</f>
        <v>0</v>
      </c>
    </row>
    <row r="778" spans="1:17" s="259" customFormat="1" hidden="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hidden="1" outlineLevel="2">
      <c r="A779" s="256"/>
      <c r="B779" s="257"/>
      <c r="C779" s="258"/>
      <c r="D779" s="255"/>
      <c r="E779" s="196"/>
      <c r="F779" s="196"/>
      <c r="G779" s="196"/>
      <c r="H779" s="196"/>
      <c r="I779" s="196"/>
      <c r="J779" s="196"/>
      <c r="K779" s="196"/>
      <c r="L779" s="196"/>
      <c r="M779" s="196"/>
      <c r="N779" s="196"/>
      <c r="O779" s="196"/>
      <c r="P779" s="196"/>
      <c r="Q779" s="196"/>
    </row>
    <row r="780" spans="1:17" s="292" customFormat="1" hidden="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hidden="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hidden="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hidden="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hidden="1" outlineLevel="2">
      <c r="A784" s="256"/>
      <c r="B784" s="257"/>
      <c r="C784" s="258"/>
      <c r="D784" s="255"/>
      <c r="E784" s="196"/>
      <c r="F784" s="196"/>
      <c r="G784" s="196"/>
      <c r="H784" s="274"/>
      <c r="I784" s="274"/>
      <c r="J784" s="274"/>
      <c r="K784" s="274"/>
      <c r="L784" s="274"/>
      <c r="M784" s="274"/>
      <c r="N784" s="274"/>
      <c r="O784" s="274"/>
      <c r="P784" s="274"/>
      <c r="Q784" s="274"/>
    </row>
    <row r="785" spans="1:17" s="259" customFormat="1" hidden="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hidden="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hidden="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hidden="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hidden="1" outlineLevel="1">
      <c r="A789" s="256"/>
      <c r="B789" s="257"/>
      <c r="C789" s="258"/>
      <c r="D789" s="255"/>
      <c r="E789" s="196"/>
      <c r="F789" s="196"/>
      <c r="G789" s="196"/>
      <c r="H789" s="196"/>
      <c r="I789" s="196"/>
      <c r="J789" s="196"/>
      <c r="K789" s="196"/>
      <c r="L789" s="196"/>
      <c r="M789" s="196"/>
      <c r="N789" s="196"/>
      <c r="O789" s="196"/>
      <c r="P789" s="196"/>
      <c r="Q789" s="196"/>
    </row>
    <row r="790" spans="1:17" s="259" customFormat="1" hidden="1" outlineLevel="1" collapsed="1">
      <c r="A790" s="256"/>
      <c r="B790" s="257" t="s">
        <v>1202</v>
      </c>
      <c r="C790" s="258"/>
      <c r="D790" s="255"/>
      <c r="E790" s="196"/>
      <c r="F790" s="196"/>
      <c r="G790" s="196"/>
      <c r="H790" s="196"/>
      <c r="I790" s="196"/>
      <c r="J790" s="196"/>
      <c r="K790" s="196"/>
      <c r="L790" s="196"/>
      <c r="M790" s="196"/>
      <c r="N790" s="196"/>
      <c r="O790" s="196"/>
      <c r="P790" s="196"/>
      <c r="Q790" s="196"/>
    </row>
    <row r="791" spans="1:17" s="259" customFormat="1" hidden="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hidden="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hidden="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hidden="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hidden="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hidden="1" outlineLevel="2">
      <c r="A796" s="256"/>
      <c r="B796" s="257"/>
      <c r="C796" s="258"/>
      <c r="D796" s="255"/>
      <c r="E796" s="196"/>
      <c r="F796" s="196"/>
      <c r="G796" s="196"/>
      <c r="H796" s="196"/>
      <c r="I796" s="196"/>
      <c r="J796" s="196"/>
      <c r="K796" s="196"/>
      <c r="L796" s="196"/>
      <c r="M796" s="196"/>
      <c r="N796" s="196"/>
      <c r="O796" s="196"/>
      <c r="P796" s="196"/>
      <c r="Q796" s="196"/>
    </row>
    <row r="797" spans="1:17" s="259" customFormat="1" hidden="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1.1806332960179113</v>
      </c>
      <c r="P797" s="263">
        <f xml:space="preserve"> Index!P$199</f>
        <v>0</v>
      </c>
      <c r="Q797" s="263">
        <f xml:space="preserve"> Index!Q$199</f>
        <v>0</v>
      </c>
    </row>
    <row r="798" spans="1:17" s="259" customFormat="1" hidden="1" outlineLevel="2">
      <c r="A798" s="256"/>
      <c r="B798" s="257"/>
      <c r="C798" s="258"/>
      <c r="D798" s="255"/>
      <c r="E798" s="196"/>
      <c r="F798" s="196"/>
      <c r="G798" s="196"/>
      <c r="H798" s="196"/>
      <c r="I798" s="196"/>
      <c r="J798" s="196"/>
      <c r="K798" s="196"/>
      <c r="L798" s="196"/>
      <c r="M798" s="196"/>
      <c r="N798" s="196"/>
      <c r="O798" s="196"/>
      <c r="P798" s="196"/>
      <c r="Q798" s="196"/>
    </row>
    <row r="799" spans="1:17" s="573" customFormat="1" hidden="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hidden="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hidden="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hidden="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hidden="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hidden="1" outlineLevel="1">
      <c r="A804" s="572"/>
      <c r="B804" s="570"/>
      <c r="C804" s="574"/>
      <c r="D804" s="571"/>
      <c r="E804" s="577"/>
      <c r="F804" s="577"/>
      <c r="G804" s="577"/>
      <c r="H804" s="577"/>
      <c r="I804" s="577"/>
      <c r="J804" s="577"/>
      <c r="K804" s="577"/>
      <c r="L804" s="577"/>
      <c r="M804" s="577"/>
      <c r="N804" s="577"/>
      <c r="O804" s="577"/>
      <c r="P804" s="577"/>
      <c r="Q804" s="577"/>
    </row>
    <row r="805" spans="1:17" s="573" customFormat="1" hidden="1" outlineLevel="1" collapsed="1">
      <c r="A805" s="572"/>
      <c r="B805" s="602" t="s">
        <v>962</v>
      </c>
      <c r="C805" s="574"/>
      <c r="D805" s="571"/>
      <c r="E805" s="577"/>
      <c r="F805" s="577"/>
      <c r="G805" s="577"/>
      <c r="H805" s="577"/>
      <c r="I805" s="577"/>
      <c r="J805" s="577"/>
      <c r="K805" s="577"/>
      <c r="L805" s="577"/>
      <c r="M805" s="577"/>
      <c r="N805" s="577"/>
      <c r="O805" s="577"/>
      <c r="P805" s="577"/>
      <c r="Q805" s="577"/>
    </row>
    <row r="806" spans="1:17" s="573" customFormat="1" hidden="1" outlineLevel="2">
      <c r="A806" s="572"/>
      <c r="B806" s="570"/>
      <c r="C806" s="574"/>
      <c r="D806" s="571"/>
      <c r="E806" s="577"/>
      <c r="F806" s="577"/>
      <c r="G806" s="577"/>
      <c r="H806" s="577"/>
      <c r="I806" s="577"/>
      <c r="J806" s="577"/>
      <c r="K806" s="577"/>
      <c r="L806" s="577"/>
      <c r="M806" s="577"/>
      <c r="N806" s="577"/>
      <c r="O806" s="577"/>
      <c r="P806" s="577"/>
      <c r="Q806" s="577"/>
    </row>
    <row r="807" spans="1:17" s="607" customFormat="1" hidden="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hidden="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hidden="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hidden="1" outlineLevel="2">
      <c r="A810" s="572"/>
      <c r="B810" s="570"/>
      <c r="C810" s="574"/>
      <c r="D810" s="639"/>
      <c r="E810" s="577"/>
      <c r="F810" s="577"/>
      <c r="G810" s="577"/>
      <c r="H810" s="577"/>
      <c r="I810" s="577"/>
      <c r="J810" s="577"/>
      <c r="K810" s="577"/>
      <c r="L810" s="577"/>
      <c r="M810" s="577"/>
      <c r="N810" s="577"/>
      <c r="O810" s="577"/>
      <c r="P810" s="577"/>
      <c r="Q810" s="577"/>
    </row>
    <row r="811" spans="1:17" s="573" customFormat="1" hidden="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hidden="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hidden="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hidden="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hidden="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hidden="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hidden="1" outlineLevel="2">
      <c r="A817" s="572"/>
      <c r="B817" s="570"/>
      <c r="C817" s="574"/>
      <c r="D817" s="571"/>
      <c r="E817" s="577"/>
      <c r="F817" s="577"/>
      <c r="G817" s="577"/>
      <c r="H817" s="577"/>
      <c r="I817" s="577"/>
      <c r="J817" s="577"/>
      <c r="K817" s="577"/>
      <c r="L817" s="577"/>
      <c r="M817" s="577"/>
      <c r="N817" s="577"/>
      <c r="O817" s="577"/>
      <c r="P817" s="577"/>
      <c r="Q817" s="577"/>
    </row>
    <row r="818" spans="1:17" s="607" customFormat="1" hidden="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hidden="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hidden="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hidden="1" outlineLevel="2">
      <c r="A821" s="572"/>
      <c r="B821" s="570"/>
      <c r="C821" s="574"/>
      <c r="D821" s="639"/>
      <c r="E821" s="577"/>
      <c r="F821" s="577"/>
      <c r="G821" s="577"/>
      <c r="H821" s="577"/>
      <c r="I821" s="577"/>
      <c r="J821" s="577"/>
      <c r="K821" s="577"/>
      <c r="L821" s="577"/>
      <c r="M821" s="577"/>
      <c r="N821" s="577"/>
      <c r="O821" s="577"/>
      <c r="P821" s="577"/>
      <c r="Q821" s="577"/>
    </row>
    <row r="822" spans="1:17" s="573" customFormat="1" hidden="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hidden="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hidden="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hidden="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hidden="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hidden="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hidden="1" outlineLevel="1">
      <c r="A828" s="572"/>
      <c r="B828" s="570"/>
      <c r="C828" s="574"/>
      <c r="D828" s="571"/>
      <c r="E828" s="577"/>
      <c r="F828" s="577"/>
      <c r="G828" s="577"/>
      <c r="H828" s="577"/>
      <c r="I828" s="577"/>
      <c r="J828" s="577"/>
      <c r="K828" s="577"/>
      <c r="L828" s="577"/>
      <c r="M828" s="577"/>
      <c r="N828" s="577"/>
      <c r="O828" s="577"/>
      <c r="P828" s="577"/>
      <c r="Q828" s="577"/>
    </row>
    <row r="829" spans="1:17" s="573" customFormat="1" hidden="1" outlineLevel="1" collapsed="1">
      <c r="A829" s="572"/>
      <c r="B829" s="602" t="s">
        <v>967</v>
      </c>
      <c r="C829" s="574"/>
      <c r="D829" s="571"/>
      <c r="E829" s="577"/>
      <c r="F829" s="577"/>
      <c r="G829" s="577"/>
      <c r="H829" s="577"/>
      <c r="I829" s="577"/>
      <c r="J829" s="577"/>
      <c r="K829" s="577"/>
      <c r="L829" s="577"/>
      <c r="M829" s="577"/>
      <c r="N829" s="577"/>
      <c r="O829" s="577"/>
      <c r="P829" s="577"/>
      <c r="Q829" s="577"/>
    </row>
    <row r="830" spans="1:17" s="573" customFormat="1" hidden="1" outlineLevel="2">
      <c r="A830" s="572"/>
      <c r="B830" s="570"/>
      <c r="C830" s="574"/>
      <c r="D830" s="571"/>
      <c r="E830" s="577"/>
      <c r="F830" s="577"/>
      <c r="G830" s="577"/>
      <c r="H830" s="577"/>
      <c r="I830" s="577"/>
      <c r="J830" s="577"/>
      <c r="K830" s="577"/>
      <c r="L830" s="577"/>
      <c r="M830" s="577"/>
      <c r="N830" s="577"/>
      <c r="O830" s="577"/>
      <c r="P830" s="577"/>
      <c r="Q830" s="577"/>
    </row>
    <row r="831" spans="1:17" s="573" customFormat="1" hidden="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hidden="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hidden="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hidden="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hidden="1" outlineLevel="1">
      <c r="A835" s="256"/>
      <c r="B835" s="257"/>
      <c r="C835" s="258"/>
      <c r="D835" s="255"/>
      <c r="E835" s="196"/>
      <c r="F835" s="196"/>
      <c r="G835" s="196"/>
      <c r="H835" s="196"/>
      <c r="I835" s="196"/>
      <c r="J835" s="196"/>
      <c r="K835" s="196"/>
      <c r="L835" s="196"/>
      <c r="M835" s="196"/>
      <c r="N835" s="196"/>
      <c r="O835" s="196"/>
      <c r="P835" s="196"/>
      <c r="Q835" s="196"/>
    </row>
    <row r="836" spans="1:17" s="259" customFormat="1" hidden="1" outlineLevel="1" collapsed="1">
      <c r="A836" s="256"/>
      <c r="B836" s="257" t="s">
        <v>936</v>
      </c>
      <c r="C836" s="258"/>
      <c r="D836" s="255"/>
      <c r="E836" s="196"/>
      <c r="F836" s="196"/>
      <c r="G836" s="196"/>
      <c r="H836" s="196"/>
      <c r="I836" s="196"/>
      <c r="J836" s="196"/>
      <c r="K836" s="196"/>
      <c r="L836" s="196"/>
      <c r="M836" s="196"/>
      <c r="N836" s="196"/>
      <c r="O836" s="196"/>
      <c r="P836" s="196"/>
      <c r="Q836" s="196"/>
    </row>
    <row r="837" spans="1:17" s="259" customFormat="1" hidden="1" outlineLevel="2">
      <c r="A837" s="256"/>
      <c r="B837" s="257"/>
      <c r="C837" s="258"/>
      <c r="D837" s="255"/>
      <c r="E837" s="196"/>
      <c r="F837" s="196"/>
      <c r="G837" s="196"/>
      <c r="H837" s="196"/>
      <c r="I837" s="196"/>
      <c r="J837" s="196"/>
      <c r="K837" s="196"/>
      <c r="L837" s="196"/>
      <c r="M837" s="196"/>
      <c r="N837" s="196"/>
      <c r="O837" s="196"/>
      <c r="P837" s="196"/>
      <c r="Q837" s="196"/>
    </row>
    <row r="838" spans="1:17" s="259" customFormat="1" hidden="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1.1806332960179113</v>
      </c>
      <c r="P838" s="267">
        <f t="shared" si="788"/>
        <v>0</v>
      </c>
      <c r="Q838" s="267">
        <f t="shared" si="788"/>
        <v>0</v>
      </c>
    </row>
    <row r="839" spans="1:17" s="259" customFormat="1" hidden="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1.2166959859267552</v>
      </c>
      <c r="P839" s="267">
        <f t="shared" si="789"/>
        <v>0</v>
      </c>
      <c r="Q839" s="267">
        <f t="shared" si="789"/>
        <v>0</v>
      </c>
    </row>
    <row r="840" spans="1:17" s="259" customFormat="1" hidden="1" outlineLevel="1">
      <c r="A840" s="256"/>
      <c r="B840" s="257"/>
      <c r="C840" s="258"/>
      <c r="D840" s="255"/>
      <c r="E840" s="196"/>
      <c r="F840" s="196"/>
      <c r="G840" s="196"/>
      <c r="H840" s="196"/>
      <c r="I840" s="196"/>
      <c r="J840" s="196"/>
      <c r="K840" s="196"/>
      <c r="L840" s="196"/>
      <c r="M840" s="196"/>
      <c r="N840" s="196"/>
      <c r="O840" s="196"/>
      <c r="P840" s="196"/>
      <c r="Q840" s="196"/>
    </row>
    <row r="841" spans="1:17" s="259" customFormat="1" hidden="1" outlineLevel="1" collapsed="1">
      <c r="A841" s="256"/>
      <c r="B841" s="257" t="s">
        <v>969</v>
      </c>
      <c r="C841" s="258"/>
      <c r="D841" s="255"/>
      <c r="E841" s="196"/>
      <c r="F841" s="196"/>
      <c r="G841" s="196"/>
      <c r="H841" s="196"/>
      <c r="I841" s="196"/>
      <c r="J841" s="196"/>
      <c r="K841" s="196"/>
      <c r="L841" s="196"/>
      <c r="M841" s="196"/>
      <c r="N841" s="196"/>
      <c r="O841" s="196"/>
      <c r="P841" s="196"/>
      <c r="Q841" s="196"/>
    </row>
    <row r="842" spans="1:17" s="259" customFormat="1" hidden="1" outlineLevel="2">
      <c r="A842" s="256"/>
      <c r="B842" s="257"/>
      <c r="C842" s="258"/>
      <c r="D842" s="255"/>
      <c r="E842" s="196"/>
      <c r="F842" s="196"/>
      <c r="G842" s="196"/>
      <c r="H842" s="196"/>
      <c r="I842" s="196"/>
      <c r="J842" s="196"/>
      <c r="K842" s="196"/>
      <c r="L842" s="196"/>
      <c r="M842" s="196"/>
      <c r="N842" s="196"/>
      <c r="O842" s="196"/>
      <c r="P842" s="196"/>
      <c r="Q842" s="196"/>
    </row>
    <row r="843" spans="1:17" s="526" customFormat="1" hidden="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hidden="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hidden="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hidden="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hidden="1" outlineLevel="2">
      <c r="A847" s="572"/>
      <c r="B847" s="570"/>
      <c r="C847" s="574"/>
      <c r="D847" s="571"/>
      <c r="E847" s="577"/>
      <c r="F847" s="577"/>
      <c r="G847" s="577"/>
      <c r="H847" s="577"/>
      <c r="I847" s="577"/>
      <c r="J847" s="577"/>
      <c r="K847" s="577"/>
      <c r="L847" s="577"/>
      <c r="M847" s="577"/>
      <c r="N847" s="577"/>
      <c r="O847" s="577"/>
      <c r="P847" s="577"/>
      <c r="Q847" s="577"/>
    </row>
    <row r="848" spans="1:17" s="658" customFormat="1" hidden="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hidden="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hidden="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hidden="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hidden="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hidden="1" outlineLevel="2">
      <c r="A853" s="572"/>
      <c r="B853" s="570"/>
      <c r="C853" s="574"/>
      <c r="D853" s="571"/>
      <c r="E853" s="577"/>
      <c r="F853" s="577"/>
      <c r="G853" s="577"/>
      <c r="H853" s="577"/>
      <c r="I853" s="577"/>
      <c r="J853" s="577"/>
      <c r="K853" s="577"/>
      <c r="L853" s="577"/>
      <c r="M853" s="577"/>
      <c r="N853" s="577"/>
      <c r="O853" s="577"/>
      <c r="P853" s="577"/>
      <c r="Q853" s="577"/>
    </row>
    <row r="854" spans="1:17" s="526" customFormat="1" hidden="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hidden="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hidden="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hidden="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hidden="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hidden="1" outlineLevel="2">
      <c r="A859" s="593"/>
      <c r="B859" s="594"/>
      <c r="C859" s="595"/>
      <c r="D859" s="596"/>
      <c r="E859" s="525"/>
      <c r="F859" s="525"/>
      <c r="G859" s="525"/>
      <c r="H859" s="525"/>
      <c r="I859" s="525"/>
      <c r="J859" s="525"/>
      <c r="K859" s="525"/>
      <c r="L859" s="525"/>
      <c r="M859" s="525"/>
      <c r="N859" s="525"/>
      <c r="O859" s="525"/>
      <c r="P859" s="525"/>
      <c r="Q859" s="525"/>
    </row>
    <row r="860" spans="1:17" s="526" customFormat="1" hidden="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hidden="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hidden="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hidden="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hidden="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hidden="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hidden="1" outlineLevel="2">
      <c r="A866" s="593"/>
      <c r="B866" s="594"/>
      <c r="C866" s="595"/>
      <c r="D866" s="596"/>
      <c r="E866" s="525"/>
      <c r="F866" s="525"/>
      <c r="G866" s="525"/>
      <c r="H866" s="525"/>
      <c r="I866" s="525"/>
      <c r="J866" s="525"/>
      <c r="K866" s="525"/>
      <c r="L866" s="525"/>
      <c r="M866" s="525"/>
      <c r="N866" s="525"/>
      <c r="O866" s="525"/>
      <c r="P866" s="525"/>
      <c r="Q866" s="525"/>
    </row>
    <row r="867" spans="1:17" s="526" customFormat="1" hidden="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hidden="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hidden="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hidden="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hidden="1" outlineLevel="1">
      <c r="A871" s="572"/>
      <c r="B871" s="570"/>
      <c r="C871" s="574"/>
      <c r="D871" s="571"/>
      <c r="E871" s="577"/>
      <c r="F871" s="577"/>
      <c r="G871" s="577"/>
      <c r="H871" s="577"/>
      <c r="I871" s="577"/>
      <c r="J871" s="577"/>
      <c r="K871" s="577"/>
      <c r="L871" s="577"/>
      <c r="M871" s="577"/>
      <c r="N871" s="577"/>
      <c r="O871" s="577"/>
      <c r="P871" s="577"/>
      <c r="Q871" s="577"/>
    </row>
    <row r="872" spans="1:17" s="573" customFormat="1" hidden="1" outlineLevel="1" collapsed="1">
      <c r="A872" s="572"/>
      <c r="B872" s="570" t="s">
        <v>994</v>
      </c>
      <c r="C872" s="574"/>
      <c r="D872" s="571"/>
      <c r="E872" s="577"/>
      <c r="F872" s="577"/>
      <c r="G872" s="577"/>
      <c r="H872" s="577"/>
      <c r="I872" s="577"/>
      <c r="J872" s="577"/>
      <c r="K872" s="577"/>
      <c r="L872" s="577"/>
      <c r="M872" s="577"/>
      <c r="N872" s="577"/>
      <c r="O872" s="577"/>
      <c r="P872" s="577"/>
      <c r="Q872" s="577"/>
    </row>
    <row r="873" spans="1:17" s="573" customFormat="1" hidden="1" outlineLevel="2">
      <c r="A873" s="572"/>
      <c r="B873" s="570"/>
      <c r="C873" s="574"/>
      <c r="D873" s="571"/>
      <c r="E873" s="577"/>
      <c r="F873" s="577"/>
      <c r="G873" s="577"/>
      <c r="H873" s="577"/>
      <c r="I873" s="577"/>
      <c r="J873" s="577"/>
      <c r="K873" s="577"/>
      <c r="L873" s="577"/>
      <c r="M873" s="577"/>
      <c r="N873" s="577"/>
      <c r="O873" s="577"/>
      <c r="P873" s="577"/>
      <c r="Q873" s="577"/>
    </row>
    <row r="874" spans="1:17" s="573" customFormat="1" hidden="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hidden="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hidden="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hidden="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hidden="1" outlineLevel="2">
      <c r="A878" s="572"/>
      <c r="B878" s="570"/>
      <c r="C878" s="574"/>
      <c r="D878" s="571"/>
      <c r="E878" s="577"/>
      <c r="F878" s="577"/>
      <c r="G878" s="577"/>
      <c r="H878" s="577"/>
      <c r="I878" s="577"/>
      <c r="J878" s="577"/>
      <c r="K878" s="577"/>
      <c r="L878" s="577"/>
      <c r="M878" s="577"/>
      <c r="N878" s="577"/>
      <c r="O878" s="577"/>
      <c r="P878" s="577"/>
      <c r="Q878" s="577"/>
    </row>
    <row r="879" spans="1:17" s="573" customFormat="1" hidden="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hidden="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hidden="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hidden="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hidden="1" outlineLevel="2">
      <c r="A883" s="572"/>
      <c r="B883" s="570"/>
      <c r="C883" s="574"/>
      <c r="D883" s="571"/>
      <c r="E883" s="577"/>
      <c r="F883" s="577"/>
      <c r="G883" s="577"/>
      <c r="H883" s="577"/>
      <c r="I883" s="577"/>
      <c r="J883" s="577"/>
      <c r="K883" s="577"/>
      <c r="L883" s="577"/>
      <c r="M883" s="577"/>
      <c r="N883" s="577"/>
      <c r="O883" s="577"/>
      <c r="P883" s="577"/>
      <c r="Q883" s="577"/>
    </row>
    <row r="884" spans="1:17" s="573" customFormat="1" hidden="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hidden="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hidden="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1</v>
      </c>
      <c r="P886" s="266">
        <f t="shared" si="830"/>
        <v>0</v>
      </c>
      <c r="Q886" s="266">
        <f t="shared" si="830"/>
        <v>0</v>
      </c>
    </row>
    <row r="887" spans="1:17" s="573" customFormat="1" hidden="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hidden="1" outlineLevel="1">
      <c r="A888" s="612"/>
      <c r="B888" s="613"/>
      <c r="C888" s="614"/>
      <c r="D888" s="615"/>
      <c r="E888" s="616"/>
    </row>
    <row r="889" spans="1:17" hidden="1" outlineLevel="1" collapsed="1">
      <c r="B889" s="85" t="s">
        <v>759</v>
      </c>
      <c r="D889" s="83"/>
    </row>
    <row r="890" spans="1:17" hidden="1" outlineLevel="2">
      <c r="D890" s="83"/>
    </row>
    <row r="891" spans="1:17" s="187" customFormat="1" hidden="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hidden="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hidden="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hidden="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hidden="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hidden="1" outlineLevel="1">
      <c r="A896" s="188"/>
      <c r="B896" s="85"/>
      <c r="C896" s="190"/>
      <c r="D896" s="191"/>
      <c r="E896" s="195"/>
    </row>
    <row r="897" spans="1:17" s="192" customFormat="1" hidden="1" outlineLevel="1" collapsed="1">
      <c r="A897" s="188"/>
      <c r="B897" s="85" t="s">
        <v>761</v>
      </c>
      <c r="C897" s="190"/>
      <c r="D897" s="191"/>
      <c r="E897" s="195"/>
    </row>
    <row r="898" spans="1:17" s="192" customFormat="1" hidden="1" outlineLevel="2">
      <c r="A898" s="188"/>
      <c r="B898" s="304"/>
      <c r="C898" s="190"/>
      <c r="D898" s="191"/>
      <c r="E898" s="195"/>
    </row>
    <row r="899" spans="1:17" s="187" customFormat="1" hidden="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0.36544999999999994</v>
      </c>
      <c r="N899" s="291">
        <f xml:space="preserve"> Inp!N$214</f>
        <v>0.57430000000000003</v>
      </c>
      <c r="O899" s="291">
        <f xml:space="preserve"> Inp!O$214</f>
        <v>0</v>
      </c>
      <c r="P899" s="291">
        <f xml:space="preserve"> Inp!P$214</f>
        <v>0</v>
      </c>
      <c r="Q899" s="291">
        <f xml:space="preserve"> Inp!Q$214</f>
        <v>0</v>
      </c>
    </row>
    <row r="900" spans="1:17" s="192" customFormat="1" hidden="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hidden="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hidden="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hidden="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hidden="1" outlineLevel="1">
      <c r="A904" s="143"/>
      <c r="B904" s="144"/>
      <c r="C904" s="145"/>
      <c r="D904" s="146"/>
      <c r="E904" s="147"/>
      <c r="G904" s="149"/>
    </row>
    <row r="905" spans="1:17" s="240" customFormat="1" hidden="1" outlineLevel="1" collapsed="1">
      <c r="A905" s="237"/>
      <c r="B905" s="304" t="s">
        <v>1007</v>
      </c>
      <c r="C905" s="238"/>
      <c r="D905" s="239"/>
      <c r="E905" s="196"/>
      <c r="F905" s="196"/>
      <c r="G905" s="196"/>
      <c r="H905" s="196"/>
      <c r="I905" s="196"/>
      <c r="J905" s="196"/>
      <c r="K905" s="196"/>
      <c r="L905" s="196"/>
      <c r="M905" s="196"/>
      <c r="N905" s="196"/>
      <c r="O905" s="196"/>
      <c r="P905" s="196"/>
      <c r="Q905" s="196"/>
    </row>
    <row r="906" spans="1:17" s="240" customFormat="1" hidden="1" outlineLevel="2">
      <c r="A906" s="237"/>
      <c r="B906" s="241"/>
      <c r="C906" s="238"/>
      <c r="D906" s="239"/>
      <c r="E906" s="266"/>
      <c r="F906" s="266"/>
      <c r="G906" s="266"/>
      <c r="H906" s="266"/>
      <c r="I906" s="266"/>
      <c r="J906" s="266"/>
      <c r="K906" s="266"/>
      <c r="L906" s="266"/>
      <c r="M906" s="266"/>
      <c r="N906" s="266"/>
      <c r="O906" s="266"/>
      <c r="P906" s="266"/>
      <c r="Q906" s="266"/>
    </row>
    <row r="907" spans="1:17" s="240" customFormat="1" hidden="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hidden="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hidden="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hidden="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hidden="1" outlineLevel="2">
      <c r="A911" s="237"/>
      <c r="B911" s="241"/>
      <c r="C911" s="238"/>
      <c r="D911" s="239"/>
      <c r="E911" s="266"/>
      <c r="F911" s="266"/>
      <c r="G911" s="266"/>
      <c r="H911" s="266"/>
      <c r="I911" s="266"/>
      <c r="J911" s="266"/>
      <c r="K911" s="266"/>
      <c r="L911" s="266"/>
      <c r="M911" s="266"/>
      <c r="N911" s="266"/>
      <c r="O911" s="266"/>
      <c r="P911" s="266"/>
      <c r="Q911" s="266"/>
    </row>
    <row r="912" spans="1:17" s="240" customFormat="1" hidden="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hidden="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hidden="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hidden="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hidden="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hidden="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hidden="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hidden="1" outlineLevel="2">
      <c r="A919" s="237"/>
      <c r="B919" s="241"/>
      <c r="C919" s="238"/>
      <c r="D919" s="239"/>
      <c r="E919" s="266"/>
      <c r="F919" s="266"/>
      <c r="G919" s="266"/>
      <c r="H919" s="266"/>
      <c r="I919" s="266"/>
      <c r="J919" s="266"/>
      <c r="K919" s="266"/>
      <c r="L919" s="266"/>
      <c r="M919" s="266"/>
      <c r="N919" s="266"/>
      <c r="O919" s="266"/>
      <c r="P919" s="266"/>
      <c r="Q919" s="266"/>
    </row>
    <row r="920" spans="1:17" s="581" customFormat="1" hidden="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hidden="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hidden="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hidden="1" outlineLevel="2">
      <c r="A923" s="369"/>
      <c r="B923" s="380"/>
      <c r="C923" s="370"/>
      <c r="D923" s="371"/>
      <c r="E923" s="275"/>
      <c r="F923" s="275"/>
      <c r="G923" s="275"/>
      <c r="H923" s="275"/>
      <c r="I923" s="275"/>
      <c r="J923" s="197"/>
      <c r="K923" s="197"/>
      <c r="L923" s="197"/>
      <c r="M923" s="197"/>
      <c r="N923" s="197"/>
      <c r="O923" s="197"/>
      <c r="P923" s="197"/>
      <c r="Q923" s="197"/>
    </row>
    <row r="924" spans="1:17" s="259" customFormat="1" hidden="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ollapsed="1">
      <c r="A926" s="33" t="s">
        <v>1254</v>
      </c>
    </row>
    <row r="927" spans="1:17" s="573" customFormat="1" hidden="1" outlineLevel="1">
      <c r="A927" s="572"/>
      <c r="B927" s="570"/>
      <c r="C927" s="574"/>
      <c r="D927" s="571"/>
      <c r="E927" s="577"/>
      <c r="F927" s="577"/>
      <c r="G927" s="577"/>
      <c r="H927" s="577"/>
      <c r="I927" s="577"/>
      <c r="J927" s="577"/>
      <c r="K927" s="577"/>
      <c r="L927" s="577"/>
      <c r="M927" s="577"/>
      <c r="N927" s="577"/>
      <c r="O927" s="577"/>
      <c r="P927" s="577"/>
      <c r="Q927" s="577"/>
    </row>
    <row r="928" spans="1:17" s="573" customFormat="1" hidden="1" outlineLevel="1" collapsed="1">
      <c r="A928" s="572"/>
      <c r="B928" s="570" t="s">
        <v>969</v>
      </c>
      <c r="C928" s="574"/>
      <c r="D928" s="571"/>
      <c r="E928" s="577"/>
      <c r="F928" s="577"/>
      <c r="G928" s="577"/>
      <c r="H928" s="577"/>
      <c r="I928" s="577"/>
      <c r="J928" s="577"/>
      <c r="K928" s="577"/>
      <c r="L928" s="577"/>
      <c r="M928" s="577"/>
      <c r="N928" s="577"/>
      <c r="O928" s="577"/>
      <c r="P928" s="577"/>
      <c r="Q928" s="577"/>
    </row>
    <row r="929" spans="1:17" s="573" customFormat="1" hidden="1" outlineLevel="2">
      <c r="A929" s="572"/>
      <c r="B929" s="570"/>
      <c r="C929" s="574"/>
      <c r="D929" s="571"/>
      <c r="E929" s="577"/>
      <c r="F929" s="577"/>
      <c r="G929" s="577"/>
      <c r="H929" s="577"/>
      <c r="I929" s="577"/>
      <c r="J929" s="577"/>
      <c r="K929" s="577"/>
      <c r="L929" s="577"/>
      <c r="M929" s="577"/>
      <c r="N929" s="577"/>
      <c r="O929" s="577"/>
      <c r="P929" s="577"/>
      <c r="Q929" s="577"/>
    </row>
    <row r="930" spans="1:17" s="526" customFormat="1" hidden="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36.878019326052019</v>
      </c>
      <c r="N930" s="525">
        <f t="shared" si="885"/>
        <v>35.710841123160073</v>
      </c>
      <c r="O930" s="525">
        <f t="shared" si="885"/>
        <v>35.422973414774674</v>
      </c>
      <c r="P930" s="525">
        <f t="shared" si="885"/>
        <v>0</v>
      </c>
      <c r="Q930" s="525">
        <f t="shared" si="885"/>
        <v>0</v>
      </c>
    </row>
    <row r="931" spans="1:17" s="526" customFormat="1" hidden="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0.32019390731447855</v>
      </c>
      <c r="N931" s="525">
        <f t="shared" si="885"/>
        <v>2.0627310212499466</v>
      </c>
      <c r="O931" s="525">
        <f t="shared" si="885"/>
        <v>4.5603319104641793</v>
      </c>
      <c r="P931" s="525">
        <f t="shared" si="885"/>
        <v>0</v>
      </c>
      <c r="Q931" s="525">
        <f t="shared" si="885"/>
        <v>0</v>
      </c>
    </row>
    <row r="932" spans="1:17" s="526" customFormat="1" hidden="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2.3364411909630234</v>
      </c>
      <c r="N932" s="525">
        <f t="shared" si="885"/>
        <v>2.3724285661693374</v>
      </c>
      <c r="O932" s="525">
        <f t="shared" si="885"/>
        <v>2.5110508838526657</v>
      </c>
      <c r="P932" s="525">
        <f t="shared" si="885"/>
        <v>0</v>
      </c>
      <c r="Q932" s="525">
        <f t="shared" si="885"/>
        <v>0</v>
      </c>
    </row>
    <row r="933" spans="1:17" s="526" customFormat="1" hidden="1" outlineLevel="2">
      <c r="A933" s="593"/>
      <c r="B933" s="594"/>
      <c r="C933" s="595"/>
      <c r="D933" s="596"/>
      <c r="E933" s="525" t="s">
        <v>1258</v>
      </c>
      <c r="F933" s="525"/>
      <c r="G933" s="525" t="s">
        <v>255</v>
      </c>
      <c r="H933" s="525"/>
      <c r="I933" s="525"/>
      <c r="J933" s="525">
        <f t="shared" si="885"/>
        <v>0</v>
      </c>
      <c r="K933" s="525">
        <f t="shared" si="885"/>
        <v>0</v>
      </c>
      <c r="L933" s="525">
        <f t="shared" si="885"/>
        <v>36.800543805005965</v>
      </c>
      <c r="M933" s="525">
        <f t="shared" si="885"/>
        <v>34.86177204240348</v>
      </c>
      <c r="N933" s="525">
        <f t="shared" si="885"/>
        <v>35.401143578240671</v>
      </c>
      <c r="O933" s="525">
        <f t="shared" si="885"/>
        <v>37.472254441386191</v>
      </c>
      <c r="P933" s="525">
        <f t="shared" si="885"/>
        <v>0</v>
      </c>
      <c r="Q933" s="525">
        <f t="shared" si="885"/>
        <v>0</v>
      </c>
    </row>
    <row r="934" spans="1:17" s="526" customFormat="1" hidden="1" outlineLevel="2">
      <c r="A934" s="572"/>
      <c r="B934" s="570"/>
      <c r="C934" s="574"/>
      <c r="D934" s="571"/>
      <c r="E934" s="525"/>
      <c r="F934" s="525"/>
      <c r="G934" s="525"/>
      <c r="H934" s="525"/>
      <c r="I934" s="525"/>
      <c r="J934" s="525"/>
      <c r="K934" s="525"/>
      <c r="L934" s="525"/>
      <c r="M934" s="525"/>
      <c r="N934" s="525"/>
      <c r="O934" s="525"/>
      <c r="P934" s="525"/>
      <c r="Q934" s="525"/>
    </row>
    <row r="935" spans="1:17" s="526" customFormat="1" hidden="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36.875655133566724</v>
      </c>
      <c r="N935" s="525">
        <f t="shared" si="886"/>
        <v>35.638753828808653</v>
      </c>
      <c r="O935" s="525">
        <f t="shared" si="886"/>
        <v>34.428516244649849</v>
      </c>
      <c r="P935" s="525">
        <f t="shared" si="886"/>
        <v>0</v>
      </c>
      <c r="Q935" s="525">
        <f t="shared" si="886"/>
        <v>0</v>
      </c>
    </row>
    <row r="936" spans="1:17" s="526" customFormat="1" hidden="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0.29763819432605498</v>
      </c>
      <c r="N936" s="525">
        <f t="shared" si="886"/>
        <v>1.3592008080920499</v>
      </c>
      <c r="O936" s="525">
        <f t="shared" si="886"/>
        <v>3.3113432001435719</v>
      </c>
      <c r="P936" s="525">
        <f t="shared" si="886"/>
        <v>0</v>
      </c>
      <c r="Q936" s="525">
        <f t="shared" si="886"/>
        <v>0</v>
      </c>
    </row>
    <row r="937" spans="1:17" s="526" customFormat="1" hidden="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2.3348759573519793</v>
      </c>
      <c r="N937" s="525">
        <f t="shared" si="886"/>
        <v>2.3237146895944254</v>
      </c>
      <c r="O937" s="525">
        <f t="shared" si="886"/>
        <v>2.3701569103518807</v>
      </c>
      <c r="P937" s="525">
        <f t="shared" si="886"/>
        <v>0</v>
      </c>
      <c r="Q937" s="525">
        <f t="shared" si="886"/>
        <v>0</v>
      </c>
    </row>
    <row r="938" spans="1:17" s="526" customFormat="1" hidden="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hidden="1" outlineLevel="2">
      <c r="A939" s="593"/>
      <c r="B939" s="594"/>
      <c r="C939" s="595"/>
      <c r="D939" s="596"/>
      <c r="E939" s="525" t="s">
        <v>1263</v>
      </c>
      <c r="F939" s="525"/>
      <c r="G939" s="525" t="s">
        <v>255</v>
      </c>
      <c r="H939" s="525"/>
      <c r="I939" s="525"/>
      <c r="J939" s="525">
        <f t="shared" si="886"/>
        <v>0</v>
      </c>
      <c r="K939" s="525">
        <f t="shared" si="886"/>
        <v>0</v>
      </c>
      <c r="L939" s="525">
        <f t="shared" si="886"/>
        <v>36.800543805006022</v>
      </c>
      <c r="M939" s="525">
        <f t="shared" si="886"/>
        <v>34.838417370540853</v>
      </c>
      <c r="N939" s="525">
        <f t="shared" si="886"/>
        <v>34.674239947306276</v>
      </c>
      <c r="O939" s="525">
        <f t="shared" si="886"/>
        <v>35.369702534441544</v>
      </c>
      <c r="P939" s="525">
        <f t="shared" si="886"/>
        <v>0</v>
      </c>
      <c r="Q939" s="525">
        <f t="shared" si="886"/>
        <v>0</v>
      </c>
    </row>
    <row r="940" spans="1:17" s="526" customFormat="1" hidden="1" outlineLevel="2">
      <c r="A940" s="572"/>
      <c r="B940" s="570"/>
      <c r="C940" s="574"/>
      <c r="D940" s="571"/>
      <c r="E940" s="525"/>
      <c r="F940" s="525"/>
      <c r="G940" s="525"/>
      <c r="H940" s="525"/>
      <c r="I940" s="525"/>
      <c r="J940" s="525"/>
      <c r="K940" s="525"/>
      <c r="L940" s="525"/>
      <c r="M940" s="525"/>
      <c r="N940" s="525"/>
      <c r="O940" s="525"/>
      <c r="P940" s="525"/>
      <c r="Q940" s="525"/>
    </row>
    <row r="941" spans="1:17" s="526" customFormat="1" hidden="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10.123162859478924</v>
      </c>
      <c r="O941" s="525">
        <f t="shared" si="887"/>
        <v>21.007019307456403</v>
      </c>
      <c r="P941" s="525">
        <f t="shared" si="887"/>
        <v>0</v>
      </c>
      <c r="Q941" s="525">
        <f t="shared" si="887"/>
        <v>0</v>
      </c>
    </row>
    <row r="942" spans="1:17" s="526" customFormat="1" hidden="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0.3860800297660445</v>
      </c>
      <c r="O942" s="525">
        <f t="shared" si="887"/>
        <v>2.0204603080982402</v>
      </c>
      <c r="P942" s="525">
        <f t="shared" si="887"/>
        <v>0</v>
      </c>
      <c r="Q942" s="525">
        <f t="shared" si="887"/>
        <v>0</v>
      </c>
    </row>
    <row r="943" spans="1:17" s="526" customFormat="1" hidden="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10.197989211939937</v>
      </c>
      <c r="N943" s="525">
        <f t="shared" si="887"/>
        <v>11.611809005245195</v>
      </c>
      <c r="O943" s="525">
        <f t="shared" si="887"/>
        <v>12.41826753193204</v>
      </c>
      <c r="P943" s="525">
        <f t="shared" si="887"/>
        <v>0</v>
      </c>
      <c r="Q943" s="525">
        <f t="shared" si="887"/>
        <v>0</v>
      </c>
    </row>
    <row r="944" spans="1:17" s="526" customFormat="1" hidden="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0.30216135829038249</v>
      </c>
      <c r="N944" s="525">
        <f t="shared" si="887"/>
        <v>0.96410098587723381</v>
      </c>
      <c r="O944" s="525">
        <f t="shared" si="887"/>
        <v>1.7202495205028621</v>
      </c>
      <c r="P944" s="525">
        <f t="shared" si="887"/>
        <v>0</v>
      </c>
      <c r="Q944" s="525">
        <f t="shared" si="887"/>
        <v>0</v>
      </c>
    </row>
    <row r="945" spans="1:17" s="526" customFormat="1" hidden="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9.8958278536495552</v>
      </c>
      <c r="N945" s="525">
        <f t="shared" si="887"/>
        <v>21.156950908612934</v>
      </c>
      <c r="O945" s="525">
        <f t="shared" si="887"/>
        <v>33.725497626983824</v>
      </c>
      <c r="P945" s="525">
        <f t="shared" si="887"/>
        <v>0</v>
      </c>
      <c r="Q945" s="525">
        <f t="shared" si="887"/>
        <v>0</v>
      </c>
    </row>
    <row r="946" spans="1:17" s="526" customFormat="1" hidden="1" outlineLevel="2">
      <c r="A946" s="572"/>
      <c r="B946" s="570"/>
      <c r="C946" s="574"/>
      <c r="D946" s="571"/>
      <c r="E946" s="525"/>
      <c r="F946" s="525"/>
      <c r="G946" s="525"/>
      <c r="H946" s="525"/>
      <c r="I946" s="525"/>
      <c r="J946" s="525"/>
      <c r="K946" s="525"/>
      <c r="L946" s="525"/>
      <c r="M946" s="525"/>
      <c r="N946" s="525"/>
      <c r="O946" s="525"/>
      <c r="P946" s="525"/>
      <c r="Q946" s="525"/>
    </row>
    <row r="947" spans="1:17" s="526" customFormat="1" hidden="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73.753674459618736</v>
      </c>
      <c r="N947" s="525">
        <f t="shared" si="888"/>
        <v>81.47275781144765</v>
      </c>
      <c r="O947" s="525">
        <f t="shared" si="888"/>
        <v>90.858508966880919</v>
      </c>
      <c r="P947" s="525">
        <f t="shared" si="888"/>
        <v>0</v>
      </c>
      <c r="Q947" s="525">
        <f t="shared" si="888"/>
        <v>0</v>
      </c>
    </row>
    <row r="948" spans="1:17" s="526" customFormat="1" hidden="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0.61783210164053348</v>
      </c>
      <c r="N948" s="525">
        <f t="shared" si="889"/>
        <v>3.8080118591080412</v>
      </c>
      <c r="O948" s="525">
        <f t="shared" si="889"/>
        <v>9.8921354187059904</v>
      </c>
      <c r="P948" s="525">
        <f t="shared" si="889"/>
        <v>0</v>
      </c>
      <c r="Q948" s="525">
        <f t="shared" si="889"/>
        <v>0</v>
      </c>
    </row>
    <row r="949" spans="1:17" s="526" customFormat="1" hidden="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10.197989211939937</v>
      </c>
      <c r="N949" s="525">
        <f t="shared" si="890"/>
        <v>11.611809005245195</v>
      </c>
      <c r="O949" s="525">
        <f t="shared" si="890"/>
        <v>12.41826753193204</v>
      </c>
      <c r="P949" s="525">
        <f t="shared" si="890"/>
        <v>0</v>
      </c>
      <c r="Q949" s="525">
        <f t="shared" si="890"/>
        <v>0</v>
      </c>
    </row>
    <row r="950" spans="1:17" s="526" customFormat="1" hidden="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4.9734785066053853</v>
      </c>
      <c r="N950" s="525">
        <f t="shared" si="891"/>
        <v>5.6602442416409975</v>
      </c>
      <c r="O950" s="525">
        <f t="shared" si="891"/>
        <v>6.6014573147074085</v>
      </c>
      <c r="P950" s="525">
        <f t="shared" si="891"/>
        <v>0</v>
      </c>
      <c r="Q950" s="525">
        <f t="shared" si="891"/>
        <v>0</v>
      </c>
    </row>
    <row r="951" spans="1:17" s="526" customFormat="1" hidden="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hidden="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73.601087610011987</v>
      </c>
      <c r="M952" s="525">
        <f t="shared" si="893"/>
        <v>79.596017266593876</v>
      </c>
      <c r="N952" s="525">
        <f t="shared" si="893"/>
        <v>91.232334434159895</v>
      </c>
      <c r="O952" s="525">
        <f t="shared" si="893"/>
        <v>106.56745460281157</v>
      </c>
      <c r="P952" s="525">
        <f t="shared" si="893"/>
        <v>0</v>
      </c>
      <c r="Q952" s="525">
        <f t="shared" si="893"/>
        <v>0</v>
      </c>
    </row>
    <row r="953" spans="1:17" s="526" customFormat="1" hidden="1" outlineLevel="2">
      <c r="A953" s="593"/>
      <c r="B953" s="594"/>
      <c r="C953" s="595"/>
      <c r="D953" s="596"/>
      <c r="E953" s="525"/>
      <c r="F953" s="525"/>
      <c r="G953" s="525"/>
      <c r="H953" s="525"/>
      <c r="I953" s="525"/>
      <c r="J953" s="525"/>
      <c r="K953" s="525"/>
      <c r="L953" s="525"/>
      <c r="M953" s="525"/>
      <c r="N953" s="525"/>
      <c r="O953" s="525"/>
      <c r="P953" s="525"/>
      <c r="Q953" s="525"/>
    </row>
    <row r="954" spans="1:17" s="526" customFormat="1" hidden="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35.835664965650878</v>
      </c>
      <c r="N954" s="525">
        <f t="shared" si="894"/>
        <v>35.524806552906313</v>
      </c>
      <c r="O954" s="525">
        <f t="shared" si="894"/>
        <v>37.579894188821584</v>
      </c>
      <c r="P954" s="525">
        <f t="shared" si="894"/>
        <v>0</v>
      </c>
      <c r="Q954" s="525">
        <f t="shared" si="894"/>
        <v>0</v>
      </c>
    </row>
    <row r="955" spans="1:17" s="526" customFormat="1" hidden="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35.811657861386827</v>
      </c>
      <c r="N955" s="525">
        <f t="shared" si="894"/>
        <v>34.795363708370012</v>
      </c>
      <c r="O955" s="525">
        <f t="shared" si="894"/>
        <v>35.471302662440984</v>
      </c>
      <c r="P955" s="525">
        <f t="shared" si="894"/>
        <v>0</v>
      </c>
      <c r="Q955" s="525">
        <f t="shared" si="894"/>
        <v>0</v>
      </c>
    </row>
    <row r="956" spans="1:17" s="526" customFormat="1" hidden="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4.921227365839929</v>
      </c>
      <c r="N956" s="525">
        <f t="shared" si="894"/>
        <v>15.373280207872787</v>
      </c>
      <c r="O956" s="525">
        <f t="shared" si="894"/>
        <v>27.535413675935871</v>
      </c>
      <c r="P956" s="525">
        <f t="shared" si="894"/>
        <v>0</v>
      </c>
      <c r="Q956" s="525">
        <f t="shared" si="894"/>
        <v>0</v>
      </c>
    </row>
    <row r="957" spans="1:17" s="585" customFormat="1" hidden="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76.568550192877623</v>
      </c>
      <c r="N957" s="527">
        <f t="shared" si="895"/>
        <v>85.693450469149113</v>
      </c>
      <c r="O957" s="527">
        <f t="shared" si="895"/>
        <v>100.58661052719845</v>
      </c>
      <c r="P957" s="527">
        <f t="shared" si="895"/>
        <v>0</v>
      </c>
      <c r="Q957" s="527">
        <f t="shared" si="895"/>
        <v>0</v>
      </c>
    </row>
    <row r="958" spans="1:17" s="192" customFormat="1" hidden="1" outlineLevel="1">
      <c r="A958" s="188"/>
      <c r="B958" s="304"/>
      <c r="C958" s="190"/>
      <c r="D958" s="191"/>
      <c r="E958" s="195"/>
    </row>
    <row r="959" spans="1:17" s="208" customFormat="1" hidden="1" outlineLevel="1" collapsed="1">
      <c r="A959" s="256"/>
      <c r="B959" s="257" t="s">
        <v>1279</v>
      </c>
      <c r="C959" s="258"/>
      <c r="D959" s="255"/>
      <c r="E959" s="196"/>
      <c r="F959" s="196"/>
      <c r="G959" s="196"/>
      <c r="H959" s="196"/>
      <c r="I959" s="196"/>
      <c r="J959" s="196"/>
      <c r="K959" s="196"/>
      <c r="L959" s="196"/>
      <c r="M959" s="196"/>
      <c r="N959" s="196"/>
      <c r="O959" s="196"/>
      <c r="P959" s="196"/>
      <c r="Q959" s="196"/>
    </row>
    <row r="960" spans="1:17" s="192" customFormat="1" hidden="1" outlineLevel="2">
      <c r="A960" s="188"/>
      <c r="B960" s="304"/>
      <c r="C960" s="190"/>
      <c r="D960" s="191"/>
      <c r="E960" s="195"/>
    </row>
    <row r="961" spans="1:17" s="446" customFormat="1" hidden="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36.800543805005965</v>
      </c>
      <c r="M961" s="274">
        <f t="shared" si="896"/>
        <v>34.86177204240348</v>
      </c>
      <c r="N961" s="274">
        <f t="shared" si="896"/>
        <v>35.401143578240671</v>
      </c>
      <c r="O961" s="274">
        <f t="shared" si="896"/>
        <v>37.472254441386191</v>
      </c>
      <c r="P961" s="274">
        <f t="shared" si="896"/>
        <v>0</v>
      </c>
      <c r="Q961" s="274">
        <f t="shared" si="896"/>
        <v>0</v>
      </c>
    </row>
    <row r="962" spans="1:17" s="446" customFormat="1" hidden="1" outlineLevel="2">
      <c r="A962" s="572"/>
      <c r="B962" s="570"/>
      <c r="C962" s="574"/>
      <c r="D962" s="571" t="s">
        <v>719</v>
      </c>
      <c r="E962" s="577" t="s">
        <v>1263</v>
      </c>
      <c r="F962" s="577"/>
      <c r="G962" s="577" t="s">
        <v>255</v>
      </c>
      <c r="H962" s="577"/>
      <c r="I962" s="577"/>
      <c r="J962" s="274">
        <f t="shared" si="896"/>
        <v>0</v>
      </c>
      <c r="K962" s="274">
        <f t="shared" si="896"/>
        <v>0</v>
      </c>
      <c r="L962" s="274">
        <f t="shared" si="896"/>
        <v>36.800543805006022</v>
      </c>
      <c r="M962" s="274">
        <f t="shared" si="896"/>
        <v>34.838417370540853</v>
      </c>
      <c r="N962" s="274">
        <f t="shared" si="896"/>
        <v>34.674239947306276</v>
      </c>
      <c r="O962" s="274">
        <f t="shared" si="896"/>
        <v>35.369702534441544</v>
      </c>
      <c r="P962" s="274">
        <f t="shared" si="896"/>
        <v>0</v>
      </c>
      <c r="Q962" s="274">
        <f t="shared" si="896"/>
        <v>0</v>
      </c>
    </row>
    <row r="963" spans="1:17" s="446" customFormat="1" hidden="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9.8958278536495552</v>
      </c>
      <c r="N963" s="274">
        <f t="shared" si="896"/>
        <v>21.156950908612934</v>
      </c>
      <c r="O963" s="274">
        <f t="shared" si="896"/>
        <v>33.725497626983824</v>
      </c>
      <c r="P963" s="274">
        <f t="shared" si="896"/>
        <v>0</v>
      </c>
      <c r="Q963" s="274">
        <f t="shared" si="896"/>
        <v>0</v>
      </c>
    </row>
    <row r="964" spans="1:17" s="592" customFormat="1" hidden="1" outlineLevel="2">
      <c r="A964" s="586"/>
      <c r="B964" s="587"/>
      <c r="C964" s="588"/>
      <c r="D964" s="589"/>
      <c r="E964" s="590" t="s">
        <v>1281</v>
      </c>
      <c r="F964" s="590"/>
      <c r="G964" s="590" t="s">
        <v>255</v>
      </c>
      <c r="H964" s="590"/>
      <c r="I964" s="590"/>
      <c r="J964" s="591">
        <f t="shared" si="896"/>
        <v>0</v>
      </c>
      <c r="K964" s="591">
        <f t="shared" si="896"/>
        <v>0</v>
      </c>
      <c r="L964" s="591">
        <f t="shared" si="896"/>
        <v>73.601087610011987</v>
      </c>
      <c r="M964" s="591">
        <f t="shared" si="896"/>
        <v>79.59601726659389</v>
      </c>
      <c r="N964" s="591">
        <f t="shared" si="896"/>
        <v>91.232334434159881</v>
      </c>
      <c r="O964" s="591">
        <f t="shared" si="896"/>
        <v>106.56745460281155</v>
      </c>
      <c r="P964" s="591">
        <f t="shared" si="896"/>
        <v>0</v>
      </c>
      <c r="Q964" s="591">
        <f t="shared" si="896"/>
        <v>0</v>
      </c>
    </row>
    <row r="965" spans="1:17" s="192" customFormat="1" hidden="1" outlineLevel="2">
      <c r="A965" s="256"/>
      <c r="B965" s="257"/>
      <c r="C965" s="258"/>
      <c r="D965" s="255"/>
      <c r="E965" s="196"/>
      <c r="F965" s="196"/>
      <c r="G965" s="196"/>
      <c r="H965" s="196"/>
      <c r="I965" s="196"/>
    </row>
    <row r="966" spans="1:17" s="192" customFormat="1" hidden="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37.173293327892772</v>
      </c>
      <c r="N966" s="274">
        <f t="shared" si="897"/>
        <v>37.022757000364685</v>
      </c>
      <c r="O966" s="274">
        <f t="shared" si="897"/>
        <v>38.531030092025034</v>
      </c>
      <c r="P966" s="274">
        <f t="shared" si="897"/>
        <v>0</v>
      </c>
      <c r="Q966" s="274">
        <f t="shared" si="897"/>
        <v>0</v>
      </c>
    </row>
    <row r="967" spans="1:17" s="192" customFormat="1" hidden="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37.173293327892829</v>
      </c>
      <c r="N967" s="274">
        <f t="shared" si="898"/>
        <v>36.997954636900722</v>
      </c>
      <c r="O967" s="274">
        <f t="shared" si="898"/>
        <v>37.739859444793439</v>
      </c>
      <c r="P967" s="274">
        <f t="shared" si="898"/>
        <v>0</v>
      </c>
      <c r="Q967" s="274">
        <f t="shared" si="898"/>
        <v>0</v>
      </c>
    </row>
    <row r="968" spans="1:17" s="192" customFormat="1" hidden="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10.50924288924497</v>
      </c>
      <c r="O968" s="274">
        <f t="shared" si="898"/>
        <v>23.027479615554679</v>
      </c>
      <c r="P968" s="274">
        <f t="shared" si="898"/>
        <v>0</v>
      </c>
      <c r="Q968" s="274">
        <f t="shared" si="898"/>
        <v>0</v>
      </c>
    </row>
    <row r="969" spans="1:17" s="192" customFormat="1" hidden="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74.3465866557856</v>
      </c>
      <c r="N969" s="591">
        <f t="shared" si="899"/>
        <v>84.52995452651038</v>
      </c>
      <c r="O969" s="591">
        <f t="shared" si="899"/>
        <v>99.298369152373155</v>
      </c>
      <c r="P969" s="591">
        <f t="shared" si="899"/>
        <v>0</v>
      </c>
      <c r="Q969" s="591">
        <f t="shared" si="899"/>
        <v>0</v>
      </c>
    </row>
    <row r="970" spans="1:17" s="192" customFormat="1" hidden="1" outlineLevel="2">
      <c r="A970" s="256"/>
      <c r="B970" s="257"/>
      <c r="C970" s="258"/>
      <c r="D970" s="255"/>
      <c r="E970" s="196"/>
      <c r="F970" s="196"/>
      <c r="G970" s="196"/>
      <c r="H970" s="196"/>
      <c r="I970" s="196"/>
    </row>
    <row r="971" spans="1:17" s="192" customFormat="1" hidden="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74.3465866557856</v>
      </c>
      <c r="N971" s="274">
        <f t="shared" si="902"/>
        <v>84.52995452651038</v>
      </c>
      <c r="O971" s="274">
        <f t="shared" si="902"/>
        <v>99.298369152373155</v>
      </c>
      <c r="P971" s="274">
        <f t="shared" si="902"/>
        <v>0</v>
      </c>
      <c r="Q971" s="274">
        <f t="shared" si="902"/>
        <v>0</v>
      </c>
    </row>
    <row r="972" spans="1:17" s="192" customFormat="1" hidden="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73.601087610011987</v>
      </c>
      <c r="N972" s="274">
        <f t="shared" si="903"/>
        <v>79.59601726659389</v>
      </c>
      <c r="O972" s="274">
        <f t="shared" si="903"/>
        <v>91.232334434159881</v>
      </c>
      <c r="P972" s="274">
        <f t="shared" si="903"/>
        <v>106.56745460281155</v>
      </c>
      <c r="Q972" s="274">
        <f t="shared" si="903"/>
        <v>0</v>
      </c>
    </row>
    <row r="973" spans="1:17" s="192" customFormat="1" hidden="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1</v>
      </c>
      <c r="P973" s="266">
        <f t="shared" si="906"/>
        <v>0</v>
      </c>
      <c r="Q973" s="266">
        <f t="shared" si="906"/>
        <v>0</v>
      </c>
    </row>
    <row r="974" spans="1:17" s="611" customFormat="1" hidden="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0.74549904577361303</v>
      </c>
      <c r="N974" s="610">
        <f t="shared" si="907"/>
        <v>4.9339372599164903</v>
      </c>
      <c r="O974" s="610">
        <f t="shared" si="907"/>
        <v>8.0660347182132739</v>
      </c>
      <c r="P974" s="610">
        <f t="shared" si="907"/>
        <v>0</v>
      </c>
      <c r="Q974" s="610">
        <f t="shared" si="907"/>
        <v>0</v>
      </c>
    </row>
    <row r="975" spans="1:17" s="224" customFormat="1" hidden="1" outlineLevel="1">
      <c r="A975" s="219"/>
      <c r="B975" s="220"/>
      <c r="C975" s="221"/>
      <c r="D975" s="222"/>
      <c r="E975" s="223"/>
    </row>
    <row r="976" spans="1:17" s="208" customFormat="1" hidden="1" outlineLevel="1" collapsed="1">
      <c r="A976" s="256"/>
      <c r="B976" s="257" t="s">
        <v>759</v>
      </c>
      <c r="C976" s="258"/>
      <c r="D976" s="255"/>
      <c r="E976" s="196"/>
      <c r="F976" s="196"/>
      <c r="G976" s="196"/>
      <c r="H976" s="196"/>
      <c r="I976" s="196"/>
      <c r="J976" s="196"/>
      <c r="K976" s="196"/>
      <c r="L976" s="196"/>
      <c r="M976" s="196"/>
      <c r="N976" s="196"/>
      <c r="O976" s="196"/>
      <c r="P976" s="196"/>
      <c r="Q976" s="196"/>
    </row>
    <row r="977" spans="1:17" s="192" customFormat="1" hidden="1" outlineLevel="2">
      <c r="A977" s="188"/>
      <c r="B977" s="304"/>
      <c r="C977" s="190"/>
      <c r="D977" s="191"/>
      <c r="E977" s="195"/>
    </row>
    <row r="978" spans="1:17" s="192" customFormat="1" hidden="1" outlineLevel="2">
      <c r="A978" s="188"/>
      <c r="B978" s="304" t="s">
        <v>1288</v>
      </c>
      <c r="C978" s="190"/>
      <c r="D978" s="191"/>
      <c r="E978" s="195"/>
    </row>
    <row r="979" spans="1:17" s="187" customFormat="1" hidden="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hidden="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23.181444728400024</v>
      </c>
      <c r="N980" s="618">
        <f t="shared" si="908"/>
        <v>23.586701665460311</v>
      </c>
      <c r="O980" s="618">
        <f t="shared" si="908"/>
        <v>25.215377740260895</v>
      </c>
      <c r="P980" s="618">
        <f t="shared" si="908"/>
        <v>0</v>
      </c>
      <c r="Q980" s="618">
        <f t="shared" si="908"/>
        <v>0</v>
      </c>
    </row>
    <row r="981" spans="1:17" s="192" customFormat="1" hidden="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6.8004745153326072</v>
      </c>
      <c r="N981" s="618">
        <f t="shared" si="909"/>
        <v>9.2044404390824699</v>
      </c>
      <c r="O981" s="618">
        <f t="shared" si="909"/>
        <v>12.417478203098376</v>
      </c>
      <c r="P981" s="618">
        <f t="shared" si="909"/>
        <v>0</v>
      </c>
      <c r="Q981" s="618">
        <f t="shared" si="909"/>
        <v>0</v>
      </c>
    </row>
    <row r="982" spans="1:17" s="192" customFormat="1" hidden="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0.64550083341842124</v>
      </c>
      <c r="N982" s="618">
        <f t="shared" si="910"/>
        <v>1.4862380831168671</v>
      </c>
      <c r="O982" s="618">
        <f t="shared" si="910"/>
        <v>2.6017882675201096</v>
      </c>
      <c r="P982" s="618">
        <f t="shared" si="910"/>
        <v>0</v>
      </c>
      <c r="Q982" s="618">
        <f t="shared" si="910"/>
        <v>0</v>
      </c>
    </row>
    <row r="983" spans="1:17" s="192" customFormat="1" hidden="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0</v>
      </c>
      <c r="N983" s="618">
        <f t="shared" si="911"/>
        <v>0</v>
      </c>
      <c r="O983" s="618">
        <f t="shared" si="911"/>
        <v>0</v>
      </c>
      <c r="P983" s="618">
        <f t="shared" si="911"/>
        <v>0</v>
      </c>
      <c r="Q983" s="618">
        <f t="shared" si="911"/>
        <v>0</v>
      </c>
    </row>
    <row r="984" spans="1:17" s="192" customFormat="1" hidden="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hidden="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30.627420077151051</v>
      </c>
      <c r="N985" s="591">
        <f t="shared" si="914"/>
        <v>34.277380187659645</v>
      </c>
      <c r="O985" s="591">
        <f t="shared" si="914"/>
        <v>40.234644210879381</v>
      </c>
      <c r="P985" s="591">
        <f t="shared" si="914"/>
        <v>0</v>
      </c>
      <c r="Q985" s="591">
        <f t="shared" si="914"/>
        <v>0</v>
      </c>
    </row>
    <row r="986" spans="1:17" s="148" customFormat="1" hidden="1" outlineLevel="2">
      <c r="A986" s="143"/>
      <c r="B986" s="144"/>
      <c r="C986" s="145"/>
      <c r="D986" s="146"/>
      <c r="E986" s="147"/>
      <c r="G986" s="149"/>
    </row>
    <row r="987" spans="1:17" s="148" customFormat="1" hidden="1" outlineLevel="2">
      <c r="A987" s="143"/>
      <c r="B987" s="304" t="s">
        <v>1290</v>
      </c>
      <c r="C987" s="145"/>
      <c r="D987" s="146"/>
      <c r="E987" s="147"/>
      <c r="G987" s="149"/>
    </row>
    <row r="988" spans="1:17" s="187" customFormat="1" hidden="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hidden="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22.142148306222456</v>
      </c>
      <c r="N989" s="618">
        <f t="shared" si="915"/>
        <v>21.730904009742645</v>
      </c>
      <c r="O989" s="618">
        <f t="shared" si="915"/>
        <v>21.357501796119386</v>
      </c>
      <c r="P989" s="618">
        <f t="shared" si="915"/>
        <v>0</v>
      </c>
      <c r="Q989" s="618">
        <f t="shared" si="915"/>
        <v>0</v>
      </c>
    </row>
    <row r="990" spans="1:17" s="192" customFormat="1" hidden="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6.4955880461887707</v>
      </c>
      <c r="N990" s="618">
        <f t="shared" si="916"/>
        <v>8.4802366385122543</v>
      </c>
      <c r="O990" s="618">
        <f t="shared" si="916"/>
        <v>10.51764188336934</v>
      </c>
      <c r="P990" s="618">
        <f t="shared" si="916"/>
        <v>0</v>
      </c>
      <c r="Q990" s="618">
        <f t="shared" si="916"/>
        <v>0</v>
      </c>
    </row>
    <row r="991" spans="1:17" s="192" customFormat="1" hidden="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0.61656101907360983</v>
      </c>
      <c r="N991" s="618">
        <f t="shared" si="917"/>
        <v>1.3693011247575908</v>
      </c>
      <c r="O991" s="618">
        <f t="shared" si="917"/>
        <v>2.203722592184659</v>
      </c>
      <c r="P991" s="618">
        <f t="shared" si="917"/>
        <v>0</v>
      </c>
      <c r="Q991" s="618">
        <f t="shared" si="917"/>
        <v>0</v>
      </c>
    </row>
    <row r="992" spans="1:17" s="192" customFormat="1" hidden="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0</v>
      </c>
      <c r="N992" s="618">
        <f t="shared" si="918"/>
        <v>0</v>
      </c>
      <c r="O992" s="618">
        <f t="shared" si="918"/>
        <v>0</v>
      </c>
      <c r="P992" s="618">
        <f t="shared" si="918"/>
        <v>0</v>
      </c>
      <c r="Q992" s="618">
        <f t="shared" si="918"/>
        <v>0</v>
      </c>
    </row>
    <row r="993" spans="1:17" s="192" customFormat="1" hidden="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hidden="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29.254297371484839</v>
      </c>
      <c r="N994" s="621">
        <f t="shared" si="921"/>
        <v>31.580441773012488</v>
      </c>
      <c r="O994" s="621">
        <f t="shared" si="921"/>
        <v>34.078866271673384</v>
      </c>
      <c r="P994" s="621">
        <f t="shared" si="921"/>
        <v>0</v>
      </c>
      <c r="Q994" s="621">
        <f t="shared" si="921"/>
        <v>0</v>
      </c>
    </row>
    <row r="995" spans="1:17" s="192" customFormat="1" hidden="1" outlineLevel="1">
      <c r="A995" s="188"/>
      <c r="B995" s="304"/>
      <c r="C995" s="190"/>
      <c r="D995" s="191"/>
      <c r="E995" s="195"/>
    </row>
    <row r="996" spans="1:17" s="208" customFormat="1" hidden="1" outlineLevel="1" collapsed="1">
      <c r="A996" s="256"/>
      <c r="B996" s="257" t="s">
        <v>761</v>
      </c>
      <c r="C996" s="258"/>
      <c r="D996" s="255"/>
      <c r="E996" s="196"/>
      <c r="F996" s="196"/>
      <c r="G996" s="196"/>
      <c r="H996" s="196"/>
      <c r="I996" s="196"/>
      <c r="J996" s="196"/>
      <c r="K996" s="196"/>
      <c r="L996" s="196"/>
      <c r="M996" s="196"/>
      <c r="N996" s="196"/>
      <c r="O996" s="196"/>
      <c r="P996" s="196"/>
      <c r="Q996" s="196"/>
    </row>
    <row r="997" spans="1:17" s="192" customFormat="1" hidden="1" outlineLevel="2">
      <c r="A997" s="188"/>
      <c r="B997" s="304"/>
      <c r="C997" s="190"/>
      <c r="D997" s="191"/>
      <c r="E997" s="195"/>
    </row>
    <row r="998" spans="1:17" s="192" customFormat="1" hidden="1" outlineLevel="2">
      <c r="A998" s="188"/>
      <c r="B998" s="304" t="s">
        <v>1292</v>
      </c>
      <c r="C998" s="190"/>
      <c r="D998" s="191"/>
      <c r="E998" s="195"/>
    </row>
    <row r="999" spans="1:17" s="187" customFormat="1" hidden="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0.36544999999999994</v>
      </c>
      <c r="N999" s="305">
        <f xml:space="preserve"> Inp!N$214</f>
        <v>0.57430000000000003</v>
      </c>
      <c r="O999" s="305">
        <f xml:space="preserve"> Inp!O$214</f>
        <v>0</v>
      </c>
      <c r="P999" s="305">
        <f xml:space="preserve"> Inp!P$214</f>
        <v>0</v>
      </c>
      <c r="Q999" s="305">
        <f xml:space="preserve"> Inp!Q$214</f>
        <v>0</v>
      </c>
    </row>
    <row r="1000" spans="1:17" s="192" customFormat="1" hidden="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21.179147439984469</v>
      </c>
      <c r="N1000" s="618">
        <f t="shared" si="922"/>
        <v>33.864606916184641</v>
      </c>
      <c r="O1000" s="618">
        <f t="shared" si="922"/>
        <v>0</v>
      </c>
      <c r="P1000" s="618">
        <f t="shared" si="922"/>
        <v>0</v>
      </c>
      <c r="Q1000" s="618">
        <f t="shared" si="922"/>
        <v>0</v>
      </c>
    </row>
    <row r="1001" spans="1:17" s="192" customFormat="1" hidden="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6.2130835290707518</v>
      </c>
      <c r="N1001" s="618">
        <f t="shared" si="923"/>
        <v>13.215275360412656</v>
      </c>
      <c r="O1001" s="618">
        <f t="shared" si="923"/>
        <v>0</v>
      </c>
      <c r="P1001" s="618">
        <f t="shared" si="923"/>
        <v>0</v>
      </c>
      <c r="Q1001" s="618">
        <f t="shared" si="923"/>
        <v>0</v>
      </c>
    </row>
    <row r="1002" spans="1:17" s="192" customFormat="1" hidden="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0.58974569893190498</v>
      </c>
      <c r="N1002" s="618">
        <f t="shared" si="924"/>
        <v>2.133866327835042</v>
      </c>
      <c r="O1002" s="618">
        <f t="shared" si="924"/>
        <v>0</v>
      </c>
      <c r="P1002" s="618">
        <f t="shared" si="924"/>
        <v>0</v>
      </c>
      <c r="Q1002" s="618">
        <f t="shared" si="924"/>
        <v>0</v>
      </c>
    </row>
    <row r="1003" spans="1:17" s="192" customFormat="1" hidden="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0</v>
      </c>
      <c r="N1003" s="618">
        <f t="shared" si="925"/>
        <v>0</v>
      </c>
      <c r="O1003" s="618">
        <f t="shared" si="925"/>
        <v>0</v>
      </c>
      <c r="P1003" s="618">
        <f t="shared" si="925"/>
        <v>0</v>
      </c>
      <c r="Q1003" s="618">
        <f t="shared" si="925"/>
        <v>0</v>
      </c>
    </row>
    <row r="1004" spans="1:17" s="192" customFormat="1" hidden="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hidden="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27.981976667987126</v>
      </c>
      <c r="N1005" s="591">
        <f t="shared" si="927"/>
        <v>49.21374860443234</v>
      </c>
      <c r="O1005" s="591">
        <f t="shared" si="927"/>
        <v>0</v>
      </c>
      <c r="P1005" s="591">
        <f t="shared" si="927"/>
        <v>0</v>
      </c>
      <c r="Q1005" s="591">
        <f t="shared" si="927"/>
        <v>0</v>
      </c>
    </row>
    <row r="1006" spans="1:17" s="148" customFormat="1" hidden="1" outlineLevel="2">
      <c r="A1006" s="143"/>
      <c r="B1006" s="144"/>
      <c r="C1006" s="145"/>
      <c r="D1006" s="146"/>
      <c r="E1006" s="147"/>
      <c r="G1006" s="149"/>
    </row>
    <row r="1007" spans="1:17" s="148" customFormat="1" hidden="1" outlineLevel="2">
      <c r="A1007" s="143"/>
      <c r="B1007" s="304" t="s">
        <v>1294</v>
      </c>
      <c r="C1007" s="145"/>
      <c r="D1007" s="146"/>
      <c r="E1007" s="147"/>
      <c r="G1007" s="149"/>
    </row>
    <row r="1008" spans="1:17" s="187" customFormat="1" hidden="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0.36544999999999994</v>
      </c>
      <c r="N1008" s="305">
        <f xml:space="preserve"> Inp!N$214</f>
        <v>0.57430000000000003</v>
      </c>
      <c r="O1008" s="305">
        <f xml:space="preserve"> Inp!O$214</f>
        <v>0</v>
      </c>
      <c r="P1008" s="305">
        <f xml:space="preserve"> Inp!P$214</f>
        <v>0</v>
      </c>
      <c r="Q1008" s="305">
        <f xml:space="preserve"> Inp!Q$214</f>
        <v>0</v>
      </c>
    </row>
    <row r="1009" spans="1:17" s="192" customFormat="1" hidden="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20.229620246272489</v>
      </c>
      <c r="N1009" s="618">
        <f t="shared" si="928"/>
        <v>31.200145431987998</v>
      </c>
      <c r="O1009" s="618">
        <f t="shared" si="928"/>
        <v>0</v>
      </c>
      <c r="P1009" s="618">
        <f t="shared" si="928"/>
        <v>0</v>
      </c>
      <c r="Q1009" s="618">
        <f t="shared" si="928"/>
        <v>0</v>
      </c>
    </row>
    <row r="1010" spans="1:17" s="192" customFormat="1" hidden="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5.9345316286992142</v>
      </c>
      <c r="N1010" s="618">
        <f t="shared" si="929"/>
        <v>12.175499753743969</v>
      </c>
      <c r="O1010" s="618">
        <f t="shared" si="929"/>
        <v>0</v>
      </c>
      <c r="P1010" s="618">
        <f t="shared" si="929"/>
        <v>0</v>
      </c>
      <c r="Q1010" s="618">
        <f t="shared" si="929"/>
        <v>0</v>
      </c>
    </row>
    <row r="1011" spans="1:17" s="192" customFormat="1" hidden="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0.56330556105112672</v>
      </c>
      <c r="N1011" s="618">
        <f t="shared" si="930"/>
        <v>1.965974089870711</v>
      </c>
      <c r="O1011" s="618">
        <f t="shared" si="930"/>
        <v>0</v>
      </c>
      <c r="P1011" s="618">
        <f t="shared" si="930"/>
        <v>0</v>
      </c>
      <c r="Q1011" s="618">
        <f t="shared" si="930"/>
        <v>0</v>
      </c>
    </row>
    <row r="1012" spans="1:17" s="192" customFormat="1" hidden="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0</v>
      </c>
      <c r="N1012" s="618">
        <f t="shared" si="931"/>
        <v>0</v>
      </c>
      <c r="O1012" s="618">
        <f t="shared" si="931"/>
        <v>0</v>
      </c>
      <c r="P1012" s="618">
        <f t="shared" si="931"/>
        <v>0</v>
      </c>
      <c r="Q1012" s="618">
        <f t="shared" si="931"/>
        <v>0</v>
      </c>
    </row>
    <row r="1013" spans="1:17" s="192" customFormat="1" hidden="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hidden="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26.727457436022831</v>
      </c>
      <c r="N1014" s="621">
        <f t="shared" si="933"/>
        <v>45.341619275602682</v>
      </c>
      <c r="O1014" s="621">
        <f t="shared" si="933"/>
        <v>0</v>
      </c>
      <c r="P1014" s="621">
        <f t="shared" si="933"/>
        <v>0</v>
      </c>
      <c r="Q1014" s="621">
        <f t="shared" si="933"/>
        <v>0</v>
      </c>
    </row>
    <row r="1015" spans="1:17" s="192" customFormat="1" hidden="1" outlineLevel="1">
      <c r="A1015" s="188"/>
      <c r="B1015" s="304"/>
      <c r="C1015" s="190"/>
      <c r="D1015" s="191"/>
      <c r="E1015" s="195"/>
    </row>
    <row r="1016" spans="1:17" s="240" customFormat="1" hidden="1" outlineLevel="1" collapsed="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hidden="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hidden="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73.601087610011987</v>
      </c>
      <c r="N1018" s="274">
        <f t="shared" si="934"/>
        <v>79.59601726659389</v>
      </c>
      <c r="O1018" s="274">
        <f t="shared" si="934"/>
        <v>91.232334434159881</v>
      </c>
      <c r="P1018" s="274">
        <f t="shared" si="934"/>
        <v>106.56745460281155</v>
      </c>
      <c r="Q1018" s="274">
        <f t="shared" si="934"/>
        <v>0</v>
      </c>
    </row>
    <row r="1019" spans="1:17" s="240" customFormat="1" hidden="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0.74549904577361303</v>
      </c>
      <c r="N1019" s="274">
        <f t="shared" si="935"/>
        <v>4.9339372599164903</v>
      </c>
      <c r="O1019" s="274">
        <f t="shared" si="935"/>
        <v>8.0660347182132739</v>
      </c>
      <c r="P1019" s="274">
        <f t="shared" si="935"/>
        <v>0</v>
      </c>
      <c r="Q1019" s="274">
        <f t="shared" si="935"/>
        <v>0</v>
      </c>
    </row>
    <row r="1020" spans="1:17" s="240" customFormat="1" hidden="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1.0884120171673819</v>
      </c>
      <c r="P1020" s="267">
        <f t="shared" si="937"/>
        <v>1</v>
      </c>
      <c r="Q1020" s="267">
        <f t="shared" si="937"/>
        <v>0</v>
      </c>
    </row>
    <row r="1021" spans="1:17" s="581" customFormat="1" hidden="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1.012891344383072E-2</v>
      </c>
      <c r="N1021" s="581">
        <f t="shared" si="938"/>
        <v>6.1987237921604439E-2</v>
      </c>
      <c r="O1021" s="581">
        <f t="shared" si="938"/>
        <v>8.8412017167381937E-2</v>
      </c>
      <c r="P1021" s="581">
        <f t="shared" si="938"/>
        <v>0</v>
      </c>
      <c r="Q1021" s="581">
        <f t="shared" si="938"/>
        <v>0</v>
      </c>
    </row>
    <row r="1022" spans="1:17" s="240" customFormat="1" hidden="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hidden="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36.878019326052019</v>
      </c>
      <c r="N1023" s="274">
        <f t="shared" si="939"/>
        <v>35.710841123160073</v>
      </c>
      <c r="O1023" s="274">
        <f t="shared" si="939"/>
        <v>35.422973414774674</v>
      </c>
      <c r="P1023" s="274">
        <f t="shared" si="939"/>
        <v>0</v>
      </c>
      <c r="Q1023" s="274">
        <f t="shared" si="939"/>
        <v>0</v>
      </c>
    </row>
    <row r="1024" spans="1:17" s="240" customFormat="1" hidden="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0.32019390731447855</v>
      </c>
      <c r="N1024" s="274">
        <f t="shared" si="940"/>
        <v>2.0627310212499466</v>
      </c>
      <c r="O1024" s="274">
        <f t="shared" si="940"/>
        <v>4.5603319104641793</v>
      </c>
      <c r="P1024" s="274">
        <f t="shared" si="940"/>
        <v>0</v>
      </c>
      <c r="Q1024" s="274">
        <f t="shared" si="940"/>
        <v>0</v>
      </c>
    </row>
    <row r="1025" spans="1:20" s="240" customFormat="1" hidden="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36.875655133566724</v>
      </c>
      <c r="N1025" s="274">
        <f t="shared" si="941"/>
        <v>35.638753828808653</v>
      </c>
      <c r="O1025" s="274">
        <f t="shared" si="941"/>
        <v>34.428516244649849</v>
      </c>
      <c r="P1025" s="274">
        <f t="shared" si="941"/>
        <v>0</v>
      </c>
      <c r="Q1025" s="274">
        <f t="shared" si="941"/>
        <v>0</v>
      </c>
    </row>
    <row r="1026" spans="1:20" s="240" customFormat="1" hidden="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0.29763819432605498</v>
      </c>
      <c r="N1026" s="274">
        <f t="shared" si="944"/>
        <v>1.3592008080920499</v>
      </c>
      <c r="O1026" s="274">
        <f t="shared" si="944"/>
        <v>3.3113432001435719</v>
      </c>
      <c r="P1026" s="274">
        <f t="shared" si="944"/>
        <v>0</v>
      </c>
      <c r="Q1026" s="274">
        <f t="shared" si="944"/>
        <v>0</v>
      </c>
    </row>
    <row r="1027" spans="1:20" s="240" customFormat="1" hidden="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2.4919905473716031E-2</v>
      </c>
      <c r="N1027" s="274">
        <f t="shared" ref="N1027" si="948" xml:space="preserve"> N1023 + N1024 - N1025 - N1026</f>
        <v>0.7756175075093148</v>
      </c>
      <c r="O1027" s="274">
        <f t="shared" ref="O1027" si="949" xml:space="preserve"> O1023 + O1024 - O1025 - O1026</f>
        <v>2.2434458804454316</v>
      </c>
      <c r="P1027" s="274">
        <f t="shared" ref="P1027" si="950" xml:space="preserve"> P1023 + P1024 - P1025 - P1026</f>
        <v>0</v>
      </c>
      <c r="Q1027" s="274">
        <f t="shared" ref="Q1027" si="951" xml:space="preserve"> Q1023 + Q1024 - Q1025 - Q1026</f>
        <v>0</v>
      </c>
    </row>
    <row r="1028" spans="1:20" s="240" customFormat="1" hidden="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1.0097444260924704</v>
      </c>
      <c r="O1028" s="267">
        <f t="shared" si="952"/>
        <v>1.0245904688766292</v>
      </c>
      <c r="P1028" s="267">
        <f t="shared" si="952"/>
        <v>1</v>
      </c>
      <c r="Q1028" s="267">
        <f t="shared" si="952"/>
        <v>0</v>
      </c>
    </row>
    <row r="1029" spans="1:20" s="581" customFormat="1" hidden="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3.3858066888574302E-4</v>
      </c>
      <c r="N1029" s="581">
        <f t="shared" si="953"/>
        <v>9.7444260924703097E-3</v>
      </c>
      <c r="O1029" s="581">
        <f t="shared" si="953"/>
        <v>2.4590468876629162E-2</v>
      </c>
      <c r="P1029" s="581">
        <f t="shared" si="953"/>
        <v>0</v>
      </c>
      <c r="Q1029" s="581">
        <f t="shared" si="953"/>
        <v>0</v>
      </c>
    </row>
    <row r="1030" spans="1:20" s="240" customFormat="1" hidden="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hidden="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1.012891344383072E-2</v>
      </c>
      <c r="N1031" s="581">
        <f t="shared" si="954"/>
        <v>6.1987237921604439E-2</v>
      </c>
      <c r="O1031" s="581">
        <f t="shared" si="954"/>
        <v>8.8412017167381937E-2</v>
      </c>
      <c r="P1031" s="581">
        <f t="shared" si="954"/>
        <v>0</v>
      </c>
      <c r="Q1031" s="581">
        <f t="shared" si="954"/>
        <v>0</v>
      </c>
    </row>
    <row r="1032" spans="1:20" s="581" customFormat="1" hidden="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3.3858066888574302E-4</v>
      </c>
      <c r="N1032" s="581">
        <f t="shared" si="955"/>
        <v>9.7444260924703097E-3</v>
      </c>
      <c r="O1032" s="581">
        <f t="shared" si="955"/>
        <v>2.4590468876629162E-2</v>
      </c>
      <c r="P1032" s="581">
        <f t="shared" si="955"/>
        <v>0</v>
      </c>
      <c r="Q1032" s="581">
        <f t="shared" si="955"/>
        <v>0</v>
      </c>
    </row>
    <row r="1033" spans="1:20" s="197" customFormat="1" hidden="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7.2335694072678258E-2</v>
      </c>
      <c r="O1033" s="197">
        <f t="shared" ref="O1033:Q1033" si="957" xml:space="preserve"> (1 + O1031) * (1 + O1032) -1</f>
        <v>0.1151765790004855</v>
      </c>
      <c r="P1033" s="197">
        <f t="shared" si="957"/>
        <v>0</v>
      </c>
      <c r="Q1033" s="197">
        <f t="shared" si="957"/>
        <v>0</v>
      </c>
    </row>
    <row r="1034" spans="1:20" s="512" customFormat="1" hidden="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J3:CA3">
    <cfRule type="cellIs" dxfId="14" priority="3" operator="equal">
      <formula>"Post-Fcst"</formula>
    </cfRule>
    <cfRule type="cellIs" dxfId="13" priority="4" operator="equal">
      <formula>"Forecast"</formula>
    </cfRule>
    <cfRule type="cellIs" dxfId="12"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73.753674459618736</v>
      </c>
      <c r="N11" s="395">
        <f xml:space="preserve"> Update!N947</f>
        <v>81.47275781144765</v>
      </c>
      <c r="O11" s="395">
        <f xml:space="preserve"> Update!O947</f>
        <v>90.858508966880919</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0.61783210164053348</v>
      </c>
      <c r="N12" s="395">
        <f xml:space="preserve"> Update!N948</f>
        <v>3.8080118591080412</v>
      </c>
      <c r="O12" s="395">
        <f xml:space="preserve"> Update!O948</f>
        <v>9.8921354187059904</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10.197989211939937</v>
      </c>
      <c r="N13" s="395">
        <f xml:space="preserve"> Update!N949</f>
        <v>11.611809005245195</v>
      </c>
      <c r="O13" s="395">
        <f xml:space="preserve"> Update!O949</f>
        <v>12.41826753193204</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4.9734785066053853</v>
      </c>
      <c r="N14" s="395">
        <f xml:space="preserve"> Update!N950</f>
        <v>5.6602442416409975</v>
      </c>
      <c r="O14" s="395">
        <f xml:space="preserve"> Update!O950</f>
        <v>6.6014573147074085</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73.601087610011987</v>
      </c>
      <c r="M16" s="395">
        <f xml:space="preserve"> Update!M952</f>
        <v>79.596017266593876</v>
      </c>
      <c r="N16" s="395">
        <f xml:space="preserve"> Update!N952</f>
        <v>91.232334434159895</v>
      </c>
      <c r="O16" s="395">
        <f xml:space="preserve"> Update!O952</f>
        <v>106.56745460281157</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36.878019326052019</v>
      </c>
      <c r="N21" s="395">
        <f xml:space="preserve"> Update!N930</f>
        <v>35.710841123160073</v>
      </c>
      <c r="O21" s="395">
        <f xml:space="preserve"> Update!O930</f>
        <v>35.422973414774674</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0.32019390731447855</v>
      </c>
      <c r="N22" s="395">
        <f xml:space="preserve"> Update!N931</f>
        <v>2.0627310212499466</v>
      </c>
      <c r="O22" s="395">
        <f xml:space="preserve"> Update!O931</f>
        <v>4.5603319104641793</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2.3364411909630234</v>
      </c>
      <c r="N23" s="395">
        <f xml:space="preserve"> Update!N932</f>
        <v>2.3724285661693374</v>
      </c>
      <c r="O23" s="395">
        <f xml:space="preserve"> Update!O932</f>
        <v>2.5110508838526657</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36.800543805005965</v>
      </c>
      <c r="M24" s="395">
        <f xml:space="preserve"> Update!M933</f>
        <v>34.86177204240348</v>
      </c>
      <c r="N24" s="395">
        <f xml:space="preserve"> Update!N933</f>
        <v>35.401143578240671</v>
      </c>
      <c r="O24" s="395">
        <f xml:space="preserve"> Update!O933</f>
        <v>37.472254441386191</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36.875655133566724</v>
      </c>
      <c r="N28" s="293">
        <f xml:space="preserve"> Update!N935</f>
        <v>35.638753828808653</v>
      </c>
      <c r="O28" s="293">
        <f xml:space="preserve"> Update!O935</f>
        <v>34.428516244649849</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0.29763819432605498</v>
      </c>
      <c r="N29" s="293">
        <f xml:space="preserve"> Update!N936</f>
        <v>1.3592008080920499</v>
      </c>
      <c r="O29" s="293">
        <f xml:space="preserve"> Update!O936</f>
        <v>3.3113432001435719</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2.3348759573519793</v>
      </c>
      <c r="N30" s="293">
        <f xml:space="preserve"> Update!N937</f>
        <v>2.3237146895944254</v>
      </c>
      <c r="O30" s="293">
        <f xml:space="preserve"> Update!O937</f>
        <v>2.3701569103518807</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36.800543805006022</v>
      </c>
      <c r="M32" s="293">
        <f xml:space="preserve"> Update!M939</f>
        <v>34.838417370540853</v>
      </c>
      <c r="N32" s="293">
        <f xml:space="preserve"> Update!N939</f>
        <v>34.674239947306276</v>
      </c>
      <c r="O32" s="293">
        <f xml:space="preserve"> Update!O939</f>
        <v>35.369702534441544</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10.123162859478924</v>
      </c>
      <c r="O36" s="293">
        <f xml:space="preserve"> Update!O941</f>
        <v>21.007019307456403</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0.3860800297660445</v>
      </c>
      <c r="O37" s="293">
        <f xml:space="preserve"> Update!O942</f>
        <v>2.0204603080982402</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10.197989211939937</v>
      </c>
      <c r="N38" s="293">
        <f xml:space="preserve"> Update!N943</f>
        <v>11.611809005245195</v>
      </c>
      <c r="O38" s="293">
        <f xml:space="preserve"> Update!O943</f>
        <v>12.41826753193204</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0.30216135829038249</v>
      </c>
      <c r="N39" s="293">
        <f xml:space="preserve"> Update!N944</f>
        <v>0.96410098587723381</v>
      </c>
      <c r="O39" s="293">
        <f xml:space="preserve"> Update!O944</f>
        <v>1.7202495205028621</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9.8958278536495552</v>
      </c>
      <c r="N40" s="293">
        <f xml:space="preserve"> Update!N945</f>
        <v>21.156950908612934</v>
      </c>
      <c r="O40" s="293">
        <f xml:space="preserve"> Update!O945</f>
        <v>33.725497626983824</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35.835664965650878</v>
      </c>
      <c r="N44" s="401">
        <f xml:space="preserve"> Update!N954</f>
        <v>35.524806552906313</v>
      </c>
      <c r="O44" s="401">
        <f xml:space="preserve"> Update!O954</f>
        <v>37.579894188821584</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35.811657861386827</v>
      </c>
      <c r="N45" s="401">
        <f xml:space="preserve"> Update!N955</f>
        <v>34.795363708370012</v>
      </c>
      <c r="O45" s="401">
        <f xml:space="preserve"> Update!O955</f>
        <v>35.471302662440984</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4.921227365839929</v>
      </c>
      <c r="N46" s="401">
        <f xml:space="preserve"> Update!N956</f>
        <v>15.373280207872787</v>
      </c>
      <c r="O46" s="401">
        <f xml:space="preserve"> Update!O956</f>
        <v>27.535413675935871</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76.568550192877623</v>
      </c>
      <c r="N47" s="401">
        <f xml:space="preserve"> Update!N957</f>
        <v>85.693450469149113</v>
      </c>
      <c r="O47" s="401">
        <f xml:space="preserve"> Update!O957</f>
        <v>100.58661052719845</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29.254297371484839</v>
      </c>
      <c r="N52" s="401">
        <f xml:space="preserve"> Update!N994</f>
        <v>31.580441773012488</v>
      </c>
      <c r="O52" s="401">
        <f xml:space="preserve"> Update!O994</f>
        <v>34.078866271673384</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0.36544999999999994</v>
      </c>
      <c r="N56" s="291">
        <f xml:space="preserve"> Inp!N$214</f>
        <v>0.57430000000000003</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26.727457436022831</v>
      </c>
      <c r="N57" s="401">
        <f xml:space="preserve"> Update!N1014</f>
        <v>45.341619275602682</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7.2335694072678258E-2</v>
      </c>
      <c r="O61" s="291">
        <f xml:space="preserve"> Update!O$1033</f>
        <v>0.1151765790004855</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58.635224945203859</v>
      </c>
      <c r="N68" s="405">
        <f xml:space="preserve"> Update!N140</f>
        <v>58.766511756355293</v>
      </c>
      <c r="O68" s="405">
        <f xml:space="preserve"> Update!O140</f>
        <v>59.688383884272135</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0.49118534803164865</v>
      </c>
      <c r="N69" s="404">
        <f xml:space="preserve"> Update!N141</f>
        <v>2.7982719817437154</v>
      </c>
      <c r="O69" s="404">
        <f xml:space="preserve"> Update!O141</f>
        <v>6.6573920068915671</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2.0732082797608418</v>
      </c>
      <c r="N70" s="404">
        <f xml:space="preserve"> Update!N142</f>
        <v>2.2818047321330739</v>
      </c>
      <c r="O70" s="404">
        <f xml:space="preserve"> Update!O142</f>
        <v>1.4622257332220308</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3.7902699092863057</v>
      </c>
      <c r="N71" s="404">
        <f xml:space="preserve"> Update!N143</f>
        <v>3.9504582245624245</v>
      </c>
      <c r="O71" s="404">
        <f xml:space="preserve"> Update!O143</f>
        <v>4.2258439917398096</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58.513916219693925</v>
      </c>
      <c r="M73" s="405">
        <f xml:space="preserve"> Update!M145</f>
        <v>57.409348663710098</v>
      </c>
      <c r="N73" s="405">
        <f xml:space="preserve"> Update!N145</f>
        <v>59.896130245669646</v>
      </c>
      <c r="O73" s="405">
        <f xml:space="preserve"> Update!O145</f>
        <v>63.582157632645917</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29.318552256003944</v>
      </c>
      <c r="N78" s="395">
        <f xml:space="preserve"> Update!N123</f>
        <v>28.384890609991995</v>
      </c>
      <c r="O78" s="395">
        <f xml:space="preserve"> Update!O123</f>
        <v>28.150266763509752</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0.25455873106020788</v>
      </c>
      <c r="N79" s="395">
        <f xml:space="preserve"> Update!N124</f>
        <v>1.6395691771607213</v>
      </c>
      <c r="O79" s="395">
        <f xml:space="preserve"> Update!O124</f>
        <v>3.624048108738624</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1.8631059921850419</v>
      </c>
      <c r="N80" s="395">
        <f xml:space="preserve"> Update!N125</f>
        <v>1.8915409665906209</v>
      </c>
      <c r="O80" s="395">
        <f xml:space="preserve"> Update!O125</f>
        <v>2.0017818369516478</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29.256958109846938</v>
      </c>
      <c r="M81" s="395">
        <f xml:space="preserve"> Update!M126</f>
        <v>27.710004994879114</v>
      </c>
      <c r="N81" s="395">
        <f xml:space="preserve"> Update!N126</f>
        <v>28.132918820562093</v>
      </c>
      <c r="O81" s="395">
        <f xml:space="preserve"> Update!O126</f>
        <v>29.772533035296725</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29.316672689199919</v>
      </c>
      <c r="N85" s="293">
        <f xml:space="preserve"> Update!N128</f>
        <v>28.327591764594374</v>
      </c>
      <c r="O85" s="293">
        <f xml:space="preserve"> Update!O128</f>
        <v>27.35998204358777</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0.23662661697144077</v>
      </c>
      <c r="N86" s="293">
        <f xml:space="preserve"> Update!N129</f>
        <v>1.0803656548342744</v>
      </c>
      <c r="O86" s="293">
        <f xml:space="preserve"> Update!O129</f>
        <v>2.6314898339588906</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1.8618578562887975</v>
      </c>
      <c r="N87" s="293">
        <f xml:space="preserve"> Update!N130</f>
        <v>1.8527013174240008</v>
      </c>
      <c r="O87" s="293">
        <f xml:space="preserve"> Update!O130</f>
        <v>1.8894627282854426</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29.256958109846984</v>
      </c>
      <c r="M89" s="293">
        <f xml:space="preserve"> Update!M132</f>
        <v>27.69144144988261</v>
      </c>
      <c r="N89" s="293">
        <f xml:space="preserve"> Update!N132</f>
        <v>27.555256102004645</v>
      </c>
      <c r="O89" s="293">
        <f xml:space="preserve"> Update!O132</f>
        <v>28.102009149261221</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2.054029381768919</v>
      </c>
      <c r="O93" s="293">
        <f xml:space="preserve"> Update!O134</f>
        <v>4.17813507717461</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7.8337149748719345E-2</v>
      </c>
      <c r="O94" s="293">
        <f xml:space="preserve"> Update!O135</f>
        <v>0.40185406419405206</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2.0732082797608418</v>
      </c>
      <c r="N95" s="293">
        <f xml:space="preserve"> Update!N136</f>
        <v>2.2818047321330739</v>
      </c>
      <c r="O95" s="293">
        <f xml:space="preserve"> Update!O136</f>
        <v>1.4622257332220308</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6.5306060812466399E-2</v>
      </c>
      <c r="N96" s="293">
        <f xml:space="preserve"> Update!N137</f>
        <v>0.20621594054780282</v>
      </c>
      <c r="O96" s="293">
        <f xml:space="preserve"> Update!O137</f>
        <v>0.33459942650271923</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2.0079022189483751</v>
      </c>
      <c r="N97" s="293">
        <f xml:space="preserve"> Update!N138</f>
        <v>4.2079553231029099</v>
      </c>
      <c r="O97" s="293">
        <f xml:space="preserve"> Update!O138</f>
        <v>5.7076154480879744</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28.487079821922791</v>
      </c>
      <c r="N101" s="401">
        <f xml:space="preserve"> Update!N147</f>
        <v>28.23420090204295</v>
      </c>
      <c r="O101" s="401">
        <f xml:space="preserve"> Update!O147</f>
        <v>29.861304198044927</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28.467995697319026</v>
      </c>
      <c r="N102" s="401">
        <f xml:space="preserve"> Update!N148</f>
        <v>27.654458524318152</v>
      </c>
      <c r="O102" s="401">
        <f xml:space="preserve"> Update!O148</f>
        <v>28.185799400657803</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0.99853630175824526</v>
      </c>
      <c r="N103" s="401">
        <f xml:space="preserve"> Update!N149</f>
        <v>3.0780947372896752</v>
      </c>
      <c r="O103" s="401">
        <f xml:space="preserve"> Update!O149</f>
        <v>4.991340751949501</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57.953611821000059</v>
      </c>
      <c r="N104" s="401">
        <f xml:space="preserve"> Update!N150</f>
        <v>58.966754163650776</v>
      </c>
      <c r="O104" s="401">
        <f xml:space="preserve"> Update!O150</f>
        <v>63.038444350652235</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0.36544999999999994</v>
      </c>
      <c r="N109" s="401">
        <f xml:space="preserve"> Update!N179</f>
        <v>0.57430000000000003</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0.36544999999999994</v>
      </c>
      <c r="N113" s="291">
        <f xml:space="preserve"> Inp!N$214</f>
        <v>0.57430000000000003</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20.229620246272489</v>
      </c>
      <c r="N114" s="401">
        <f xml:space="preserve"> Update!N183</f>
        <v>31.200145431987998</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7.3391611284322478E-2</v>
      </c>
      <c r="O118" s="291">
        <f xml:space="preserve"> Update!O$202</f>
        <v>0.12080923101403651</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14.419912880571371</v>
      </c>
      <c r="N125" s="404">
        <f xml:space="preserve"> Update!N320</f>
        <v>20.10679694416077</v>
      </c>
      <c r="O125" s="404">
        <f xml:space="preserve"> Update!O320</f>
        <v>26.254404179412969</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0.12079513523566431</v>
      </c>
      <c r="N126" s="404">
        <f xml:space="preserve"> Update!N321</f>
        <v>0.90382381253984845</v>
      </c>
      <c r="O126" s="404">
        <f xml:space="preserve"> Update!O321</f>
        <v>2.7505579767618391</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6.217250743606499</v>
      </c>
      <c r="N127" s="404">
        <f xml:space="preserve"> Update!N322</f>
        <v>6.9191114977012216</v>
      </c>
      <c r="O127" s="404">
        <f xml:space="preserve"> Update!O322</f>
        <v>8.0549835911640315</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1.1119080034194488</v>
      </c>
      <c r="N128" s="404">
        <f xml:space="preserve"> Update!N323</f>
        <v>1.5416211198497272</v>
      </c>
      <c r="O128" s="404">
        <f xml:space="preserve"> Update!O323</f>
        <v>2.0810445989606787</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14.39007993876648</v>
      </c>
      <c r="M130" s="405">
        <f xml:space="preserve"> Update!M325</f>
        <v>19.646050755994089</v>
      </c>
      <c r="N130" s="405">
        <f xml:space="preserve"> Update!N325</f>
        <v>26.388111134552112</v>
      </c>
      <c r="O130" s="405">
        <f xml:space="preserve"> Update!O325</f>
        <v>34.978901148378156</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7.2101875572430476</v>
      </c>
      <c r="N135" s="395">
        <f xml:space="preserve"> Update!N303</f>
        <v>6.9805760974421327</v>
      </c>
      <c r="O135" s="395">
        <f xml:space="preserve"> Update!O303</f>
        <v>6.9228760471883781</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6.2602552105963133E-2</v>
      </c>
      <c r="N136" s="395">
        <f xml:space="preserve"> Update!N304</f>
        <v>0.40321231339049451</v>
      </c>
      <c r="O136" s="395">
        <f xml:space="preserve"> Update!O304</f>
        <v>0.89124682393300714</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0.45818577688898771</v>
      </c>
      <c r="N137" s="395">
        <f xml:space="preserve"> Update!N305</f>
        <v>0.46517866988245554</v>
      </c>
      <c r="O137" s="395">
        <f xml:space="preserve"> Update!O305</f>
        <v>0.4922897408806472</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7.1950399693832372</v>
      </c>
      <c r="M138" s="395">
        <f xml:space="preserve"> Update!M306</f>
        <v>6.8146043324600232</v>
      </c>
      <c r="N138" s="395">
        <f xml:space="preserve"> Update!N306</f>
        <v>6.9186097409501723</v>
      </c>
      <c r="O138" s="395">
        <f xml:space="preserve"> Update!O306</f>
        <v>7.3218331302407371</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7.2097253233283229</v>
      </c>
      <c r="N142" s="293">
        <f xml:space="preserve"> Update!N308</f>
        <v>6.9664848347316486</v>
      </c>
      <c r="O142" s="293">
        <f xml:space="preserve"> Update!O308</f>
        <v>6.7285246684263607</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5.8192583129701173E-2</v>
      </c>
      <c r="N143" s="293">
        <f xml:space="preserve"> Update!N309</f>
        <v>0.26568975622469998</v>
      </c>
      <c r="O143" s="293">
        <f xml:space="preserve"> Update!O309</f>
        <v>0.64715116531501027</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0.45787882810685593</v>
      </c>
      <c r="N144" s="293">
        <f xml:space="preserve"> Update!N310</f>
        <v>0.45562699923024924</v>
      </c>
      <c r="O144" s="293">
        <f xml:space="preserve"> Update!O310</f>
        <v>0.46466757752570642</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7.1950399693832425</v>
      </c>
      <c r="M146" s="293">
        <f xml:space="preserve"> Update!M312</f>
        <v>6.8100390783511724</v>
      </c>
      <c r="N146" s="293">
        <f xml:space="preserve"> Update!N312</f>
        <v>6.7765475917260991</v>
      </c>
      <c r="O146" s="293">
        <f xml:space="preserve"> Update!O312</f>
        <v>6.9110082562156645</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6.1597360119869888</v>
      </c>
      <c r="O150" s="293">
        <f xml:space="preserve"> Update!O314</f>
        <v>12.603003463798231</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0.23492174292465398</v>
      </c>
      <c r="O151" s="293">
        <f xml:space="preserve"> Update!O315</f>
        <v>1.2121599875138214</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6.217250743606499</v>
      </c>
      <c r="N152" s="293">
        <f xml:space="preserve"> Update!N316</f>
        <v>6.9191114977012216</v>
      </c>
      <c r="O152" s="293">
        <f xml:space="preserve"> Update!O316</f>
        <v>8.0549835911640315</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0.19584339842360529</v>
      </c>
      <c r="N153" s="293">
        <f xml:space="preserve"> Update!N317</f>
        <v>0.62081545073702227</v>
      </c>
      <c r="O153" s="293">
        <f xml:space="preserve"> Update!O317</f>
        <v>1.1240872805543252</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6.0214073451828938</v>
      </c>
      <c r="N154" s="293">
        <f xml:space="preserve"> Update!N318</f>
        <v>12.692953801875843</v>
      </c>
      <c r="O154" s="293">
        <f xml:space="preserve"> Update!O318</f>
        <v>20.746059761921757</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7.005707058136041</v>
      </c>
      <c r="N158" s="401">
        <f xml:space="preserve"> Update!N327</f>
        <v>6.9435176148891173</v>
      </c>
      <c r="O158" s="401">
        <f xml:space="preserve"> Update!O327</f>
        <v>7.3436642468490962</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7.0010137800861019</v>
      </c>
      <c r="N159" s="401">
        <f xml:space="preserve"> Update!N328</f>
        <v>6.8009440238816721</v>
      </c>
      <c r="O159" s="401">
        <f xml:space="preserve"> Update!O328</f>
        <v>6.9316144383614482</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2.9944654501093755</v>
      </c>
      <c r="N160" s="401">
        <f xml:space="preserve"> Update!N329</f>
        <v>9.2666394589353835</v>
      </c>
      <c r="O160" s="401">
        <f xml:space="preserve"> Update!O329</f>
        <v>16.768416822535396</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17.001186288331517</v>
      </c>
      <c r="N161" s="401">
        <f xml:space="preserve"> Update!N330</f>
        <v>23.011101097706174</v>
      </c>
      <c r="O161" s="401">
        <f xml:space="preserve"> Update!O330</f>
        <v>31.043695507745941</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6.4955880461887707</v>
      </c>
      <c r="N166" s="401">
        <f xml:space="preserve"> Update!N355</f>
        <v>8.4802366385122543</v>
      </c>
      <c r="O166" s="401">
        <f xml:space="preserve"> Update!O355</f>
        <v>10.51764188336934</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0.36544999999999994</v>
      </c>
      <c r="N170" s="291">
        <f xml:space="preserve"> Inp!N$214</f>
        <v>0.57430000000000003</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5.9345316286992142</v>
      </c>
      <c r="N171" s="401">
        <f xml:space="preserve"> Update!N363</f>
        <v>12.175499753743969</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1.0470923567005297E-2</v>
      </c>
      <c r="N175" s="291">
        <f xml:space="preserve"> Update!N$382</f>
        <v>7.0182877024900003E-2</v>
      </c>
      <c r="O175" s="291">
        <f xml:space="preserve"> Update!O$382</f>
        <v>0.1064963363497049</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0.6985366338435105</v>
      </c>
      <c r="N182" s="405">
        <f xml:space="preserve"> Update!N500</f>
        <v>2.5994491109315927</v>
      </c>
      <c r="O182" s="405">
        <f xml:space="preserve"> Update!O500</f>
        <v>4.9157209031958295</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5.8516183732206534E-3</v>
      </c>
      <c r="N183" s="404">
        <f xml:space="preserve"> Update!N501</f>
        <v>0.10591606482447723</v>
      </c>
      <c r="O183" s="404">
        <f xml:space="preserve"> Update!O501</f>
        <v>0.48418543505258627</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1.907530188572597</v>
      </c>
      <c r="N184" s="404">
        <f xml:space="preserve"> Update!N502</f>
        <v>2.4108927754109009</v>
      </c>
      <c r="O184" s="404">
        <f xml:space="preserve"> Update!O502</f>
        <v>2.9010582075459777</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7.1300593899630255E-2</v>
      </c>
      <c r="N185" s="404">
        <f xml:space="preserve"> Update!N503</f>
        <v>0.16816489722884512</v>
      </c>
      <c r="O185" s="404">
        <f xml:space="preserve"> Update!O503</f>
        <v>0.29456872400692047</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0.69709145155159014</v>
      </c>
      <c r="M187" s="405">
        <f xml:space="preserve"> Update!M505</f>
        <v>2.5406178468896981</v>
      </c>
      <c r="N187" s="405">
        <f xml:space="preserve"> Update!N505</f>
        <v>4.9480930539381252</v>
      </c>
      <c r="O187" s="405">
        <f xml:space="preserve"> Update!O505</f>
        <v>8.0063958217874731</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0.34927951280502845</v>
      </c>
      <c r="N192" s="395">
        <f xml:space="preserve"> Update!N483</f>
        <v>0.34537441572594041</v>
      </c>
      <c r="O192" s="395">
        <f xml:space="preserve"> Update!O483</f>
        <v>0.34983060407654604</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3.0326241483075943E-3</v>
      </c>
      <c r="N193" s="395">
        <f xml:space="preserve"> Update!N484</f>
        <v>1.9949530698730591E-2</v>
      </c>
      <c r="O193" s="395">
        <f xml:space="preserve"> Update!O484</f>
        <v>4.5036977792548227E-2</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1.5149421888993446E-2</v>
      </c>
      <c r="N194" s="395">
        <f xml:space="preserve"> Update!N485</f>
        <v>1.5708929696260851E-2</v>
      </c>
      <c r="O194" s="395">
        <f xml:space="preserve"> Update!O485</f>
        <v>1.6979306020371052E-2</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0.3485457257757949</v>
      </c>
      <c r="M195" s="395">
        <f xml:space="preserve"> Update!M486</f>
        <v>0.33716271506434259</v>
      </c>
      <c r="N195" s="395">
        <f xml:space="preserve"> Update!N486</f>
        <v>0.34961501672841011</v>
      </c>
      <c r="O195" s="395">
        <f xml:space="preserve"> Update!O486</f>
        <v>0.3778882758487232</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0.34925712103848205</v>
      </c>
      <c r="N199" s="293">
        <f xml:space="preserve"> Update!N488</f>
        <v>0.34467722948263607</v>
      </c>
      <c r="O199" s="293">
        <f xml:space="preserve"> Update!O488</f>
        <v>0.34000953263571893</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2.8189942249130587E-3</v>
      </c>
      <c r="N200" s="293">
        <f xml:space="preserve"> Update!N489</f>
        <v>1.3145397033075453E-2</v>
      </c>
      <c r="O200" s="293">
        <f xml:space="preserve"> Update!O489</f>
        <v>3.2702200869671329E-2</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1.5139272956325988E-2</v>
      </c>
      <c r="N201" s="293">
        <f xml:space="preserve"> Update!N490</f>
        <v>1.538637294017557E-2</v>
      </c>
      <c r="O201" s="293">
        <f xml:space="preserve"> Update!O490</f>
        <v>1.6026604540731775E-2</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0.34854572577579523</v>
      </c>
      <c r="M203" s="293">
        <f xml:space="preserve"> Update!M492</f>
        <v>0.33693684230706938</v>
      </c>
      <c r="N203" s="293">
        <f xml:space="preserve"> Update!N492</f>
        <v>0.34243625357553592</v>
      </c>
      <c r="O203" s="293">
        <f xml:space="preserve"> Update!O492</f>
        <v>0.35668512896465848</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1.9093974657230162</v>
      </c>
      <c r="O207" s="293">
        <f xml:space="preserve"> Update!O494</f>
        <v>4.2258807664835647</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7.2821137092671184E-2</v>
      </c>
      <c r="O208" s="293">
        <f xml:space="preserve"> Update!O495</f>
        <v>0.40644625639036674</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1.907530188572597</v>
      </c>
      <c r="N209" s="293">
        <f xml:space="preserve"> Update!N496</f>
        <v>2.4108927754109009</v>
      </c>
      <c r="O209" s="293">
        <f xml:space="preserve"> Update!O496</f>
        <v>2.9010582075459777</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4.1011899054310824E-2</v>
      </c>
      <c r="N210" s="293">
        <f xml:space="preserve"> Update!N497</f>
        <v>0.13706959459240869</v>
      </c>
      <c r="O210" s="293">
        <f xml:space="preserve"> Update!O497</f>
        <v>0.26156281344581767</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1.8665182895182861</v>
      </c>
      <c r="N211" s="293">
        <f xml:space="preserve"> Update!N498</f>
        <v>4.2560417836341795</v>
      </c>
      <c r="O211" s="293">
        <f xml:space="preserve"> Update!O498</f>
        <v>7.2718224169740919</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0.34287808559204902</v>
      </c>
      <c r="N215" s="401">
        <f xml:space="preserve"> Update!N507</f>
        <v>0.3470880359742462</v>
      </c>
      <c r="O215" s="401">
        <f xml:space="preserve"> Update!O507</f>
        <v>0.37492574392756228</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0.34264838398169617</v>
      </c>
      <c r="N216" s="401">
        <f xml:space="preserve"> Update!N508</f>
        <v>0.33996116017019284</v>
      </c>
      <c r="O216" s="401">
        <f xml:space="preserve"> Update!O508</f>
        <v>0.353888823421736</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0.92822561397230796</v>
      </c>
      <c r="N217" s="401">
        <f xml:space="preserve"> Update!N509</f>
        <v>3.0285460116477285</v>
      </c>
      <c r="O217" s="401">
        <f xml:space="preserve"> Update!O509</f>
        <v>5.7756561014509753</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1.613752083546053</v>
      </c>
      <c r="N218" s="401">
        <f xml:space="preserve"> Update!N510</f>
        <v>3.7155952077921675</v>
      </c>
      <c r="O218" s="401">
        <f xml:space="preserve"> Update!O510</f>
        <v>6.5044706688002734</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0.61656101907360983</v>
      </c>
      <c r="N223" s="401">
        <f xml:space="preserve"> Update!N535</f>
        <v>1.3693011247575908</v>
      </c>
      <c r="O223" s="401">
        <f xml:space="preserve"> Update!O535</f>
        <v>2.203722592184659</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0.36544999999999994</v>
      </c>
      <c r="N227" s="291">
        <f xml:space="preserve"> Inp!N$214</f>
        <v>0.57430000000000003</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0.56330556105112672</v>
      </c>
      <c r="N228" s="401">
        <f xml:space="preserve"> Update!N543</f>
        <v>1.965974089870711</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6.512281615137816E-2</v>
      </c>
      <c r="O232" s="291">
        <f xml:space="preserve"> Update!O$562</f>
        <v>9.3285549525550016E-2</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0</v>
      </c>
      <c r="N239" s="404">
        <f xml:space="preserve"> Update!N680</f>
        <v>0</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0</v>
      </c>
      <c r="N240" s="404">
        <f xml:space="preserve"> Update!N681</f>
        <v>0</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0</v>
      </c>
      <c r="N241" s="404">
        <f xml:space="preserve"> Update!N682</f>
        <v>0</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0</v>
      </c>
      <c r="N242" s="404">
        <f xml:space="preserve"> Update!N683</f>
        <v>0</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0</v>
      </c>
      <c r="M244" s="404">
        <f xml:space="preserve"> Update!M685</f>
        <v>0</v>
      </c>
      <c r="N244" s="404">
        <f xml:space="preserve"> Update!N685</f>
        <v>0</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0</v>
      </c>
      <c r="N249" s="395">
        <f xml:space="preserve"> Update!N663</f>
        <v>0</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v>
      </c>
      <c r="N250" s="395">
        <f xml:space="preserve"> Update!N664</f>
        <v>0</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0</v>
      </c>
      <c r="N251" s="395">
        <f xml:space="preserve"> Update!N665</f>
        <v>0</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0</v>
      </c>
      <c r="M252" s="395">
        <f xml:space="preserve"> Update!M666</f>
        <v>0</v>
      </c>
      <c r="N252" s="395">
        <f xml:space="preserve"> Update!N666</f>
        <v>0</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0</v>
      </c>
      <c r="N256" s="293">
        <f xml:space="preserve"> Update!N668</f>
        <v>0</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v>
      </c>
      <c r="N257" s="293">
        <f xml:space="preserve"> Update!N669</f>
        <v>0</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0</v>
      </c>
      <c r="N258" s="293">
        <f xml:space="preserve"> Update!N670</f>
        <v>0</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0</v>
      </c>
      <c r="M260" s="293">
        <f xml:space="preserve"> Update!M672</f>
        <v>0</v>
      </c>
      <c r="N260" s="293">
        <f xml:space="preserve"> Update!N672</f>
        <v>0</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0</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0</v>
      </c>
      <c r="N266" s="293">
        <f xml:space="preserve"> Update!N676</f>
        <v>0</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v>
      </c>
      <c r="N267" s="293">
        <f xml:space="preserve"> Update!N677</f>
        <v>0</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0</v>
      </c>
      <c r="N268" s="293">
        <f xml:space="preserve"> Update!N678</f>
        <v>0</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0</v>
      </c>
      <c r="N272" s="401">
        <f xml:space="preserve"> Update!N687</f>
        <v>0</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0</v>
      </c>
      <c r="N273" s="401">
        <f xml:space="preserve"> Update!N688</f>
        <v>0</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0</v>
      </c>
      <c r="N274" s="401">
        <f xml:space="preserve"> Update!N689</f>
        <v>0</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0</v>
      </c>
      <c r="N275" s="401">
        <f xml:space="preserve"> Update!N690</f>
        <v>0</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0</v>
      </c>
      <c r="N280" s="401">
        <f xml:space="preserve"> Update!N715</f>
        <v>0</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0.36544999999999994</v>
      </c>
      <c r="N284" s="291">
        <f xml:space="preserve"> Inp!N$214</f>
        <v>0.57430000000000003</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0</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0</v>
      </c>
      <c r="N289" s="291">
        <f xml:space="preserve"> Update!N$742</f>
        <v>0</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0.36544999999999994</v>
      </c>
      <c r="N341" s="291">
        <f xml:space="preserve"> Inp!N$214</f>
        <v>0.57430000000000003</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J3:CA3">
    <cfRule type="cellIs" dxfId="11" priority="1" operator="equal">
      <formula>"Post-Fcst"</formula>
    </cfRule>
    <cfRule type="cellIs" dxfId="10" priority="2" operator="equal">
      <formula>"Forecast"</formula>
    </cfRule>
    <cfRule type="cellIs" dxfId="9"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Hafren Dyfrdwy</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73.753674459618736</v>
      </c>
      <c r="N11" s="626">
        <f xml:space="preserve"> Update!N947</f>
        <v>81.47275781144765</v>
      </c>
      <c r="O11" s="626">
        <f xml:space="preserve"> Update!O947</f>
        <v>90.858508966880919</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0.61783210164053348</v>
      </c>
      <c r="N12" s="626">
        <f xml:space="preserve"> Update!N948</f>
        <v>3.8080118591080412</v>
      </c>
      <c r="O12" s="626">
        <f xml:space="preserve"> Update!O948</f>
        <v>9.8921354187059904</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10.197989211939937</v>
      </c>
      <c r="N13" s="626">
        <f xml:space="preserve"> Update!N949</f>
        <v>11.611809005245195</v>
      </c>
      <c r="O13" s="626">
        <f xml:space="preserve"> Update!O949</f>
        <v>12.41826753193204</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4.9734785066053853</v>
      </c>
      <c r="N14" s="626">
        <f xml:space="preserve"> Update!N950</f>
        <v>5.6602442416409975</v>
      </c>
      <c r="O14" s="626">
        <f xml:space="preserve"> Update!O950</f>
        <v>6.6014573147074085</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79.596017266593876</v>
      </c>
      <c r="N16" s="626">
        <f xml:space="preserve"> Update!N952</f>
        <v>91.232334434159895</v>
      </c>
      <c r="O16" s="626">
        <f xml:space="preserve"> Update!O952</f>
        <v>106.56745460281157</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36.878019326052019</v>
      </c>
      <c r="N21" s="480">
        <f xml:space="preserve"> Update!N930</f>
        <v>35.710841123160073</v>
      </c>
      <c r="O21" s="480">
        <f xml:space="preserve"> Update!O930</f>
        <v>35.422973414774674</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0.32019390731447855</v>
      </c>
      <c r="N22" s="629">
        <f xml:space="preserve"> Update!N931</f>
        <v>2.0627310212499466</v>
      </c>
      <c r="O22" s="629">
        <f xml:space="preserve"> Update!O931</f>
        <v>4.5603319104641793</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2.3364411909630234</v>
      </c>
      <c r="N23" s="480">
        <f xml:space="preserve"> Update!N932</f>
        <v>2.3724285661693374</v>
      </c>
      <c r="O23" s="480">
        <f xml:space="preserve"> Update!O932</f>
        <v>2.5110508838526657</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34.86177204240348</v>
      </c>
      <c r="N24" s="480">
        <f xml:space="preserve"> Update!N933</f>
        <v>35.401143578240671</v>
      </c>
      <c r="O24" s="480">
        <f xml:space="preserve"> Update!O933</f>
        <v>37.472254441386191</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36.875655133566724</v>
      </c>
      <c r="N28" s="480">
        <f xml:space="preserve"> Update!N935</f>
        <v>35.638753828808653</v>
      </c>
      <c r="O28" s="480">
        <f xml:space="preserve"> Update!O935</f>
        <v>34.428516244649849</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0.29763819432605498</v>
      </c>
      <c r="N29" s="629">
        <f xml:space="preserve"> Update!N936</f>
        <v>1.3592008080920499</v>
      </c>
      <c r="O29" s="629">
        <f xml:space="preserve"> Update!O936</f>
        <v>3.3113432001435719</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2.3348759573519793</v>
      </c>
      <c r="N30" s="480">
        <f xml:space="preserve"> Update!N937</f>
        <v>2.3237146895944254</v>
      </c>
      <c r="O30" s="480">
        <f xml:space="preserve"> Update!O937</f>
        <v>2.3701569103518807</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34.838417370540853</v>
      </c>
      <c r="N32" s="480">
        <f xml:space="preserve"> Update!N939</f>
        <v>34.674239947306276</v>
      </c>
      <c r="O32" s="480">
        <f xml:space="preserve"> Update!O939</f>
        <v>35.369702534441544</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10.123162859478924</v>
      </c>
      <c r="O36" s="480">
        <f xml:space="preserve"> Update!O941</f>
        <v>21.007019307456403</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0.3860800297660445</v>
      </c>
      <c r="O37" s="629">
        <f xml:space="preserve"> Update!O942</f>
        <v>2.0204603080982402</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10.197989211939937</v>
      </c>
      <c r="N38" s="480">
        <f xml:space="preserve"> Update!N943</f>
        <v>11.611809005245195</v>
      </c>
      <c r="O38" s="480">
        <f xml:space="preserve"> Update!O943</f>
        <v>12.41826753193204</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0.30216135829038249</v>
      </c>
      <c r="N39" s="480">
        <f xml:space="preserve"> Update!N944</f>
        <v>0.96410098587723381</v>
      </c>
      <c r="O39" s="480">
        <f xml:space="preserve"> Update!O944</f>
        <v>1.7202495205028621</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9.8958278536495552</v>
      </c>
      <c r="N40" s="480">
        <f xml:space="preserve"> Update!N945</f>
        <v>21.156950908612934</v>
      </c>
      <c r="O40" s="480">
        <f xml:space="preserve"> Update!O945</f>
        <v>33.725497626983824</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35.835664965650878</v>
      </c>
      <c r="N44" s="480">
        <f xml:space="preserve"> Update!N954</f>
        <v>35.524806552906313</v>
      </c>
      <c r="O44" s="480">
        <f xml:space="preserve"> Update!O954</f>
        <v>37.579894188821584</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35.811657861386827</v>
      </c>
      <c r="N45" s="480">
        <f xml:space="preserve"> Update!N955</f>
        <v>34.795363708370012</v>
      </c>
      <c r="O45" s="480">
        <f xml:space="preserve"> Update!O955</f>
        <v>35.471302662440984</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4.921227365839929</v>
      </c>
      <c r="N46" s="480">
        <f xml:space="preserve"> Update!N956</f>
        <v>15.373280207872787</v>
      </c>
      <c r="O46" s="480">
        <f xml:space="preserve"> Update!O956</f>
        <v>27.535413675935871</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76.568550192877623</v>
      </c>
      <c r="N47" s="480">
        <f xml:space="preserve"> Update!N957</f>
        <v>85.693450469149113</v>
      </c>
      <c r="O47" s="480">
        <f xml:space="preserve"> Update!O957</f>
        <v>100.58661052719845</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29.254297371484839</v>
      </c>
      <c r="N52" s="480">
        <f xml:space="preserve"> Update!N994</f>
        <v>31.580441773012488</v>
      </c>
      <c r="O52" s="480">
        <f xml:space="preserve"> Update!O994</f>
        <v>34.078866271673384</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0.36544999999999994</v>
      </c>
      <c r="N56" s="493">
        <f xml:space="preserve"> Inp!N$214</f>
        <v>0.57430000000000003</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26.727457436022831</v>
      </c>
      <c r="N57" s="480">
        <f xml:space="preserve"> Update!N1014</f>
        <v>45.341619275602682</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7.2335694072678258E-2</v>
      </c>
      <c r="O61" s="493">
        <f xml:space="preserve"> Update!O$1033</f>
        <v>0.1151765790004855</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58.635224945203859</v>
      </c>
      <c r="N68" s="488">
        <f xml:space="preserve"> Update!N140</f>
        <v>58.766511756355293</v>
      </c>
      <c r="O68" s="488">
        <f xml:space="preserve"> Update!O140</f>
        <v>59.688383884272135</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0.49118534803164865</v>
      </c>
      <c r="N69" s="626">
        <f xml:space="preserve"> Update!N141</f>
        <v>2.7982719817437154</v>
      </c>
      <c r="O69" s="626">
        <f xml:space="preserve"> Update!O141</f>
        <v>6.6573920068915671</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2.0732082797608418</v>
      </c>
      <c r="N70" s="626">
        <f xml:space="preserve"> Update!N142</f>
        <v>2.2818047321330739</v>
      </c>
      <c r="O70" s="626">
        <f xml:space="preserve"> Update!O142</f>
        <v>1.4622257332220308</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3.7902699092863057</v>
      </c>
      <c r="N71" s="626">
        <f xml:space="preserve"> Update!N143</f>
        <v>3.9504582245624245</v>
      </c>
      <c r="O71" s="626">
        <f xml:space="preserve"> Update!O143</f>
        <v>4.2258439917398096</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57.409348663710098</v>
      </c>
      <c r="N73" s="488">
        <f xml:space="preserve"> Update!N145</f>
        <v>59.896130245669646</v>
      </c>
      <c r="O73" s="488">
        <f xml:space="preserve"> Update!O145</f>
        <v>63.582157632645917</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29.318552256003944</v>
      </c>
      <c r="N78" s="480">
        <f xml:space="preserve"> Update!N123</f>
        <v>28.384890609991995</v>
      </c>
      <c r="O78" s="480">
        <f xml:space="preserve"> Update!O123</f>
        <v>28.150266763509752</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0.25455873106020788</v>
      </c>
      <c r="N79" s="629">
        <f xml:space="preserve"> Update!N124</f>
        <v>1.6395691771607213</v>
      </c>
      <c r="O79" s="629">
        <f xml:space="preserve"> Update!O124</f>
        <v>3.624048108738624</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1.8631059921850419</v>
      </c>
      <c r="N80" s="480">
        <f xml:space="preserve"> Update!N125</f>
        <v>1.8915409665906209</v>
      </c>
      <c r="O80" s="480">
        <f xml:space="preserve"> Update!O125</f>
        <v>2.0017818369516478</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27.710004994879114</v>
      </c>
      <c r="N81" s="480">
        <f xml:space="preserve"> Update!N126</f>
        <v>28.132918820562093</v>
      </c>
      <c r="O81" s="480">
        <f xml:space="preserve"> Update!O126</f>
        <v>29.772533035296725</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29.316672689199919</v>
      </c>
      <c r="N85" s="480">
        <f xml:space="preserve"> Update!N128</f>
        <v>28.327591764594374</v>
      </c>
      <c r="O85" s="480">
        <f xml:space="preserve"> Update!O128</f>
        <v>27.35998204358777</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0.23662661697144077</v>
      </c>
      <c r="N86" s="629">
        <f xml:space="preserve"> Update!N129</f>
        <v>1.0803656548342744</v>
      </c>
      <c r="O86" s="629">
        <f xml:space="preserve"> Update!O129</f>
        <v>2.6314898339588906</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1.8618578562887975</v>
      </c>
      <c r="N87" s="480">
        <f xml:space="preserve"> Update!N130</f>
        <v>1.8527013174240008</v>
      </c>
      <c r="O87" s="480">
        <f xml:space="preserve"> Update!O130</f>
        <v>1.8894627282854426</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27.69144144988261</v>
      </c>
      <c r="N89" s="480">
        <f xml:space="preserve"> Update!N132</f>
        <v>27.555256102004645</v>
      </c>
      <c r="O89" s="480">
        <f xml:space="preserve"> Update!O132</f>
        <v>28.102009149261221</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2.054029381768919</v>
      </c>
      <c r="O93" s="480">
        <f xml:space="preserve"> Update!O134</f>
        <v>4.17813507717461</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7.8337149748719345E-2</v>
      </c>
      <c r="O94" s="629">
        <f xml:space="preserve"> Update!O135</f>
        <v>0.40185406419405206</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2.0732082797608418</v>
      </c>
      <c r="N95" s="480">
        <f xml:space="preserve"> Update!N136</f>
        <v>2.2818047321330739</v>
      </c>
      <c r="O95" s="480">
        <f xml:space="preserve"> Update!O136</f>
        <v>1.4622257332220308</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6.5306060812466399E-2</v>
      </c>
      <c r="N96" s="480">
        <f xml:space="preserve"> Update!N137</f>
        <v>0.20621594054780282</v>
      </c>
      <c r="O96" s="480">
        <f xml:space="preserve"> Update!O137</f>
        <v>0.33459942650271923</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2.0079022189483751</v>
      </c>
      <c r="N97" s="480">
        <f xml:space="preserve"> Update!N138</f>
        <v>4.2079553231029099</v>
      </c>
      <c r="O97" s="480">
        <f xml:space="preserve"> Update!O138</f>
        <v>5.7076154480879744</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28.487079821922791</v>
      </c>
      <c r="N101" s="480">
        <f xml:space="preserve"> Update!N147</f>
        <v>28.23420090204295</v>
      </c>
      <c r="O101" s="480">
        <f xml:space="preserve"> Update!O147</f>
        <v>29.861304198044927</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28.467995697319026</v>
      </c>
      <c r="N102" s="480">
        <f xml:space="preserve"> Update!N148</f>
        <v>27.654458524318152</v>
      </c>
      <c r="O102" s="480">
        <f xml:space="preserve"> Update!O148</f>
        <v>28.185799400657803</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0.99853630175824526</v>
      </c>
      <c r="N103" s="480">
        <f xml:space="preserve"> Update!N149</f>
        <v>3.0780947372896752</v>
      </c>
      <c r="O103" s="480">
        <f xml:space="preserve"> Update!O149</f>
        <v>4.991340751949501</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57.953611821000059</v>
      </c>
      <c r="N104" s="480">
        <f xml:space="preserve"> Update!N150</f>
        <v>58.966754163650776</v>
      </c>
      <c r="O104" s="480">
        <f xml:space="preserve"> Update!O150</f>
        <v>63.038444350652235</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22.142148306222456</v>
      </c>
      <c r="N109" s="480">
        <f xml:space="preserve"> Update!N175</f>
        <v>21.730904009742645</v>
      </c>
      <c r="O109" s="480">
        <f xml:space="preserve"> Update!O175</f>
        <v>21.357501796119386</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0.36544999999999994</v>
      </c>
      <c r="N113" s="493">
        <f xml:space="preserve"> Inp!N$214</f>
        <v>0.57430000000000003</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20.229620246272489</v>
      </c>
      <c r="N114" s="480">
        <f xml:space="preserve"> Update!N183</f>
        <v>31.200145431987998</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7.3391611284322478E-2</v>
      </c>
      <c r="O118" s="493">
        <f xml:space="preserve"> Update!O$202</f>
        <v>0.12080923101403651</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14.419912880571371</v>
      </c>
      <c r="N125" s="626">
        <f xml:space="preserve"> Update!N320</f>
        <v>20.10679694416077</v>
      </c>
      <c r="O125" s="626">
        <f xml:space="preserve"> Update!O320</f>
        <v>26.254404179412969</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0.12079513523566431</v>
      </c>
      <c r="N126" s="626">
        <f xml:space="preserve"> Update!N321</f>
        <v>0.90382381253984845</v>
      </c>
      <c r="O126" s="626">
        <f xml:space="preserve"> Update!O321</f>
        <v>2.7505579767618391</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6.217250743606499</v>
      </c>
      <c r="N127" s="626">
        <f xml:space="preserve"> Update!N322</f>
        <v>6.9191114977012216</v>
      </c>
      <c r="O127" s="626">
        <f xml:space="preserve"> Update!O322</f>
        <v>8.0549835911640315</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1.1119080034194488</v>
      </c>
      <c r="N128" s="626">
        <f xml:space="preserve"> Update!N323</f>
        <v>1.5416211198497272</v>
      </c>
      <c r="O128" s="626">
        <f xml:space="preserve"> Update!O323</f>
        <v>2.0810445989606787</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19.646050755994089</v>
      </c>
      <c r="N130" s="488">
        <f xml:space="preserve"> Update!N325</f>
        <v>26.388111134552112</v>
      </c>
      <c r="O130" s="488">
        <f xml:space="preserve"> Update!O325</f>
        <v>34.978901148378156</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7.2101875572430476</v>
      </c>
      <c r="N135" s="480">
        <f xml:space="preserve"> Update!N303</f>
        <v>6.9805760974421327</v>
      </c>
      <c r="O135" s="480">
        <f xml:space="preserve"> Update!O303</f>
        <v>6.9228760471883781</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6.2602552105963133E-2</v>
      </c>
      <c r="N136" s="629">
        <f xml:space="preserve"> Update!N304</f>
        <v>0.40321231339049451</v>
      </c>
      <c r="O136" s="629">
        <f xml:space="preserve"> Update!O304</f>
        <v>0.89124682393300714</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0.45818577688898771</v>
      </c>
      <c r="N137" s="480">
        <f xml:space="preserve"> Update!N305</f>
        <v>0.46517866988245554</v>
      </c>
      <c r="O137" s="480">
        <f xml:space="preserve"> Update!O305</f>
        <v>0.4922897408806472</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6.8146043324600232</v>
      </c>
      <c r="N138" s="480">
        <f xml:space="preserve"> Update!N306</f>
        <v>6.9186097409501723</v>
      </c>
      <c r="O138" s="480">
        <f xml:space="preserve"> Update!O306</f>
        <v>7.3218331302407371</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7.2097253233283229</v>
      </c>
      <c r="N142" s="629">
        <f xml:space="preserve"> Update!N308</f>
        <v>6.9664848347316486</v>
      </c>
      <c r="O142" s="629">
        <f xml:space="preserve"> Update!O308</f>
        <v>6.7285246684263607</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5.8192583129701173E-2</v>
      </c>
      <c r="N143" s="629">
        <f xml:space="preserve"> Update!N309</f>
        <v>0.26568975622469998</v>
      </c>
      <c r="O143" s="629">
        <f xml:space="preserve"> Update!O309</f>
        <v>0.64715116531501027</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0.45787882810685593</v>
      </c>
      <c r="N144" s="629">
        <f xml:space="preserve"> Update!N310</f>
        <v>0.45562699923024924</v>
      </c>
      <c r="O144" s="629">
        <f xml:space="preserve"> Update!O310</f>
        <v>0.46466757752570642</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6.8100390783511724</v>
      </c>
      <c r="N146" s="480">
        <f xml:space="preserve"> Update!N312</f>
        <v>6.7765475917260991</v>
      </c>
      <c r="O146" s="480">
        <f xml:space="preserve"> Update!O312</f>
        <v>6.9110082562156645</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6.1597360119869888</v>
      </c>
      <c r="O150" s="480">
        <f xml:space="preserve"> Update!O314</f>
        <v>12.603003463798231</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0.23492174292465398</v>
      </c>
      <c r="O151" s="629">
        <f xml:space="preserve"> Update!O315</f>
        <v>1.2121599875138214</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6.217250743606499</v>
      </c>
      <c r="N152" s="480">
        <f xml:space="preserve"> Update!N316</f>
        <v>6.9191114977012216</v>
      </c>
      <c r="O152" s="480">
        <f xml:space="preserve"> Update!O316</f>
        <v>8.0549835911640315</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0.19584339842360529</v>
      </c>
      <c r="N153" s="480">
        <f xml:space="preserve"> Update!N317</f>
        <v>0.62081545073702227</v>
      </c>
      <c r="O153" s="480">
        <f xml:space="preserve"> Update!O317</f>
        <v>1.1240872805543252</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6.0214073451828938</v>
      </c>
      <c r="N154" s="480">
        <f xml:space="preserve"> Update!N318</f>
        <v>12.692953801875843</v>
      </c>
      <c r="O154" s="480">
        <f xml:space="preserve"> Update!O318</f>
        <v>20.746059761921757</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7.005707058136041</v>
      </c>
      <c r="N158" s="480">
        <f xml:space="preserve"> Update!N327</f>
        <v>6.9435176148891173</v>
      </c>
      <c r="O158" s="480">
        <f xml:space="preserve"> Update!O327</f>
        <v>7.3436642468490962</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7.0010137800861019</v>
      </c>
      <c r="N159" s="480">
        <f xml:space="preserve"> Update!N328</f>
        <v>6.8009440238816721</v>
      </c>
      <c r="O159" s="480">
        <f xml:space="preserve"> Update!O328</f>
        <v>6.9316144383614482</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2.9944654501093755</v>
      </c>
      <c r="N160" s="480">
        <f xml:space="preserve"> Update!N329</f>
        <v>9.2666394589353835</v>
      </c>
      <c r="O160" s="480">
        <f xml:space="preserve"> Update!O329</f>
        <v>16.768416822535396</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17.001186288331517</v>
      </c>
      <c r="N161" s="480">
        <f xml:space="preserve"> Update!N330</f>
        <v>23.011101097706174</v>
      </c>
      <c r="O161" s="480">
        <f xml:space="preserve"> Update!O330</f>
        <v>31.043695507745941</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6.4955880461887707</v>
      </c>
      <c r="N166" s="480">
        <f xml:space="preserve"> Update!N355</f>
        <v>8.4802366385122543</v>
      </c>
      <c r="O166" s="480">
        <f xml:space="preserve"> Update!O355</f>
        <v>10.51764188336934</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0.36544999999999994</v>
      </c>
      <c r="N170" s="493">
        <f xml:space="preserve"> Inp!N$214</f>
        <v>0.57430000000000003</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5.9345316286992142</v>
      </c>
      <c r="N171" s="480">
        <f xml:space="preserve"> Update!N363</f>
        <v>12.175499753743969</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1.0470923567005297E-2</v>
      </c>
      <c r="N175" s="493">
        <f xml:space="preserve"> Update!N$382</f>
        <v>7.0182877024900003E-2</v>
      </c>
      <c r="O175" s="493">
        <f xml:space="preserve"> Update!O$382</f>
        <v>0.1064963363497049</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0.6985366338435105</v>
      </c>
      <c r="N182" s="488">
        <f xml:space="preserve"> Update!N500</f>
        <v>2.5994491109315927</v>
      </c>
      <c r="O182" s="488">
        <f xml:space="preserve"> Update!O500</f>
        <v>4.9157209031958295</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5.8516183732206534E-3</v>
      </c>
      <c r="N183" s="626">
        <f xml:space="preserve"> Update!N501</f>
        <v>0.10591606482447723</v>
      </c>
      <c r="O183" s="626">
        <f xml:space="preserve"> Update!O501</f>
        <v>0.48418543505258627</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1.907530188572597</v>
      </c>
      <c r="N184" s="626">
        <f xml:space="preserve"> Update!N502</f>
        <v>2.4108927754109009</v>
      </c>
      <c r="O184" s="626">
        <f xml:space="preserve"> Update!O502</f>
        <v>2.9010582075459777</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7.1300593899630255E-2</v>
      </c>
      <c r="N185" s="626">
        <f xml:space="preserve"> Update!N503</f>
        <v>0.16816489722884512</v>
      </c>
      <c r="O185" s="626">
        <f xml:space="preserve"> Update!O503</f>
        <v>0.29456872400692047</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2.5406178468896981</v>
      </c>
      <c r="N187" s="488">
        <f xml:space="preserve"> Update!N505</f>
        <v>4.9480930539381252</v>
      </c>
      <c r="O187" s="488">
        <f xml:space="preserve"> Update!O505</f>
        <v>8.0063958217874731</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0.34927951280502845</v>
      </c>
      <c r="N192" s="480">
        <f xml:space="preserve"> Update!N483</f>
        <v>0.34537441572594041</v>
      </c>
      <c r="O192" s="480">
        <f xml:space="preserve"> Update!O483</f>
        <v>0.34983060407654604</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3.0326241483075943E-3</v>
      </c>
      <c r="N193" s="629">
        <f xml:space="preserve"> Update!N484</f>
        <v>1.9949530698730591E-2</v>
      </c>
      <c r="O193" s="629">
        <f xml:space="preserve"> Update!O484</f>
        <v>4.5036977792548227E-2</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1.5149421888993446E-2</v>
      </c>
      <c r="N194" s="480">
        <f xml:space="preserve"> Update!N485</f>
        <v>1.5708929696260851E-2</v>
      </c>
      <c r="O194" s="480">
        <f xml:space="preserve"> Update!O485</f>
        <v>1.6979306020371052E-2</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0.33716271506434259</v>
      </c>
      <c r="N195" s="480">
        <f xml:space="preserve"> Update!N486</f>
        <v>0.34961501672841011</v>
      </c>
      <c r="O195" s="480">
        <f xml:space="preserve"> Update!O486</f>
        <v>0.3778882758487232</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0.34925712103848205</v>
      </c>
      <c r="N199" s="480">
        <f xml:space="preserve"> Update!N488</f>
        <v>0.34467722948263607</v>
      </c>
      <c r="O199" s="480">
        <f xml:space="preserve"> Update!O488</f>
        <v>0.34000953263571893</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2.8189942249130587E-3</v>
      </c>
      <c r="N200" s="629">
        <f xml:space="preserve"> Update!N489</f>
        <v>1.3145397033075453E-2</v>
      </c>
      <c r="O200" s="629">
        <f xml:space="preserve"> Update!O489</f>
        <v>3.2702200869671329E-2</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1.5139272956325988E-2</v>
      </c>
      <c r="N201" s="480">
        <f xml:space="preserve"> Update!N490</f>
        <v>1.538637294017557E-2</v>
      </c>
      <c r="O201" s="480">
        <f xml:space="preserve"> Update!O490</f>
        <v>1.6026604540731775E-2</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0.33693684230706938</v>
      </c>
      <c r="N203" s="480">
        <f xml:space="preserve"> Update!N492</f>
        <v>0.34243625357553592</v>
      </c>
      <c r="O203" s="480">
        <f xml:space="preserve"> Update!O492</f>
        <v>0.35668512896465848</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1.9093974657230162</v>
      </c>
      <c r="O207" s="480">
        <f xml:space="preserve"> Update!O494</f>
        <v>4.2258807664835647</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7.2821137092671184E-2</v>
      </c>
      <c r="O208" s="629">
        <f xml:space="preserve"> Update!O495</f>
        <v>0.40644625639036674</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1.907530188572597</v>
      </c>
      <c r="N209" s="480">
        <f xml:space="preserve"> Update!N496</f>
        <v>2.4108927754109009</v>
      </c>
      <c r="O209" s="480">
        <f xml:space="preserve"> Update!O496</f>
        <v>2.9010582075459777</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4.1011899054310824E-2</v>
      </c>
      <c r="N210" s="480">
        <f xml:space="preserve"> Update!N497</f>
        <v>0.13706959459240869</v>
      </c>
      <c r="O210" s="480">
        <f xml:space="preserve"> Update!O497</f>
        <v>0.26156281344581767</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1.8665182895182861</v>
      </c>
      <c r="N211" s="480">
        <f xml:space="preserve"> Update!N498</f>
        <v>4.2560417836341795</v>
      </c>
      <c r="O211" s="480">
        <f xml:space="preserve"> Update!O498</f>
        <v>7.2718224169740919</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0.34287808559204902</v>
      </c>
      <c r="N215" s="480">
        <f xml:space="preserve"> Update!N507</f>
        <v>0.3470880359742462</v>
      </c>
      <c r="O215" s="480">
        <f xml:space="preserve"> Update!O507</f>
        <v>0.37492574392756228</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0.34264838398169617</v>
      </c>
      <c r="N216" s="480">
        <f xml:space="preserve"> Update!N508</f>
        <v>0.33996116017019284</v>
      </c>
      <c r="O216" s="480">
        <f xml:space="preserve"> Update!O508</f>
        <v>0.353888823421736</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0.92822561397230796</v>
      </c>
      <c r="N217" s="480">
        <f xml:space="preserve"> Update!N509</f>
        <v>3.0285460116477285</v>
      </c>
      <c r="O217" s="480">
        <f xml:space="preserve"> Update!O509</f>
        <v>5.7756561014509753</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1.613752083546053</v>
      </c>
      <c r="N218" s="480">
        <f xml:space="preserve"> Update!N510</f>
        <v>3.7155952077921675</v>
      </c>
      <c r="O218" s="480">
        <f xml:space="preserve"> Update!O510</f>
        <v>6.5044706688002734</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0.61656101907360983</v>
      </c>
      <c r="N223" s="480">
        <f xml:space="preserve"> Update!N535</f>
        <v>1.3693011247575908</v>
      </c>
      <c r="O223" s="480">
        <f xml:space="preserve"> Update!O535</f>
        <v>2.203722592184659</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0.36544999999999994</v>
      </c>
      <c r="N227" s="493">
        <f xml:space="preserve"> Inp!N$214</f>
        <v>0.57430000000000003</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0.56330556105112672</v>
      </c>
      <c r="N228" s="480">
        <f xml:space="preserve"> Update!N543</f>
        <v>1.965974089870711</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6.512281615137816E-2</v>
      </c>
      <c r="O232" s="493">
        <f xml:space="preserve"> Update!O$562</f>
        <v>9.3285549525550016E-2</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0</v>
      </c>
      <c r="N239" s="626">
        <f xml:space="preserve"> Update!N680</f>
        <v>0</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0</v>
      </c>
      <c r="N240" s="626">
        <f xml:space="preserve"> Update!N681</f>
        <v>0</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0</v>
      </c>
      <c r="N241" s="626">
        <f xml:space="preserve"> Update!N682</f>
        <v>0</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0</v>
      </c>
      <c r="N242" s="626">
        <f xml:space="preserve"> Update!N683</f>
        <v>0</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0</v>
      </c>
      <c r="N244" s="626">
        <f xml:space="preserve"> Update!N685</f>
        <v>0</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0</v>
      </c>
      <c r="N249" s="480">
        <f xml:space="preserve"> Update!N663</f>
        <v>0</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v>
      </c>
      <c r="N250" s="629">
        <f xml:space="preserve"> Update!N664</f>
        <v>0</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0</v>
      </c>
      <c r="N251" s="480">
        <f xml:space="preserve"> Update!N665</f>
        <v>0</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0</v>
      </c>
      <c r="N252" s="480">
        <f xml:space="preserve"> Update!N666</f>
        <v>0</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0</v>
      </c>
      <c r="N256" s="480">
        <f xml:space="preserve"> Update!N668</f>
        <v>0</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v>
      </c>
      <c r="N257" s="629">
        <f xml:space="preserve"> Update!N669</f>
        <v>0</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0</v>
      </c>
      <c r="N258" s="480">
        <f xml:space="preserve"> Update!N670</f>
        <v>0</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0</v>
      </c>
      <c r="N260" s="480">
        <f xml:space="preserve"> Update!N672</f>
        <v>0</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0</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0</v>
      </c>
      <c r="N266" s="480">
        <f xml:space="preserve"> Update!N676</f>
        <v>0</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v>
      </c>
      <c r="N267" s="480">
        <f xml:space="preserve"> Update!N677</f>
        <v>0</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0</v>
      </c>
      <c r="N268" s="480">
        <f xml:space="preserve"> Update!N678</f>
        <v>0</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0</v>
      </c>
      <c r="N272" s="480">
        <f xml:space="preserve"> Update!N687</f>
        <v>0</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0</v>
      </c>
      <c r="N273" s="480">
        <f xml:space="preserve"> Update!N688</f>
        <v>0</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0</v>
      </c>
      <c r="N274" s="480">
        <f xml:space="preserve"> Update!N689</f>
        <v>0</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0</v>
      </c>
      <c r="N275" s="480">
        <f xml:space="preserve"> Update!N690</f>
        <v>0</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0</v>
      </c>
      <c r="N280" s="480">
        <f xml:space="preserve"> Update!N715</f>
        <v>0</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0.36544999999999994</v>
      </c>
      <c r="N284" s="493">
        <f xml:space="preserve"> Inp!N$214</f>
        <v>0.57430000000000003</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0</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0</v>
      </c>
      <c r="N289" s="493">
        <f xml:space="preserve"> Update!N$742</f>
        <v>0</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0.36544999999999994</v>
      </c>
      <c r="N341" s="493">
        <f xml:space="preserve"> Inp!N$214</f>
        <v>0.57430000000000003</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J3:CA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61" activePane="bottomLeft" state="frozen"/>
      <selection pane="bottomLeft" sqref="A1:XFD1048576"/>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Hafren Dyfrdwy</v>
      </c>
      <c r="R1" s="454"/>
      <c r="S1" s="454"/>
      <c r="T1" s="454"/>
    </row>
    <row r="2" spans="1:79" s="460" customFormat="1" ht="28.5">
      <c r="A2" s="142" t="str">
        <f xml:space="preserve"> "Update of the PR19 RCVs for publication in Spring " &amp; Inp!$F$17</f>
        <v>Update of the PR19 RCVs for publication in Spring 2023</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73.753674459618736</v>
      </c>
      <c r="N10" s="626">
        <f xml:space="preserve"> Update!N947</f>
        <v>81.47275781144765</v>
      </c>
      <c r="O10" s="626">
        <f xml:space="preserve"> Update!O947</f>
        <v>90.858508966880919</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0.61783210164053348</v>
      </c>
      <c r="N11" s="626">
        <f xml:space="preserve"> Update!N948</f>
        <v>3.8080118591080412</v>
      </c>
      <c r="O11" s="626">
        <f xml:space="preserve"> Update!O948</f>
        <v>9.8921354187059904</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10.197989211939937</v>
      </c>
      <c r="N12" s="626">
        <f xml:space="preserve"> Update!N949</f>
        <v>11.611809005245195</v>
      </c>
      <c r="O12" s="626">
        <f xml:space="preserve"> Update!O949</f>
        <v>12.41826753193204</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4.9734785066053853</v>
      </c>
      <c r="N13" s="626">
        <f xml:space="preserve"> Update!N950</f>
        <v>5.6602442416409975</v>
      </c>
      <c r="O13" s="626">
        <f xml:space="preserve"> Update!O950</f>
        <v>6.6014573147074085</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79.596017266593876</v>
      </c>
      <c r="N15" s="626">
        <f xml:space="preserve"> Update!N952</f>
        <v>91.232334434159895</v>
      </c>
      <c r="O15" s="626">
        <f xml:space="preserve"> Update!O952</f>
        <v>106.56745460281157</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58.635224945203859</v>
      </c>
      <c r="N19" s="488">
        <f xml:space="preserve"> Update!N140</f>
        <v>58.766511756355293</v>
      </c>
      <c r="O19" s="488">
        <f xml:space="preserve"> Update!O140</f>
        <v>59.688383884272135</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0.49118534803164865</v>
      </c>
      <c r="N20" s="626">
        <f xml:space="preserve"> Update!N141</f>
        <v>2.7982719817437154</v>
      </c>
      <c r="O20" s="626">
        <f xml:space="preserve"> Update!O141</f>
        <v>6.6573920068915671</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2.0732082797608418</v>
      </c>
      <c r="N21" s="626">
        <f xml:space="preserve"> Update!N142</f>
        <v>2.2818047321330739</v>
      </c>
      <c r="O21" s="626">
        <f xml:space="preserve"> Update!O142</f>
        <v>1.4622257332220308</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3.7902699092863057</v>
      </c>
      <c r="N22" s="626">
        <f xml:space="preserve"> Update!N143</f>
        <v>3.9504582245624245</v>
      </c>
      <c r="O22" s="626">
        <f xml:space="preserve"> Update!O143</f>
        <v>4.2258439917398096</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57.409348663710098</v>
      </c>
      <c r="N24" s="488">
        <f xml:space="preserve"> Update!N145</f>
        <v>59.896130245669646</v>
      </c>
      <c r="O24" s="488">
        <f xml:space="preserve"> Update!O145</f>
        <v>63.582157632645917</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14.419912880571371</v>
      </c>
      <c r="N28" s="626">
        <f xml:space="preserve"> Update!N320</f>
        <v>20.10679694416077</v>
      </c>
      <c r="O28" s="626">
        <f xml:space="preserve"> Update!O320</f>
        <v>26.254404179412969</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0.12079513523566431</v>
      </c>
      <c r="N29" s="626">
        <f xml:space="preserve"> Update!N321</f>
        <v>0.90382381253984845</v>
      </c>
      <c r="O29" s="626">
        <f xml:space="preserve"> Update!O321</f>
        <v>2.7505579767618391</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6.217250743606499</v>
      </c>
      <c r="N30" s="626">
        <f xml:space="preserve"> Update!N322</f>
        <v>6.9191114977012216</v>
      </c>
      <c r="O30" s="626">
        <f xml:space="preserve"> Update!O322</f>
        <v>8.0549835911640315</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1.1119080034194488</v>
      </c>
      <c r="N31" s="626">
        <f xml:space="preserve"> Update!N323</f>
        <v>1.5416211198497272</v>
      </c>
      <c r="O31" s="626">
        <f xml:space="preserve"> Update!O323</f>
        <v>2.0810445989606787</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19.646050755994089</v>
      </c>
      <c r="N33" s="626">
        <f xml:space="preserve"> Update!N325</f>
        <v>26.388111134552112</v>
      </c>
      <c r="O33" s="626">
        <f xml:space="preserve"> Update!O325</f>
        <v>34.978901148378156</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0.6985366338435105</v>
      </c>
      <c r="N37" s="626">
        <f xml:space="preserve"> Update!N500</f>
        <v>2.5994491109315927</v>
      </c>
      <c r="O37" s="626">
        <f xml:space="preserve"> Update!O500</f>
        <v>4.9157209031958295</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5.8516183732206534E-3</v>
      </c>
      <c r="N38" s="626">
        <f xml:space="preserve"> Update!N501</f>
        <v>0.10591606482447723</v>
      </c>
      <c r="O38" s="626">
        <f xml:space="preserve"> Update!O501</f>
        <v>0.48418543505258627</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1.907530188572597</v>
      </c>
      <c r="N39" s="626">
        <f xml:space="preserve"> Update!N502</f>
        <v>2.4108927754109009</v>
      </c>
      <c r="O39" s="626">
        <f xml:space="preserve"> Update!O502</f>
        <v>2.9010582075459777</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7.1300593899630255E-2</v>
      </c>
      <c r="N40" s="626">
        <f xml:space="preserve"> Update!N503</f>
        <v>0.16816489722884512</v>
      </c>
      <c r="O40" s="626">
        <f xml:space="preserve"> Update!O503</f>
        <v>0.29456872400692047</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2.5406178468896981</v>
      </c>
      <c r="N42" s="488">
        <f xml:space="preserve"> Update!N505</f>
        <v>4.9480930539381252</v>
      </c>
      <c r="O42" s="488">
        <f xml:space="preserve"> Update!O505</f>
        <v>8.0063958217874731</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0</v>
      </c>
      <c r="N46" s="626">
        <f xml:space="preserve"> Update!N680</f>
        <v>0</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0</v>
      </c>
      <c r="N47" s="626">
        <f xml:space="preserve"> Update!N681</f>
        <v>0</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0</v>
      </c>
      <c r="N48" s="626">
        <f xml:space="preserve"> Update!N682</f>
        <v>0</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0</v>
      </c>
      <c r="N49" s="626">
        <f xml:space="preserve"> Update!N683</f>
        <v>0</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0</v>
      </c>
      <c r="N51" s="488">
        <f xml:space="preserve"> Update!N685</f>
        <v>0</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35.835664965650878</v>
      </c>
      <c r="N65" s="480">
        <f xml:space="preserve"> Update!N954</f>
        <v>35.524806552906313</v>
      </c>
      <c r="O65" s="480">
        <f xml:space="preserve"> Update!O954</f>
        <v>37.579894188821584</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35.811657861386827</v>
      </c>
      <c r="N66" s="480">
        <f xml:space="preserve"> Update!N955</f>
        <v>34.795363708370012</v>
      </c>
      <c r="O66" s="480">
        <f xml:space="preserve"> Update!O955</f>
        <v>35.471302662440984</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4.921227365839929</v>
      </c>
      <c r="N67" s="480">
        <f xml:space="preserve"> Update!N956</f>
        <v>15.373280207872787</v>
      </c>
      <c r="O67" s="480">
        <f xml:space="preserve"> Update!O956</f>
        <v>27.535413675935871</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76.568550192877623</v>
      </c>
      <c r="N68" s="480">
        <f xml:space="preserve"> Update!N957</f>
        <v>85.693450469149113</v>
      </c>
      <c r="O68" s="480">
        <f xml:space="preserve"> Update!O957</f>
        <v>100.58661052719845</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29.254297371484839</v>
      </c>
      <c r="N74" s="480">
        <f xml:space="preserve"> Update!N994</f>
        <v>31.580441773012488</v>
      </c>
      <c r="O74" s="480">
        <f xml:space="preserve"> Update!O994</f>
        <v>34.078866271673384</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0.36544999999999994</v>
      </c>
      <c r="N79" s="493">
        <f xml:space="preserve"> Inp!N$214</f>
        <v>0.57430000000000003</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26.727457436022831</v>
      </c>
      <c r="N80" s="480">
        <f xml:space="preserve"> Update!N1014</f>
        <v>45.341619275602682</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7.2335694072678258E-2</v>
      </c>
      <c r="O85" s="493">
        <f xml:space="preserve"> Update!O$1033</f>
        <v>0.1151765790004855</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J3:CA3">
    <cfRule type="cellIs" dxfId="5" priority="1" operator="equal">
      <formula>"Post-Fcst"</formula>
    </cfRule>
    <cfRule type="cellIs" dxfId="4" priority="2" operator="equal">
      <formula>"Forecast"</formula>
    </cfRule>
    <cfRule type="cellIs" dxfId="3"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202</v>
      </c>
      <c r="C7" s="76" t="s">
        <v>1439</v>
      </c>
      <c r="D7" s="389" t="s">
        <v>1440</v>
      </c>
      <c r="E7" s="77"/>
      <c r="F7" s="77"/>
    </row>
    <row r="8" spans="1:8">
      <c r="A8" s="264">
        <v>2023</v>
      </c>
      <c r="B8" s="392" t="s">
        <v>1441</v>
      </c>
      <c r="C8" s="76" t="s">
        <v>1442</v>
      </c>
      <c r="D8" s="389" t="s">
        <v>1443</v>
      </c>
      <c r="E8" s="78"/>
      <c r="F8" s="78"/>
    </row>
    <row r="9" spans="1:8">
      <c r="A9" s="264">
        <v>2024</v>
      </c>
      <c r="B9" s="76" t="s">
        <v>1444</v>
      </c>
      <c r="C9" s="76" t="s">
        <v>1445</v>
      </c>
      <c r="D9" s="389" t="s">
        <v>1446</v>
      </c>
      <c r="E9" s="78"/>
      <c r="F9" s="78"/>
    </row>
    <row r="10" spans="1:8">
      <c r="A10" s="264">
        <v>2025</v>
      </c>
      <c r="B10" s="76" t="s">
        <v>1447</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Hafren Dyfrdwy</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1</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1.1806332960179113</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1.2166959859267552</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1.0884120171673819</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1.1806332960179113</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1.2166959859267552</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1.0884120171673819</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28.076083342675442</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28.197888751633148</v>
      </c>
      <c r="N29" s="181">
        <f xml:space="preserve"> PR19FDPublishedTables!N$28</f>
        <v>26.668676344288752</v>
      </c>
      <c r="O29" s="181">
        <f xml:space="preserve"> PR19FDPublishedTables!O$28</f>
        <v>25.25177515142968</v>
      </c>
      <c r="P29" s="181">
        <f xml:space="preserve"> PR19FDPublishedTables!P$28</f>
        <v>23.915830110705333</v>
      </c>
      <c r="Q29" s="181">
        <f xml:space="preserve"> PR19FDPublishedTables!Q$28</f>
        <v>22.650563235818083</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1.7764669913528846</v>
      </c>
      <c r="N30" s="181">
        <f xml:space="preserve"> PR19FDPublishedTables!N$29</f>
        <v>1.6801266096901966</v>
      </c>
      <c r="O30" s="181">
        <f xml:space="preserve"> PR19FDPublishedTables!O$29</f>
        <v>1.5908618345400722</v>
      </c>
      <c r="P30" s="181">
        <f xml:space="preserve"> PR19FDPublishedTables!P$29</f>
        <v>1.5066972969744332</v>
      </c>
      <c r="Q30" s="181">
        <f xml:space="preserve"> PR19FDPublishedTables!Q$29</f>
        <v>1.426985483856535</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26.421421760280264</v>
      </c>
      <c r="N31" s="181">
        <f xml:space="preserve"> PR19FDPublishedTables!N$30</f>
        <v>24.988549734598557</v>
      </c>
      <c r="O31" s="181">
        <f xml:space="preserve"> PR19FDPublishedTables!O$30</f>
        <v>23.660913316889609</v>
      </c>
      <c r="P31" s="181">
        <f xml:space="preserve"> PR19FDPublishedTables!P$30</f>
        <v>22.409132813730899</v>
      </c>
      <c r="Q31" s="181">
        <f xml:space="preserve"> PR19FDPublishedTables!Q$30</f>
        <v>21.22357775196155</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27.309655255956706</v>
      </c>
      <c r="N32" s="181">
        <f xml:space="preserve"> PR19FDPublishedTables!N$34</f>
        <v>25.828613039443653</v>
      </c>
      <c r="O32" s="181">
        <f xml:space="preserve"> PR19FDPublishedTables!O$34</f>
        <v>24.456344234159644</v>
      </c>
      <c r="P32" s="181">
        <f xml:space="preserve"> PR19FDPublishedTables!P$34</f>
        <v>23.162481462218118</v>
      </c>
      <c r="Q32" s="181">
        <f xml:space="preserve"> PR19FDPublishedTables!Q$34</f>
        <v>21.937070493889816</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28.076083342675442</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28.076083342675442</v>
      </c>
      <c r="N35" s="181">
        <f xml:space="preserve"> PR19FDPublishedTables!N$72</f>
        <v>26.307290092086884</v>
      </c>
      <c r="O35" s="181">
        <f xml:space="preserve"> PR19FDPublishedTables!O$72</f>
        <v>24.649930816285394</v>
      </c>
      <c r="P35" s="181">
        <f xml:space="preserve"> PR19FDPublishedTables!P$72</f>
        <v>23.096985174859434</v>
      </c>
      <c r="Q35" s="181">
        <f xml:space="preserve"> PR19FDPublishedTables!Q$72</f>
        <v>21.641875108843294</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1.768793250588552</v>
      </c>
      <c r="N36" s="181">
        <f xml:space="preserve"> PR19FDPublishedTables!N$73</f>
        <v>1.6573592758014701</v>
      </c>
      <c r="O36" s="181">
        <f xml:space="preserve"> PR19FDPublishedTables!O$73</f>
        <v>1.5529456414259821</v>
      </c>
      <c r="P36" s="181">
        <f xml:space="preserve"> PR19FDPublishedTables!P$73</f>
        <v>1.4551100660161389</v>
      </c>
      <c r="Q36" s="181">
        <f xml:space="preserve"> PR19FDPublishedTables!Q$73</f>
        <v>1.3634381318571254</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26.307290092086891</v>
      </c>
      <c r="N38" s="181">
        <f xml:space="preserve"> PR19FDPublishedTables!N$75</f>
        <v>24.649930816285412</v>
      </c>
      <c r="O38" s="181">
        <f xml:space="preserve"> PR19FDPublishedTables!O$75</f>
        <v>23.096985174859412</v>
      </c>
      <c r="P38" s="181">
        <f xml:space="preserve"> PR19FDPublishedTables!P$75</f>
        <v>21.641875108843294</v>
      </c>
      <c r="Q38" s="181">
        <f xml:space="preserve"> PR19FDPublishedTables!Q$75</f>
        <v>20.278436976986168</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27.191686717381167</v>
      </c>
      <c r="N39" s="181">
        <f xml:space="preserve"> PR19FDPublishedTables!N$79</f>
        <v>25.478610454186146</v>
      </c>
      <c r="O39" s="181">
        <f xml:space="preserve"> PR19FDPublishedTables!O$79</f>
        <v>23.873457995572402</v>
      </c>
      <c r="P39" s="181">
        <f xml:space="preserve"> PR19FDPublishedTables!P$79</f>
        <v>22.369430141851364</v>
      </c>
      <c r="Q39" s="181">
        <f xml:space="preserve"> PR19FDPublishedTables!Q$79</f>
        <v>20.960156042914733</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1.9075376139599129</v>
      </c>
      <c r="O42" s="181">
        <f xml:space="preserve"> PR19FDPublishedTables!O$110</f>
        <v>3.7642839249445643</v>
      </c>
      <c r="P42" s="181">
        <f xml:space="preserve"> PR19FDPublishedTables!P$110</f>
        <v>4.6910777335560008</v>
      </c>
      <c r="Q42" s="181">
        <f xml:space="preserve"> PR19FDPublishedTables!Q$110</f>
        <v>5.4731061075491967</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1.9695793639235095</v>
      </c>
      <c r="N43" s="181">
        <f xml:space="preserve"> PR19FDPublishedTables!N$111</f>
        <v>2.04121959800116</v>
      </c>
      <c r="O43" s="181">
        <f xml:space="preserve"> PR19FDPublishedTables!O$111</f>
        <v>1.2018004087588536</v>
      </c>
      <c r="P43" s="181">
        <f xml:space="preserve"> PR19FDPublishedTables!P$111</f>
        <v>1.1126135995944515</v>
      </c>
      <c r="Q43" s="181">
        <f xml:space="preserve"> PR19FDPublishedTables!Q$111</f>
        <v>1.0878848003717887</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6.2041749963590444E-2</v>
      </c>
      <c r="N44" s="181">
        <f xml:space="preserve"> PR19FDPublishedTables!N$112</f>
        <v>0.18447328701651086</v>
      </c>
      <c r="O44" s="181">
        <f xml:space="preserve"> PR19FDPublishedTables!O$112</f>
        <v>0.27500660014741107</v>
      </c>
      <c r="P44" s="181">
        <f xml:space="preserve"> PR19FDPublishedTables!P$112</f>
        <v>0.33058522560125325</v>
      </c>
      <c r="Q44" s="181">
        <f xml:space="preserve"> PR19FDPublishedTables!Q$112</f>
        <v>0.37907405598731103</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1.9075376139599192</v>
      </c>
      <c r="N45" s="181">
        <f xml:space="preserve"> PR19FDPublishedTables!N$113</f>
        <v>3.7642839249445625</v>
      </c>
      <c r="O45" s="181">
        <f xml:space="preserve"> PR19FDPublishedTables!O$113</f>
        <v>4.691077733556007</v>
      </c>
      <c r="P45" s="181">
        <f xml:space="preserve"> PR19FDPublishedTables!P$113</f>
        <v>5.4731061075491985</v>
      </c>
      <c r="Q45" s="181">
        <f xml:space="preserve"> PR19FDPublishedTables!Q$113</f>
        <v>6.181916851933674</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0.95376880697995958</v>
      </c>
      <c r="N46" s="181">
        <f xml:space="preserve"> PR19FDPublishedTables!N$117</f>
        <v>2.8359107694522376</v>
      </c>
      <c r="O46" s="181">
        <f xml:space="preserve"> PR19FDPublishedTables!O$117</f>
        <v>4.2276808292502857</v>
      </c>
      <c r="P46" s="181">
        <f xml:space="preserve"> PR19FDPublishedTables!P$117</f>
        <v>5.0820919205525996</v>
      </c>
      <c r="Q46" s="181">
        <f xml:space="preserve"> PR19FDPublishedTables!Q$117</f>
        <v>5.8275114797414354</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27.309655255956706</v>
      </c>
      <c r="N48" s="196">
        <f t="shared" si="4"/>
        <v>25.828613039443653</v>
      </c>
      <c r="O48" s="196">
        <f t="shared" si="4"/>
        <v>24.456344234159644</v>
      </c>
      <c r="P48" s="196">
        <f t="shared" si="4"/>
        <v>23.162481462218118</v>
      </c>
      <c r="Q48" s="196">
        <f t="shared" si="4"/>
        <v>21.937070493889816</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27.191686717381167</v>
      </c>
      <c r="N49" s="196">
        <f t="shared" si="5"/>
        <v>25.478610454186146</v>
      </c>
      <c r="O49" s="196">
        <f t="shared" si="5"/>
        <v>23.873457995572402</v>
      </c>
      <c r="P49" s="196">
        <f t="shared" si="5"/>
        <v>22.369430141851364</v>
      </c>
      <c r="Q49" s="196">
        <f t="shared" si="5"/>
        <v>20.960156042914733</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0.95376880697995958</v>
      </c>
      <c r="N50" s="196">
        <f t="shared" si="6"/>
        <v>2.8359107694522376</v>
      </c>
      <c r="O50" s="196">
        <f t="shared" si="6"/>
        <v>4.2276808292502857</v>
      </c>
      <c r="P50" s="196">
        <f t="shared" si="6"/>
        <v>5.0820919205525996</v>
      </c>
      <c r="Q50" s="196">
        <f t="shared" si="6"/>
        <v>5.8275114797414354</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55.455110780317831</v>
      </c>
      <c r="N51" s="320">
        <f t="shared" si="7"/>
        <v>54.14313426308204</v>
      </c>
      <c r="O51" s="320">
        <f xml:space="preserve"> SUM(O48:O50)</f>
        <v>52.557483058982328</v>
      </c>
      <c r="P51" s="320">
        <f t="shared" si="7"/>
        <v>50.614003524622078</v>
      </c>
      <c r="Q51" s="320">
        <f t="shared" si="7"/>
        <v>48.724738016545984</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1.1806332960179113</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1.2166959859267552</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29.681513475651595</v>
      </c>
      <c r="N60" s="196">
        <f t="shared" si="10"/>
        <v>29.811937893263778</v>
      </c>
      <c r="O60" s="196">
        <f t="shared" si="10"/>
        <v>30.723733464269472</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1.8699353489660464</v>
      </c>
      <c r="N61" s="196">
        <f t="shared" si="11"/>
        <v>1.8781520872756237</v>
      </c>
      <c r="O61" s="196">
        <f t="shared" si="11"/>
        <v>1.9355952082489798</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29.256958109846984</v>
      </c>
      <c r="M62" s="196">
        <f t="shared" si="12"/>
        <v>27.81157812668555</v>
      </c>
      <c r="N62" s="196">
        <f t="shared" si="12"/>
        <v>27.933785805988155</v>
      </c>
      <c r="O62" s="196">
        <f t="shared" si="12"/>
        <v>28.788138256020495</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29.553299306171407</v>
      </c>
      <c r="N64" s="196">
        <f t="shared" si="13"/>
        <v>29.407957419428648</v>
      </c>
      <c r="O64" s="196">
        <f t="shared" si="13"/>
        <v>29.991471877546665</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1.8618578562887975</v>
      </c>
      <c r="N65" s="196">
        <f t="shared" si="14"/>
        <v>1.8527013174240008</v>
      </c>
      <c r="O65" s="196">
        <f t="shared" si="14"/>
        <v>1.8894627282854426</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29.256958109846984</v>
      </c>
      <c r="M67" s="196">
        <f t="shared" si="16"/>
        <v>27.69144144988261</v>
      </c>
      <c r="N67" s="196">
        <f t="shared" si="16"/>
        <v>27.555256102004645</v>
      </c>
      <c r="O67" s="196">
        <f t="shared" si="16"/>
        <v>28.102009149261221</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2.1323665315176386</v>
      </c>
      <c r="O69" s="196">
        <f t="shared" si="17"/>
        <v>4.5799891413686629</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2.0732082797608418</v>
      </c>
      <c r="N70" s="196">
        <f t="shared" si="18"/>
        <v>2.2818047321330739</v>
      </c>
      <c r="O70" s="196">
        <f t="shared" si="18"/>
        <v>1.4622257332220308</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6.5306060812466399E-2</v>
      </c>
      <c r="N71" s="196">
        <f t="shared" si="19"/>
        <v>0.20621594054780282</v>
      </c>
      <c r="O71" s="196">
        <f t="shared" si="19"/>
        <v>0.33459942650271923</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2.0079022189483751</v>
      </c>
      <c r="N72" s="196">
        <f t="shared" si="20"/>
        <v>4.2079553231029099</v>
      </c>
      <c r="O72" s="196">
        <f t="shared" si="20"/>
        <v>5.7076154480879744</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28.591501380636593</v>
      </c>
      <c r="N74" s="196">
        <f t="shared" si="21"/>
        <v>28.03435098332066</v>
      </c>
      <c r="O74" s="196">
        <f t="shared" si="21"/>
        <v>28.873974301724541</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28.467995697319026</v>
      </c>
      <c r="N75" s="196">
        <f t="shared" si="22"/>
        <v>27.654458524318152</v>
      </c>
      <c r="O75" s="196">
        <f t="shared" si="22"/>
        <v>28.185799400657803</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0.99853630175824526</v>
      </c>
      <c r="N76" s="196">
        <f t="shared" si="23"/>
        <v>3.0780947372896752</v>
      </c>
      <c r="O76" s="196">
        <f t="shared" si="23"/>
        <v>4.991340751949501</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58.058033379713862</v>
      </c>
      <c r="N77" s="243">
        <f t="shared" si="24"/>
        <v>58.766904244928483</v>
      </c>
      <c r="O77" s="243">
        <f t="shared" si="24"/>
        <v>62.051114454331845</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29.256958109846984</v>
      </c>
      <c r="M81" s="318">
        <f t="shared" si="25"/>
        <v>27.81157812668555</v>
      </c>
      <c r="N81" s="318">
        <f t="shared" si="25"/>
        <v>27.933785805988155</v>
      </c>
      <c r="O81" s="318">
        <f t="shared" si="25"/>
        <v>28.788138256020495</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29.256958109846984</v>
      </c>
      <c r="M82" s="318">
        <f t="shared" si="26"/>
        <v>27.69144144988261</v>
      </c>
      <c r="N82" s="318">
        <f t="shared" si="26"/>
        <v>27.555256102004645</v>
      </c>
      <c r="O82" s="318">
        <f t="shared" si="26"/>
        <v>28.102009149261221</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2.0079022189483751</v>
      </c>
      <c r="N83" s="318">
        <f t="shared" si="27"/>
        <v>4.2079553231029099</v>
      </c>
      <c r="O83" s="318">
        <f t="shared" si="27"/>
        <v>5.7076154480879744</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58.513916219693968</v>
      </c>
      <c r="M84" s="319">
        <f t="shared" si="28"/>
        <v>57.510921795516538</v>
      </c>
      <c r="N84" s="319">
        <f t="shared" si="28"/>
        <v>59.696997231095708</v>
      </c>
      <c r="O84" s="319">
        <f t="shared" si="28"/>
        <v>62.597762853369687</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29.553299306171404</v>
      </c>
      <c r="N86" s="318">
        <f xml:space="preserve"> M81 * N$21</f>
        <v>29.535541036999696</v>
      </c>
      <c r="O86" s="318">
        <f t="shared" ref="O86:Q86" si="30" xml:space="preserve"> N81 * O$21</f>
        <v>30.403468156217148</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29.553299306171404</v>
      </c>
      <c r="N87" s="318">
        <f t="shared" si="29"/>
        <v>29.407957419428662</v>
      </c>
      <c r="O87" s="318">
        <f t="shared" si="29"/>
        <v>29.991471877546683</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2.1323665315176457</v>
      </c>
      <c r="O88" s="318">
        <f t="shared" si="29"/>
        <v>4.5799891413686602</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59.106598612342808</v>
      </c>
      <c r="N89" s="319">
        <f t="shared" ref="N89" si="36" xml:space="preserve"> SUM(N86:N88)</f>
        <v>61.075864987946005</v>
      </c>
      <c r="O89" s="319">
        <f t="shared" ref="O89" si="37" xml:space="preserve"> SUM(O86:O88)</f>
        <v>64.974929175132488</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59.106598612342808</v>
      </c>
      <c r="N91" s="196">
        <f t="shared" si="40"/>
        <v>61.075864987946005</v>
      </c>
      <c r="O91" s="196">
        <f t="shared" si="40"/>
        <v>64.974929175132488</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58.513916219693968</v>
      </c>
      <c r="N92" s="196">
        <f t="shared" si="41"/>
        <v>57.510921795516538</v>
      </c>
      <c r="O92" s="196">
        <f t="shared" si="41"/>
        <v>59.696997231095708</v>
      </c>
      <c r="P92" s="196">
        <f t="shared" si="41"/>
        <v>62.597762853369687</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1</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0.5926823926488396</v>
      </c>
      <c r="N94" s="320">
        <f t="shared" si="43"/>
        <v>3.5649431924294674</v>
      </c>
      <c r="O94" s="320">
        <f t="shared" si="43"/>
        <v>5.27793194403678</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58.058033379713862</v>
      </c>
      <c r="N99" s="195">
        <f t="shared" si="44"/>
        <v>58.766904244928483</v>
      </c>
      <c r="O99" s="195">
        <f t="shared" si="44"/>
        <v>62.051114454331845</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23.223213351885548</v>
      </c>
      <c r="N100" s="195">
        <f t="shared" si="45"/>
        <v>23.506761697971395</v>
      </c>
      <c r="O100" s="195">
        <f t="shared" si="45"/>
        <v>24.82044578173274</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55.455110780317831</v>
      </c>
      <c r="N101" s="196">
        <f t="shared" si="46"/>
        <v>54.14313426308204</v>
      </c>
      <c r="O101" s="196">
        <f t="shared" si="46"/>
        <v>52.557483058982328</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22.182044312127132</v>
      </c>
      <c r="N102" s="196">
        <f xml:space="preserve"> N98 * N101</f>
        <v>21.657253705232819</v>
      </c>
      <c r="O102" s="196">
        <f t="shared" si="47"/>
        <v>21.022993223592934</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0.36544999999999994</v>
      </c>
      <c r="N106" s="291">
        <f xml:space="preserve"> Inp!N$214</f>
        <v>0.57430000000000003</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58.058033379713862</v>
      </c>
      <c r="N107" s="195">
        <f t="shared" si="48"/>
        <v>58.766904244928483</v>
      </c>
      <c r="O107" s="195">
        <f t="shared" si="48"/>
        <v>62.051114454331845</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21.217308298616427</v>
      </c>
      <c r="N108" s="195">
        <f t="shared" si="49"/>
        <v>33.749833107862429</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55.455110780317831</v>
      </c>
      <c r="N109" s="196">
        <f t="shared" si="50"/>
        <v>54.14313426308204</v>
      </c>
      <c r="O109" s="196">
        <f t="shared" si="50"/>
        <v>52.557483058982328</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20.266070234667147</v>
      </c>
      <c r="N110" s="196">
        <f t="shared" si="51"/>
        <v>31.094402007288018</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6.9046324322519048</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6.9345875213164376</v>
      </c>
      <c r="N118" s="181">
        <f xml:space="preserve"> PR19FDPublishedTables!N$203</f>
        <v>6.5585147815870055</v>
      </c>
      <c r="O118" s="181">
        <f xml:space="preserve"> PR19FDPublishedTables!O$203</f>
        <v>6.2100622638299887</v>
      </c>
      <c r="P118" s="181">
        <f xml:space="preserve"> PR19FDPublishedTables!P$203</f>
        <v>5.8815189501737359</v>
      </c>
      <c r="Q118" s="181">
        <f xml:space="preserve"> PR19FDPublishedTables!Q$203</f>
        <v>5.5703572189175272</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0.43687901384293537</v>
      </c>
      <c r="N119" s="181">
        <f xml:space="preserve"> PR19FDPublishedTables!N$204</f>
        <v>0.41318643123998133</v>
      </c>
      <c r="O119" s="181">
        <f xml:space="preserve"> PR19FDPublishedTables!O$204</f>
        <v>0.39123392262128948</v>
      </c>
      <c r="P119" s="181">
        <f xml:space="preserve"> PR19FDPublishedTables!P$204</f>
        <v>0.37053569386094537</v>
      </c>
      <c r="Q119" s="181">
        <f xml:space="preserve"> PR19FDPublishedTables!Q$204</f>
        <v>0.35093250479180377</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6.4977085074735026</v>
      </c>
      <c r="N120" s="181">
        <f xml:space="preserve"> PR19FDPublishedTables!N$205</f>
        <v>6.1453283503470244</v>
      </c>
      <c r="O120" s="181">
        <f xml:space="preserve"> PR19FDPublishedTables!O$205</f>
        <v>5.8188283412086994</v>
      </c>
      <c r="P120" s="181">
        <f xml:space="preserve"> PR19FDPublishedTables!P$205</f>
        <v>5.510983256312791</v>
      </c>
      <c r="Q120" s="181">
        <f xml:space="preserve"> PR19FDPublishedTables!Q$205</f>
        <v>5.2194247141257231</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6.7161480143949701</v>
      </c>
      <c r="N121" s="181">
        <f xml:space="preserve"> PR19FDPublishedTables!N$209</f>
        <v>6.3519215659670145</v>
      </c>
      <c r="O121" s="181">
        <f xml:space="preserve"> PR19FDPublishedTables!O$209</f>
        <v>6.0144453025193441</v>
      </c>
      <c r="P121" s="181">
        <f xml:space="preserve"> PR19FDPublishedTables!P$209</f>
        <v>5.696251103243263</v>
      </c>
      <c r="Q121" s="181">
        <f xml:space="preserve"> PR19FDPublishedTables!Q$209</f>
        <v>5.3948909665216256</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6.9046324322519048</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6.9046324322519057</v>
      </c>
      <c r="N124" s="181">
        <f xml:space="preserve"> PR19FDPublishedTables!N$247</f>
        <v>6.4696405890200346</v>
      </c>
      <c r="O124" s="181">
        <f xml:space="preserve"> PR19FDPublishedTables!O$247</f>
        <v>6.0620532319117757</v>
      </c>
      <c r="P124" s="181">
        <f xml:space="preserve"> PR19FDPublishedTables!P$247</f>
        <v>5.6801438783013332</v>
      </c>
      <c r="Q124" s="181">
        <f xml:space="preserve"> PR19FDPublishedTables!Q$247</f>
        <v>5.3222948139683499</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0.43499184323187018</v>
      </c>
      <c r="N125" s="181">
        <f xml:space="preserve"> PR19FDPublishedTables!N$248</f>
        <v>0.40758735710826155</v>
      </c>
      <c r="O125" s="181">
        <f xml:space="preserve"> PR19FDPublishedTables!O$248</f>
        <v>0.38190935361044193</v>
      </c>
      <c r="P125" s="181">
        <f xml:space="preserve"> PR19FDPublishedTables!P$248</f>
        <v>0.35784906433298364</v>
      </c>
      <c r="Q125" s="181">
        <f xml:space="preserve"> PR19FDPublishedTables!Q$248</f>
        <v>0.33530457328000624</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6.4696405890200355</v>
      </c>
      <c r="N127" s="181">
        <f xml:space="preserve"> PR19FDPublishedTables!N$250</f>
        <v>6.062053231911773</v>
      </c>
      <c r="O127" s="181">
        <f xml:space="preserve"> PR19FDPublishedTables!O$250</f>
        <v>5.680143878301334</v>
      </c>
      <c r="P127" s="181">
        <f xml:space="preserve"> PR19FDPublishedTables!P$250</f>
        <v>5.3222948139683499</v>
      </c>
      <c r="Q127" s="181">
        <f xml:space="preserve"> PR19FDPublishedTables!Q$250</f>
        <v>4.9869902406883435</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6.6871365106359706</v>
      </c>
      <c r="N128" s="181">
        <f xml:space="preserve"> PR19FDPublishedTables!N$254</f>
        <v>6.2658469104659034</v>
      </c>
      <c r="O128" s="181">
        <f xml:space="preserve"> PR19FDPublishedTables!O$254</f>
        <v>5.8710985551065544</v>
      </c>
      <c r="P128" s="181">
        <f xml:space="preserve"> PR19FDPublishedTables!P$254</f>
        <v>5.5012193461348415</v>
      </c>
      <c r="Q128" s="181">
        <f xml:space="preserve"> PR19FDPublishedTables!Q$254</f>
        <v>5.1546425273283472</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5.7204284608673106</v>
      </c>
      <c r="O131" s="181">
        <f xml:space="preserve"> PR19FDPublishedTables!O$285</f>
        <v>11.354655239360444</v>
      </c>
      <c r="P131" s="181">
        <f xml:space="preserve"> PR19FDPublishedTables!P$285</f>
        <v>17.051145069833954</v>
      </c>
      <c r="Q131" s="181">
        <f xml:space="preserve"> PR19FDPublishedTables!Q$285</f>
        <v>22.168409039475851</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5.9064826648087863</v>
      </c>
      <c r="N132" s="181">
        <f xml:space="preserve"> PR19FDPublishedTables!N$286</f>
        <v>6.1895857217633381</v>
      </c>
      <c r="O132" s="181">
        <f xml:space="preserve"> PR19FDPublishedTables!O$286</f>
        <v>6.6203749205505629</v>
      </c>
      <c r="P132" s="181">
        <f xml:space="preserve"> PR19FDPublishedTables!P$286</f>
        <v>6.3928612380396244</v>
      </c>
      <c r="Q132" s="181">
        <f xml:space="preserve"> PR19FDPublishedTables!Q$286</f>
        <v>6.3270648916518555</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0.18605420394147731</v>
      </c>
      <c r="N133" s="181">
        <f xml:space="preserve"> PR19FDPublishedTables!N$287</f>
        <v>0.55535894327018598</v>
      </c>
      <c r="O133" s="181">
        <f xml:space="preserve"> PR19FDPublishedTables!O$287</f>
        <v>0.92388509007704989</v>
      </c>
      <c r="P133" s="181">
        <f xml:space="preserve"> PR19FDPublishedTables!P$287</f>
        <v>1.2755972683977865</v>
      </c>
      <c r="Q133" s="181">
        <f xml:space="preserve"> PR19FDPublishedTables!Q$287</f>
        <v>1.5959123135740065</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5.7204284608673088</v>
      </c>
      <c r="N134" s="181">
        <f xml:space="preserve"> PR19FDPublishedTables!N$288</f>
        <v>11.354655239360463</v>
      </c>
      <c r="O134" s="181">
        <f xml:space="preserve"> PR19FDPublishedTables!O$288</f>
        <v>17.051145069833957</v>
      </c>
      <c r="P134" s="181">
        <f xml:space="preserve"> PR19FDPublishedTables!P$288</f>
        <v>22.168409039475794</v>
      </c>
      <c r="Q134" s="181">
        <f xml:space="preserve"> PR19FDPublishedTables!Q$288</f>
        <v>26.899561617553697</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2.8602142304336544</v>
      </c>
      <c r="N135" s="181">
        <f xml:space="preserve"> PR19FDPublishedTables!N$292</f>
        <v>8.537541850113886</v>
      </c>
      <c r="O135" s="181">
        <f xml:space="preserve"> PR19FDPublishedTables!O$292</f>
        <v>14.2029001545972</v>
      </c>
      <c r="P135" s="181">
        <f xml:space="preserve"> PR19FDPublishedTables!P$292</f>
        <v>19.609777054654874</v>
      </c>
      <c r="Q135" s="181">
        <f xml:space="preserve"> PR19FDPublishedTables!Q$292</f>
        <v>24.533985328514774</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6.7161480143949701</v>
      </c>
      <c r="N137" s="196">
        <f t="shared" si="52"/>
        <v>6.3519215659670145</v>
      </c>
      <c r="O137" s="196">
        <f t="shared" si="52"/>
        <v>6.0144453025193441</v>
      </c>
      <c r="P137" s="196">
        <f t="shared" si="52"/>
        <v>5.696251103243263</v>
      </c>
      <c r="Q137" s="196">
        <f t="shared" si="52"/>
        <v>5.3948909665216256</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6.6871365106359706</v>
      </c>
      <c r="N138" s="196">
        <f t="shared" si="53"/>
        <v>6.2658469104659034</v>
      </c>
      <c r="O138" s="196">
        <f t="shared" si="53"/>
        <v>5.8710985551065544</v>
      </c>
      <c r="P138" s="196">
        <f t="shared" si="53"/>
        <v>5.5012193461348415</v>
      </c>
      <c r="Q138" s="196">
        <f t="shared" si="53"/>
        <v>5.1546425273283472</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2.8602142304336544</v>
      </c>
      <c r="N139" s="196">
        <f t="shared" si="54"/>
        <v>8.537541850113886</v>
      </c>
      <c r="O139" s="196">
        <f t="shared" si="54"/>
        <v>14.2029001545972</v>
      </c>
      <c r="P139" s="196">
        <f t="shared" si="54"/>
        <v>19.609777054654874</v>
      </c>
      <c r="Q139" s="196">
        <f t="shared" si="54"/>
        <v>24.533985328514774</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16.263498755464596</v>
      </c>
      <c r="N140" s="320">
        <f t="shared" si="55"/>
        <v>21.155310326546804</v>
      </c>
      <c r="O140" s="320">
        <f xml:space="preserve"> SUM(O137:O139)</f>
        <v>26.0884440122231</v>
      </c>
      <c r="P140" s="320">
        <f t="shared" si="55"/>
        <v>30.807247504032979</v>
      </c>
      <c r="Q140" s="320">
        <f t="shared" si="55"/>
        <v>35.083518822364745</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1.1806332960179113</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1.2166959859267552</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7.29944907489282</v>
      </c>
      <c r="N149" s="196">
        <f t="shared" si="58"/>
        <v>7.3315238003027625</v>
      </c>
      <c r="O149" s="196">
        <f t="shared" si="58"/>
        <v>7.5557578287571658</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0.45986529171824742</v>
      </c>
      <c r="N150" s="196">
        <f t="shared" si="59"/>
        <v>0.46188599941907404</v>
      </c>
      <c r="O150" s="196">
        <f t="shared" si="59"/>
        <v>0.47601274321170167</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7.1950399693832425</v>
      </c>
      <c r="M151" s="196">
        <f t="shared" si="60"/>
        <v>6.8395837831745725</v>
      </c>
      <c r="N151" s="196">
        <f t="shared" si="60"/>
        <v>6.8696378008836883</v>
      </c>
      <c r="O151" s="196">
        <f t="shared" si="60"/>
        <v>7.079745085545464</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7.2679179064580284</v>
      </c>
      <c r="N153" s="196">
        <f t="shared" si="61"/>
        <v>7.2321745909563484</v>
      </c>
      <c r="O153" s="196">
        <f t="shared" si="61"/>
        <v>7.3756758337413704</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0.45787882810685593</v>
      </c>
      <c r="N154" s="196">
        <f t="shared" si="62"/>
        <v>0.45562699923024924</v>
      </c>
      <c r="O154" s="196">
        <f t="shared" si="62"/>
        <v>0.46466757752570642</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7.1950399693832425</v>
      </c>
      <c r="M156" s="196">
        <f t="shared" si="64"/>
        <v>6.8100390783511724</v>
      </c>
      <c r="N156" s="196">
        <f t="shared" si="64"/>
        <v>6.7765475917260991</v>
      </c>
      <c r="O156" s="196">
        <f t="shared" si="64"/>
        <v>6.9110082562156645</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6.394657754911643</v>
      </c>
      <c r="O158" s="196">
        <f t="shared" si="65"/>
        <v>13.815163451312051</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6.217250743606499</v>
      </c>
      <c r="N159" s="196">
        <f t="shared" si="66"/>
        <v>6.9191114977012216</v>
      </c>
      <c r="O159" s="196">
        <f t="shared" si="66"/>
        <v>8.0549835911640315</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0.19584339842360529</v>
      </c>
      <c r="N160" s="196">
        <f t="shared" si="67"/>
        <v>0.62081545073702227</v>
      </c>
      <c r="O160" s="196">
        <f t="shared" si="67"/>
        <v>1.1240872805543252</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6.0214073451828938</v>
      </c>
      <c r="N161" s="196">
        <f t="shared" si="68"/>
        <v>12.692953801875843</v>
      </c>
      <c r="O161" s="196">
        <f t="shared" si="68"/>
        <v>20.746059761921757</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7.0313870104328622</v>
      </c>
      <c r="N163" s="196">
        <f t="shared" si="69"/>
        <v>6.8943693696174853</v>
      </c>
      <c r="O163" s="196">
        <f t="shared" si="69"/>
        <v>7.1008543812328568</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7.0010137800861019</v>
      </c>
      <c r="N164" s="196">
        <f t="shared" si="70"/>
        <v>6.8009440238816721</v>
      </c>
      <c r="O164" s="196">
        <f t="shared" si="70"/>
        <v>6.9316144383614482</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2.9944654501093755</v>
      </c>
      <c r="N165" s="196">
        <f t="shared" si="71"/>
        <v>9.2666394589353835</v>
      </c>
      <c r="O165" s="196">
        <f t="shared" si="71"/>
        <v>16.768416822535396</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17.026866240628337</v>
      </c>
      <c r="N166" s="243">
        <f t="shared" si="72"/>
        <v>22.961952852434543</v>
      </c>
      <c r="O166" s="243">
        <f t="shared" si="72"/>
        <v>30.8008856421297</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7.1950399693832425</v>
      </c>
      <c r="M170" s="318">
        <f t="shared" si="73"/>
        <v>6.8395837831745725</v>
      </c>
      <c r="N170" s="318">
        <f t="shared" si="73"/>
        <v>6.8696378008836883</v>
      </c>
      <c r="O170" s="318">
        <f t="shared" si="73"/>
        <v>7.079745085545464</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7.1950399693832425</v>
      </c>
      <c r="M171" s="318">
        <f t="shared" si="74"/>
        <v>6.8100390783511724</v>
      </c>
      <c r="N171" s="318">
        <f t="shared" si="74"/>
        <v>6.7765475917260991</v>
      </c>
      <c r="O171" s="318">
        <f t="shared" si="74"/>
        <v>6.9110082562156645</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6.0214073451828938</v>
      </c>
      <c r="N172" s="318">
        <f t="shared" si="75"/>
        <v>12.692953801875843</v>
      </c>
      <c r="O172" s="318">
        <f t="shared" si="75"/>
        <v>20.746059761921757</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14.390079938766485</v>
      </c>
      <c r="M173" s="319">
        <f t="shared" si="76"/>
        <v>19.67103020670864</v>
      </c>
      <c r="N173" s="319">
        <f t="shared" si="76"/>
        <v>26.339139194485632</v>
      </c>
      <c r="O173" s="319">
        <f t="shared" si="76"/>
        <v>34.736813103682884</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7.2679179064580275</v>
      </c>
      <c r="N175" s="318">
        <f xml:space="preserve"> M170 * N$21</f>
        <v>7.2635506904269622</v>
      </c>
      <c r="O175" s="318">
        <f t="shared" ref="O175:Q175" si="78" xml:space="preserve"> N170 * O$21</f>
        <v>7.4769963360691127</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7.2679179064580275</v>
      </c>
      <c r="N176" s="318">
        <f t="shared" si="77"/>
        <v>7.2321745909563502</v>
      </c>
      <c r="O176" s="318">
        <f t="shared" si="77"/>
        <v>7.3756758337413677</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6.3946577549116421</v>
      </c>
      <c r="O177" s="318">
        <f t="shared" si="77"/>
        <v>13.815163451312076</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14.535835812916055</v>
      </c>
      <c r="N178" s="319">
        <f t="shared" si="79"/>
        <v>20.890383036294953</v>
      </c>
      <c r="O178" s="319">
        <f t="shared" si="79"/>
        <v>28.667835621122556</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14.535835812916055</v>
      </c>
      <c r="N180" s="196">
        <f t="shared" si="80"/>
        <v>20.890383036294953</v>
      </c>
      <c r="O180" s="196">
        <f t="shared" si="80"/>
        <v>28.667835621122556</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14.390079938766485</v>
      </c>
      <c r="N181" s="196">
        <f t="shared" si="81"/>
        <v>19.67103020670864</v>
      </c>
      <c r="O181" s="196">
        <f t="shared" si="81"/>
        <v>26.339139194485632</v>
      </c>
      <c r="P181" s="196">
        <f t="shared" si="81"/>
        <v>34.736813103682884</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1</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0.14575587414956992</v>
      </c>
      <c r="N183" s="320">
        <f t="shared" si="83"/>
        <v>1.2193528295863132</v>
      </c>
      <c r="O183" s="320">
        <f t="shared" si="83"/>
        <v>2.3286964266369239</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17.026866240628337</v>
      </c>
      <c r="N188" s="195">
        <f t="shared" si="84"/>
        <v>22.961952852434543</v>
      </c>
      <c r="O188" s="195">
        <f t="shared" si="84"/>
        <v>30.8008856421297</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6.8107464962513351</v>
      </c>
      <c r="N189" s="195">
        <f t="shared" si="85"/>
        <v>9.1847811409738167</v>
      </c>
      <c r="O189" s="195">
        <f t="shared" si="85"/>
        <v>12.32035425685188</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16.263498755464596</v>
      </c>
      <c r="N190" s="196">
        <f t="shared" si="86"/>
        <v>21.155310326546804</v>
      </c>
      <c r="O190" s="196">
        <f t="shared" si="86"/>
        <v>26.0884440122231</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6.5053995021858384</v>
      </c>
      <c r="N191" s="196">
        <f xml:space="preserve"> N187 * N190</f>
        <v>8.4621241306187223</v>
      </c>
      <c r="O191" s="196">
        <f t="shared" si="87"/>
        <v>10.43537760488924</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0.36544999999999994</v>
      </c>
      <c r="N195" s="291">
        <f xml:space="preserve"> Inp!N$214</f>
        <v>0.57430000000000003</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17.026866240628337</v>
      </c>
      <c r="N196" s="195">
        <f t="shared" si="88"/>
        <v>22.961952852434543</v>
      </c>
      <c r="O196" s="195">
        <f t="shared" si="88"/>
        <v>30.8008856421297</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6.2224682676376251</v>
      </c>
      <c r="N197" s="195">
        <f t="shared" si="89"/>
        <v>13.187049523153158</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16.263498755464596</v>
      </c>
      <c r="N198" s="196">
        <f t="shared" si="90"/>
        <v>21.155310326546804</v>
      </c>
      <c r="O198" s="196">
        <f t="shared" si="90"/>
        <v>26.0884440122231</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5.9434956201845353</v>
      </c>
      <c r="N199" s="196">
        <f t="shared" si="91"/>
        <v>12.149494720535831</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0.33447765857520678</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0.33592875798578742</v>
      </c>
      <c r="N207" s="181">
        <f xml:space="preserve"> PR19FDPublishedTables!N$378</f>
        <v>0.32449230251219019</v>
      </c>
      <c r="O207" s="181">
        <f xml:space="preserve"> PR19FDPublishedTables!O$378</f>
        <v>0.31381030344908817</v>
      </c>
      <c r="P207" s="181">
        <f xml:space="preserve"> PR19FDPublishedTables!P$378</f>
        <v>0.30355199523369469</v>
      </c>
      <c r="Q207" s="181">
        <f xml:space="preserve"> PR19FDPublishedTables!Q$378</f>
        <v>0.29362902619067827</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1.4444936593388823E-2</v>
      </c>
      <c r="N208" s="181">
        <f xml:space="preserve"> PR19FDPublishedTables!N$379</f>
        <v>1.3953169008024138E-2</v>
      </c>
      <c r="O208" s="181">
        <f xml:space="preserve"> PR19FDPublishedTables!O$379</f>
        <v>1.3493843048310753E-2</v>
      </c>
      <c r="P208" s="181">
        <f xml:space="preserve"> PR19FDPublishedTables!P$379</f>
        <v>1.3052735795048898E-2</v>
      </c>
      <c r="Q208" s="181">
        <f xml:space="preserve"> PR19FDPublishedTables!Q$379</f>
        <v>1.2626048126199193E-2</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0.32148382139239862</v>
      </c>
      <c r="N209" s="181">
        <f xml:space="preserve"> PR19FDPublishedTables!N$380</f>
        <v>0.31053913350416606</v>
      </c>
      <c r="O209" s="181">
        <f xml:space="preserve"> PR19FDPublishedTables!O$380</f>
        <v>0.30031646040077742</v>
      </c>
      <c r="P209" s="181">
        <f xml:space="preserve"> PR19FDPublishedTables!P$380</f>
        <v>0.2904992594386458</v>
      </c>
      <c r="Q209" s="181">
        <f xml:space="preserve"> PR19FDPublishedTables!Q$380</f>
        <v>0.28100297806447905</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0.32870628968909299</v>
      </c>
      <c r="N210" s="181">
        <f xml:space="preserve"> PR19FDPublishedTables!N$384</f>
        <v>0.31751571800817813</v>
      </c>
      <c r="O210" s="181">
        <f xml:space="preserve"> PR19FDPublishedTables!O$384</f>
        <v>0.30706338192493277</v>
      </c>
      <c r="P210" s="181">
        <f xml:space="preserve"> PR19FDPublishedTables!P$384</f>
        <v>0.29702562733617022</v>
      </c>
      <c r="Q210" s="181">
        <f xml:space="preserve"> PR19FDPublishedTables!Q$384</f>
        <v>0.28731600212757868</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0.33447765857520678</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0.33447765857520678</v>
      </c>
      <c r="N213" s="181">
        <f xml:space="preserve"> PR19FDPublishedTables!N$422</f>
        <v>0.32009511925647266</v>
      </c>
      <c r="O213" s="181">
        <f xml:space="preserve"> PR19FDPublishedTables!O$422</f>
        <v>0.30633102912844445</v>
      </c>
      <c r="P213" s="181">
        <f xml:space="preserve"> PR19FDPublishedTables!P$422</f>
        <v>0.293158794875921</v>
      </c>
      <c r="Q213" s="181">
        <f xml:space="preserve"> PR19FDPublishedTables!Q$422</f>
        <v>0.28055296669625662</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1.4382539318733878E-2</v>
      </c>
      <c r="N214" s="181">
        <f xml:space="preserve"> PR19FDPublishedTables!N$423</f>
        <v>1.3764090128028301E-2</v>
      </c>
      <c r="O214" s="181">
        <f xml:space="preserve"> PR19FDPublishedTables!O$423</f>
        <v>1.3172234252523105E-2</v>
      </c>
      <c r="P214" s="181">
        <f xml:space="preserve"> PR19FDPublishedTables!P$423</f>
        <v>1.2605828179664645E-2</v>
      </c>
      <c r="Q214" s="181">
        <f xml:space="preserve"> PR19FDPublishedTables!Q$423</f>
        <v>1.2063777567938994E-2</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0.32009511925647288</v>
      </c>
      <c r="N216" s="181">
        <f xml:space="preserve"> PR19FDPublishedTables!N$425</f>
        <v>0.30633102912844434</v>
      </c>
      <c r="O216" s="181">
        <f xml:space="preserve"> PR19FDPublishedTables!O$425</f>
        <v>0.29315879487592134</v>
      </c>
      <c r="P216" s="181">
        <f xml:space="preserve"> PR19FDPublishedTables!P$425</f>
        <v>0.28055296669625635</v>
      </c>
      <c r="Q216" s="181">
        <f xml:space="preserve"> PR19FDPublishedTables!Q$425</f>
        <v>0.26848918912831765</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0.32728638891583983</v>
      </c>
      <c r="N217" s="181">
        <f xml:space="preserve"> PR19FDPublishedTables!N$429</f>
        <v>0.31321307419245847</v>
      </c>
      <c r="O217" s="181">
        <f xml:space="preserve"> PR19FDPublishedTables!O$429</f>
        <v>0.29974491200218289</v>
      </c>
      <c r="P217" s="181">
        <f xml:space="preserve"> PR19FDPublishedTables!P$429</f>
        <v>0.2868558807860887</v>
      </c>
      <c r="Q217" s="181">
        <f xml:space="preserve"> PR19FDPublishedTables!Q$429</f>
        <v>0.27452107791228714</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1.773220732962302</v>
      </c>
      <c r="O220" s="181">
        <f xml:space="preserve"> PR19FDPublishedTables!O$460</f>
        <v>3.8073003251880513</v>
      </c>
      <c r="P220" s="181">
        <f xml:space="preserve"> PR19FDPublishedTables!P$460</f>
        <v>5.9766963161591722</v>
      </c>
      <c r="Q220" s="181">
        <f xml:space="preserve"> PR19FDPublishedTables!Q$460</f>
        <v>9.1806327485883461</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1.8121826601556437</v>
      </c>
      <c r="N221" s="181">
        <f xml:space="preserve"> PR19FDPublishedTables!N$461</f>
        <v>2.1566970707645723</v>
      </c>
      <c r="O221" s="181">
        <f xml:space="preserve"> PR19FDPublishedTables!O$461</f>
        <v>2.3843739447666925</v>
      </c>
      <c r="P221" s="181">
        <f xml:space="preserve"> PR19FDPublishedTables!P$461</f>
        <v>3.5369794318078718</v>
      </c>
      <c r="Q221" s="181">
        <f xml:space="preserve"> PR19FDPublishedTables!Q$461</f>
        <v>1.9206634463856922</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3.8961927193346325E-2</v>
      </c>
      <c r="N222" s="181">
        <f xml:space="preserve"> PR19FDPublishedTables!N$462</f>
        <v>0.1226174785388171</v>
      </c>
      <c r="O222" s="181">
        <f xml:space="preserve"> PR19FDPublishedTables!O$462</f>
        <v>0.21497795379557016</v>
      </c>
      <c r="P222" s="181">
        <f xml:space="preserve"> PR19FDPublishedTables!P$462</f>
        <v>0.33304299937871407</v>
      </c>
      <c r="Q222" s="181">
        <f xml:space="preserve"> PR19FDPublishedTables!Q$462</f>
        <v>0.43606147228659065</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1.7732207329622973</v>
      </c>
      <c r="N223" s="181">
        <f xml:space="preserve"> PR19FDPublishedTables!N$463</f>
        <v>3.8073003251880571</v>
      </c>
      <c r="O223" s="181">
        <f xml:space="preserve"> PR19FDPublishedTables!O$463</f>
        <v>5.976696316159174</v>
      </c>
      <c r="P223" s="181">
        <f xml:space="preserve"> PR19FDPublishedTables!P$463</f>
        <v>9.1806327485883301</v>
      </c>
      <c r="Q223" s="181">
        <f xml:space="preserve"> PR19FDPublishedTables!Q$463</f>
        <v>10.665234722687448</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0.88661036648114866</v>
      </c>
      <c r="N224" s="181">
        <f xml:space="preserve"> PR19FDPublishedTables!N$467</f>
        <v>2.7902605290751796</v>
      </c>
      <c r="O224" s="181">
        <f xml:space="preserve"> PR19FDPublishedTables!O$467</f>
        <v>4.8919983206736131</v>
      </c>
      <c r="P224" s="181">
        <f xml:space="preserve"> PR19FDPublishedTables!P$467</f>
        <v>7.5786645323737512</v>
      </c>
      <c r="Q224" s="181">
        <f xml:space="preserve"> PR19FDPublishedTables!Q$467</f>
        <v>9.9229337356378977</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0.32870628968909299</v>
      </c>
      <c r="N226" s="196">
        <f t="shared" si="92"/>
        <v>0.31751571800817813</v>
      </c>
      <c r="O226" s="196">
        <f t="shared" si="92"/>
        <v>0.30706338192493277</v>
      </c>
      <c r="P226" s="196">
        <f t="shared" si="92"/>
        <v>0.29702562733617022</v>
      </c>
      <c r="Q226" s="196">
        <f t="shared" si="92"/>
        <v>0.28731600212757868</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0.32728638891583983</v>
      </c>
      <c r="N227" s="196">
        <f t="shared" si="93"/>
        <v>0.31321307419245847</v>
      </c>
      <c r="O227" s="196">
        <f t="shared" si="93"/>
        <v>0.29974491200218289</v>
      </c>
      <c r="P227" s="196">
        <f t="shared" si="93"/>
        <v>0.2868558807860887</v>
      </c>
      <c r="Q227" s="196">
        <f t="shared" si="93"/>
        <v>0.27452107791228714</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0.88661036648114866</v>
      </c>
      <c r="N228" s="196">
        <f t="shared" si="94"/>
        <v>2.7902605290751796</v>
      </c>
      <c r="O228" s="196">
        <f t="shared" si="94"/>
        <v>4.8919983206736131</v>
      </c>
      <c r="P228" s="196">
        <f t="shared" si="94"/>
        <v>7.5786645323737512</v>
      </c>
      <c r="Q228" s="196">
        <f t="shared" si="94"/>
        <v>9.9229337356378977</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1.5426030450860815</v>
      </c>
      <c r="N229" s="320">
        <f t="shared" si="95"/>
        <v>3.4209893212758162</v>
      </c>
      <c r="O229" s="320">
        <f xml:space="preserve"> SUM(O226:O228)</f>
        <v>5.4988066146007286</v>
      </c>
      <c r="P229" s="320">
        <f t="shared" ref="P229:Q229" si="96" xml:space="preserve"> SUM(P226:P228)</f>
        <v>8.1625460404960108</v>
      </c>
      <c r="Q229" s="320">
        <f t="shared" si="96"/>
        <v>10.484770815677763</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1.1806332960179113</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1.2166959859267552</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0.35360356389932085</v>
      </c>
      <c r="N238" s="196">
        <f t="shared" si="99"/>
        <v>0.36273807685274423</v>
      </c>
      <c r="O238" s="196">
        <f t="shared" si="99"/>
        <v>0.38181173654896255</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1.5204953247670757E-2</v>
      </c>
      <c r="N239" s="196">
        <f t="shared" si="100"/>
        <v>1.5597737304667958E-2</v>
      </c>
      <c r="O239" s="196">
        <f t="shared" si="100"/>
        <v>1.6417904671605345E-2</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0.34854572577579523</v>
      </c>
      <c r="M240" s="196">
        <f t="shared" si="101"/>
        <v>0.33839861065165011</v>
      </c>
      <c r="N240" s="196">
        <f t="shared" si="101"/>
        <v>0.34714033954807627</v>
      </c>
      <c r="O240" s="196">
        <f t="shared" si="101"/>
        <v>0.36539383187735724</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0.35207611526339538</v>
      </c>
      <c r="N242" s="196">
        <f t="shared" si="102"/>
        <v>0.35782262651571151</v>
      </c>
      <c r="O242" s="196">
        <f t="shared" si="102"/>
        <v>0.37271173350539027</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1.5139272956325988E-2</v>
      </c>
      <c r="N243" s="196">
        <f t="shared" si="103"/>
        <v>1.538637294017557E-2</v>
      </c>
      <c r="O243" s="196">
        <f t="shared" si="103"/>
        <v>1.6026604540731775E-2</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0.34854572577579523</v>
      </c>
      <c r="M245" s="196">
        <f t="shared" si="105"/>
        <v>0.33693684230706938</v>
      </c>
      <c r="N245" s="196">
        <f t="shared" si="105"/>
        <v>0.34243625357553592</v>
      </c>
      <c r="O245" s="196">
        <f t="shared" si="105"/>
        <v>0.35668512896465848</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1.9822186028156872</v>
      </c>
      <c r="O247" s="196">
        <f t="shared" si="106"/>
        <v>4.6323270228739322</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1.907530188572597</v>
      </c>
      <c r="N248" s="196">
        <f t="shared" si="107"/>
        <v>2.4108927754109009</v>
      </c>
      <c r="O248" s="196">
        <f t="shared" si="107"/>
        <v>2.9010582075459777</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4.1011899054310824E-2</v>
      </c>
      <c r="N249" s="196">
        <f t="shared" si="108"/>
        <v>0.13706959459240869</v>
      </c>
      <c r="O249" s="196">
        <f t="shared" si="108"/>
        <v>0.26156281344581767</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1.8665182895182861</v>
      </c>
      <c r="N250" s="196">
        <f t="shared" si="109"/>
        <v>4.2560417836341795</v>
      </c>
      <c r="O250" s="196">
        <f t="shared" si="109"/>
        <v>7.2718224169740919</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0.34413493130491729</v>
      </c>
      <c r="N252" s="196">
        <f t="shared" si="110"/>
        <v>0.34463124550160007</v>
      </c>
      <c r="O252" s="196">
        <f t="shared" si="110"/>
        <v>0.36252925268844011</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0.34264838398169617</v>
      </c>
      <c r="N253" s="196">
        <f t="shared" si="111"/>
        <v>0.33996116017019284</v>
      </c>
      <c r="O253" s="196">
        <f t="shared" si="111"/>
        <v>0.353888823421736</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0.92822561397230796</v>
      </c>
      <c r="N254" s="196">
        <f t="shared" si="112"/>
        <v>3.0285460116477285</v>
      </c>
      <c r="O254" s="196">
        <f t="shared" si="112"/>
        <v>5.7756561014509753</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1.6150089292589214</v>
      </c>
      <c r="N255" s="243">
        <f t="shared" si="113"/>
        <v>3.7131384173195214</v>
      </c>
      <c r="O255" s="243">
        <f t="shared" si="113"/>
        <v>6.4920741775611512</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0.34854572577579523</v>
      </c>
      <c r="M259" s="318">
        <f t="shared" si="114"/>
        <v>0.33839861065165011</v>
      </c>
      <c r="N259" s="318">
        <f t="shared" si="114"/>
        <v>0.34714033954807627</v>
      </c>
      <c r="O259" s="318">
        <f t="shared" si="114"/>
        <v>0.36539383187735724</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0.34854572577579523</v>
      </c>
      <c r="M260" s="318">
        <f t="shared" si="115"/>
        <v>0.33693684230706938</v>
      </c>
      <c r="N260" s="318">
        <f t="shared" si="115"/>
        <v>0.34243625357553592</v>
      </c>
      <c r="O260" s="318">
        <f t="shared" si="115"/>
        <v>0.35668512896465848</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1.8665182895182861</v>
      </c>
      <c r="N261" s="318">
        <f t="shared" si="116"/>
        <v>4.2560417836341795</v>
      </c>
      <c r="O261" s="318">
        <f t="shared" si="116"/>
        <v>7.2718224169740919</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0.69709145155159047</v>
      </c>
      <c r="M262" s="319">
        <f t="shared" si="117"/>
        <v>2.5418537424770058</v>
      </c>
      <c r="N262" s="319">
        <f t="shared" si="117"/>
        <v>4.9456183767577917</v>
      </c>
      <c r="O262" s="319">
        <f t="shared" si="117"/>
        <v>7.9939013778161074</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0.35207611526339544</v>
      </c>
      <c r="N264" s="318">
        <f xml:space="preserve"> M259 * N$21</f>
        <v>0.35937500584245435</v>
      </c>
      <c r="O264" s="318">
        <f t="shared" ref="O264:O266" si="121" xml:space="preserve"> N259 * O$21</f>
        <v>0.3778317172076916</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0.35207611526339544</v>
      </c>
      <c r="N265" s="318">
        <f t="shared" ref="N265:N266" si="125" xml:space="preserve"> M260 * N$21</f>
        <v>0.35782262651571178</v>
      </c>
      <c r="O265" s="318">
        <f t="shared" si="121"/>
        <v>0.37271173350539016</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1.9822186028156823</v>
      </c>
      <c r="O266" s="318">
        <f t="shared" si="121"/>
        <v>4.6323270228739393</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0.70415223052679088</v>
      </c>
      <c r="N267" s="319">
        <f t="shared" si="126"/>
        <v>2.6994162351738487</v>
      </c>
      <c r="O267" s="319">
        <f t="shared" si="126"/>
        <v>5.3828704735870208</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0.70415223052679088</v>
      </c>
      <c r="N269" s="196">
        <f t="shared" si="127"/>
        <v>2.6994162351738487</v>
      </c>
      <c r="O269" s="196">
        <f t="shared" si="127"/>
        <v>5.3828704735870208</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0.69709145155159047</v>
      </c>
      <c r="N270" s="196">
        <f t="shared" ref="N270" si="132" xml:space="preserve"> M262</f>
        <v>2.5418537424770058</v>
      </c>
      <c r="O270" s="196">
        <f t="shared" ref="O270" si="133" xml:space="preserve"> N262</f>
        <v>4.9456183767577917</v>
      </c>
      <c r="P270" s="196">
        <f t="shared" ref="P270" si="134" xml:space="preserve"> O262</f>
        <v>7.9939013778161074</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1</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7.0607789752004102E-3</v>
      </c>
      <c r="N272" s="320">
        <f t="shared" si="137"/>
        <v>0.15756249269684286</v>
      </c>
      <c r="O272" s="320">
        <f t="shared" si="137"/>
        <v>0.43725209682922905</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1.6150089292589214</v>
      </c>
      <c r="N277" s="195">
        <f t="shared" si="138"/>
        <v>3.7131384173195214</v>
      </c>
      <c r="O277" s="195">
        <f t="shared" si="138"/>
        <v>6.4920741775611512</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0.64600357170356859</v>
      </c>
      <c r="N278" s="195">
        <f t="shared" si="139"/>
        <v>1.4852553669278086</v>
      </c>
      <c r="O278" s="195">
        <f t="shared" si="139"/>
        <v>2.5968296710244605</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1.5426030450860815</v>
      </c>
      <c r="N279" s="196">
        <f t="shared" si="140"/>
        <v>3.4209893212758162</v>
      </c>
      <c r="O279" s="196">
        <f t="shared" si="140"/>
        <v>5.4988066146007286</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0.61704121803443268</v>
      </c>
      <c r="N280" s="196">
        <f xml:space="preserve"> N276 * N279</f>
        <v>1.3683957285103265</v>
      </c>
      <c r="O280" s="196">
        <f t="shared" ref="O280" si="145" xml:space="preserve"> O276 * O279</f>
        <v>2.1995226458402914</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0.36544999999999994</v>
      </c>
      <c r="N284" s="291">
        <f xml:space="preserve"> Inp!N$214</f>
        <v>0.57430000000000003</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1.6150089292589214</v>
      </c>
      <c r="N285" s="195">
        <f t="shared" si="148"/>
        <v>3.7131384173195214</v>
      </c>
      <c r="O285" s="195">
        <f t="shared" si="148"/>
        <v>6.4920741775611512</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0.59020501319767271</v>
      </c>
      <c r="N286" s="195">
        <f t="shared" si="149"/>
        <v>2.1324553930666013</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1.5426030450860815</v>
      </c>
      <c r="N287" s="196">
        <f t="shared" ref="N287:Q287" si="151" xml:space="preserve"> N229 * N$13</f>
        <v>3.4209893212758162</v>
      </c>
      <c r="O287" s="196">
        <f t="shared" si="151"/>
        <v>5.4988066146007286</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0.56374428282670841</v>
      </c>
      <c r="N288" s="196">
        <f t="shared" ref="N288" si="155" xml:space="preserve"> N284 * N287</f>
        <v>1.9646741672087014</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0</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0</v>
      </c>
      <c r="N296" s="181">
        <f xml:space="preserve"> PR19FDPublishedTables!N$553</f>
        <v>0</v>
      </c>
      <c r="O296" s="181">
        <f xml:space="preserve"> PR19FDPublishedTables!O$553</f>
        <v>0</v>
      </c>
      <c r="P296" s="181">
        <f xml:space="preserve"> PR19FDPublishedTables!P$553</f>
        <v>0</v>
      </c>
      <c r="Q296" s="181">
        <f xml:space="preserve"> PR19FDPublishedTables!Q$553</f>
        <v>0</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0</v>
      </c>
      <c r="N297" s="181">
        <f xml:space="preserve"> PR19FDPublishedTables!N$554</f>
        <v>0</v>
      </c>
      <c r="O297" s="181">
        <f xml:space="preserve"> PR19FDPublishedTables!O$554</f>
        <v>0</v>
      </c>
      <c r="P297" s="181">
        <f xml:space="preserve"> PR19FDPublishedTables!P$554</f>
        <v>0</v>
      </c>
      <c r="Q297" s="181">
        <f xml:space="preserve"> PR19FDPublishedTables!Q$554</f>
        <v>0</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0</v>
      </c>
      <c r="N298" s="181">
        <f xml:space="preserve"> PR19FDPublishedTables!N$555</f>
        <v>0</v>
      </c>
      <c r="O298" s="181">
        <f xml:space="preserve"> PR19FDPublishedTables!O$555</f>
        <v>0</v>
      </c>
      <c r="P298" s="181">
        <f xml:space="preserve"> PR19FDPublishedTables!P$555</f>
        <v>0</v>
      </c>
      <c r="Q298" s="181">
        <f xml:space="preserve"> PR19FDPublishedTables!Q$555</f>
        <v>0</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0</v>
      </c>
      <c r="N299" s="181">
        <f xml:space="preserve"> PR19FDPublishedTables!N$559</f>
        <v>0</v>
      </c>
      <c r="O299" s="181">
        <f xml:space="preserve"> PR19FDPublishedTables!O$559</f>
        <v>0</v>
      </c>
      <c r="P299" s="181">
        <f xml:space="preserve"> PR19FDPublishedTables!P$559</f>
        <v>0</v>
      </c>
      <c r="Q299" s="181">
        <f xml:space="preserve"> PR19FDPublishedTables!Q$559</f>
        <v>0</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0</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0</v>
      </c>
      <c r="N302" s="181">
        <f xml:space="preserve"> PR19FDPublishedTables!N$597</f>
        <v>0</v>
      </c>
      <c r="O302" s="181">
        <f xml:space="preserve"> PR19FDPublishedTables!O$597</f>
        <v>0</v>
      </c>
      <c r="P302" s="181">
        <f xml:space="preserve"> PR19FDPublishedTables!P$597</f>
        <v>0</v>
      </c>
      <c r="Q302" s="181">
        <f xml:space="preserve"> PR19FDPublishedTables!Q$597</f>
        <v>0</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0</v>
      </c>
      <c r="N303" s="181">
        <f xml:space="preserve"> PR19FDPublishedTables!N$598</f>
        <v>0</v>
      </c>
      <c r="O303" s="181">
        <f xml:space="preserve"> PR19FDPublishedTables!O$598</f>
        <v>0</v>
      </c>
      <c r="P303" s="181">
        <f xml:space="preserve"> PR19FDPublishedTables!P$598</f>
        <v>0</v>
      </c>
      <c r="Q303" s="181">
        <f xml:space="preserve"> PR19FDPublishedTables!Q$598</f>
        <v>0</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0</v>
      </c>
      <c r="N305" s="181">
        <f xml:space="preserve"> PR19FDPublishedTables!N$600</f>
        <v>0</v>
      </c>
      <c r="O305" s="181">
        <f xml:space="preserve"> PR19FDPublishedTables!O$600</f>
        <v>0</v>
      </c>
      <c r="P305" s="181">
        <f xml:space="preserve"> PR19FDPublishedTables!P$600</f>
        <v>0</v>
      </c>
      <c r="Q305" s="181">
        <f xml:space="preserve"> PR19FDPublishedTables!Q$600</f>
        <v>0</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0</v>
      </c>
      <c r="N306" s="181">
        <f xml:space="preserve"> PR19FDPublishedTables!N$604</f>
        <v>0</v>
      </c>
      <c r="O306" s="181">
        <f xml:space="preserve"> PR19FDPublishedTables!O$604</f>
        <v>0</v>
      </c>
      <c r="P306" s="181">
        <f xml:space="preserve"> PR19FDPublishedTables!P$604</f>
        <v>0</v>
      </c>
      <c r="Q306" s="181">
        <f xml:space="preserve"> PR19FDPublishedTables!Q$604</f>
        <v>0</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0</v>
      </c>
      <c r="O309" s="181">
        <f xml:space="preserve"> PR19FDPublishedTables!O$635</f>
        <v>0</v>
      </c>
      <c r="P309" s="181">
        <f xml:space="preserve"> PR19FDPublishedTables!P$635</f>
        <v>0</v>
      </c>
      <c r="Q309" s="181">
        <f xml:space="preserve"> PR19FDPublishedTables!Q$635</f>
        <v>0</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0</v>
      </c>
      <c r="N310" s="181">
        <f xml:space="preserve"> PR19FDPublishedTables!N$636</f>
        <v>0</v>
      </c>
      <c r="O310" s="181">
        <f xml:space="preserve"> PR19FDPublishedTables!O$636</f>
        <v>0</v>
      </c>
      <c r="P310" s="181">
        <f xml:space="preserve"> PR19FDPublishedTables!P$636</f>
        <v>0</v>
      </c>
      <c r="Q310" s="181">
        <f xml:space="preserve"> PR19FDPublishedTables!Q$636</f>
        <v>0</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v>
      </c>
      <c r="N311" s="181">
        <f xml:space="preserve"> PR19FDPublishedTables!N$637</f>
        <v>0</v>
      </c>
      <c r="O311" s="181">
        <f xml:space="preserve"> PR19FDPublishedTables!O$637</f>
        <v>0</v>
      </c>
      <c r="P311" s="181">
        <f xml:space="preserve"> PR19FDPublishedTables!P$637</f>
        <v>0</v>
      </c>
      <c r="Q311" s="181">
        <f xml:space="preserve"> PR19FDPublishedTables!Q$637</f>
        <v>0</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0</v>
      </c>
      <c r="N312" s="181">
        <f xml:space="preserve"> PR19FDPublishedTables!N$638</f>
        <v>0</v>
      </c>
      <c r="O312" s="181">
        <f xml:space="preserve"> PR19FDPublishedTables!O$638</f>
        <v>0</v>
      </c>
      <c r="P312" s="181">
        <f xml:space="preserve"> PR19FDPublishedTables!P$638</f>
        <v>0</v>
      </c>
      <c r="Q312" s="181">
        <f xml:space="preserve"> PR19FDPublishedTables!Q$638</f>
        <v>0</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0</v>
      </c>
      <c r="N313" s="181">
        <f xml:space="preserve"> PR19FDPublishedTables!N$642</f>
        <v>0</v>
      </c>
      <c r="O313" s="181">
        <f xml:space="preserve"> PR19FDPublishedTables!O$642</f>
        <v>0</v>
      </c>
      <c r="P313" s="181">
        <f xml:space="preserve"> PR19FDPublishedTables!P$642</f>
        <v>0</v>
      </c>
      <c r="Q313" s="181">
        <f xml:space="preserve"> PR19FDPublishedTables!Q$642</f>
        <v>0</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0</v>
      </c>
      <c r="N315" s="196">
        <f t="shared" si="159"/>
        <v>0</v>
      </c>
      <c r="O315" s="196">
        <f t="shared" si="159"/>
        <v>0</v>
      </c>
      <c r="P315" s="196">
        <f t="shared" si="159"/>
        <v>0</v>
      </c>
      <c r="Q315" s="196">
        <f t="shared" si="159"/>
        <v>0</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0</v>
      </c>
      <c r="N316" s="196">
        <f t="shared" si="160"/>
        <v>0</v>
      </c>
      <c r="O316" s="196">
        <f t="shared" si="160"/>
        <v>0</v>
      </c>
      <c r="P316" s="196">
        <f t="shared" si="160"/>
        <v>0</v>
      </c>
      <c r="Q316" s="196">
        <f t="shared" si="160"/>
        <v>0</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0</v>
      </c>
      <c r="N317" s="196">
        <f t="shared" si="161"/>
        <v>0</v>
      </c>
      <c r="O317" s="196">
        <f t="shared" si="161"/>
        <v>0</v>
      </c>
      <c r="P317" s="196">
        <f t="shared" si="161"/>
        <v>0</v>
      </c>
      <c r="Q317" s="196">
        <f t="shared" si="161"/>
        <v>0</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0</v>
      </c>
      <c r="N318" s="320">
        <f t="shared" si="162"/>
        <v>0</v>
      </c>
      <c r="O318" s="320">
        <f xml:space="preserve"> SUM(O315:O317)</f>
        <v>0</v>
      </c>
      <c r="P318" s="320">
        <f t="shared" ref="P318:Q318" si="163" xml:space="preserve"> SUM(P315:P317)</f>
        <v>0</v>
      </c>
      <c r="Q318" s="320">
        <f t="shared" si="163"/>
        <v>0</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1.1806332960179113</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1.2166959859267552</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0</v>
      </c>
      <c r="N327" s="196">
        <f t="shared" si="166"/>
        <v>0</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0</v>
      </c>
      <c r="N328" s="196">
        <f t="shared" si="167"/>
        <v>0</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0</v>
      </c>
      <c r="M329" s="196">
        <f t="shared" si="168"/>
        <v>0</v>
      </c>
      <c r="N329" s="196">
        <f t="shared" si="168"/>
        <v>0</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0</v>
      </c>
      <c r="N331" s="196">
        <f t="shared" si="169"/>
        <v>0</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0</v>
      </c>
      <c r="N332" s="196">
        <f t="shared" si="170"/>
        <v>0</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0</v>
      </c>
      <c r="M334" s="196">
        <f t="shared" si="172"/>
        <v>0</v>
      </c>
      <c r="N334" s="196">
        <f t="shared" si="172"/>
        <v>0</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0</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0</v>
      </c>
      <c r="N337" s="196">
        <f t="shared" si="174"/>
        <v>0</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v>
      </c>
      <c r="N338" s="196">
        <f t="shared" si="175"/>
        <v>0</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0</v>
      </c>
      <c r="N339" s="196">
        <f t="shared" si="176"/>
        <v>0</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0</v>
      </c>
      <c r="N341" s="196">
        <f t="shared" si="177"/>
        <v>0</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0</v>
      </c>
      <c r="N342" s="196">
        <f t="shared" si="178"/>
        <v>0</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0</v>
      </c>
      <c r="N343" s="196">
        <f t="shared" si="179"/>
        <v>0</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0</v>
      </c>
      <c r="N344" s="243">
        <f t="shared" si="180"/>
        <v>0</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0</v>
      </c>
      <c r="M348" s="318">
        <f t="shared" si="181"/>
        <v>0</v>
      </c>
      <c r="N348" s="318">
        <f t="shared" si="181"/>
        <v>0</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0</v>
      </c>
      <c r="M349" s="318">
        <f t="shared" si="182"/>
        <v>0</v>
      </c>
      <c r="N349" s="318">
        <f t="shared" si="182"/>
        <v>0</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0</v>
      </c>
      <c r="N350" s="318">
        <f t="shared" si="183"/>
        <v>0</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0</v>
      </c>
      <c r="M351" s="319">
        <f t="shared" si="184"/>
        <v>0</v>
      </c>
      <c r="N351" s="319">
        <f t="shared" si="184"/>
        <v>0</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0</v>
      </c>
      <c r="N353" s="318">
        <f xml:space="preserve"> M348 * N$21</f>
        <v>0</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0</v>
      </c>
      <c r="N354" s="318">
        <f t="shared" ref="N354:N355" si="192" xml:space="preserve"> M349 * N$21</f>
        <v>0</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0</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0</v>
      </c>
      <c r="N356" s="319">
        <f t="shared" si="193"/>
        <v>0</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0</v>
      </c>
      <c r="N358" s="196">
        <f t="shared" si="194"/>
        <v>0</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0</v>
      </c>
      <c r="N359" s="196">
        <f t="shared" ref="N359" si="199" xml:space="preserve"> M351</f>
        <v>0</v>
      </c>
      <c r="O359" s="196">
        <f t="shared" ref="O359" si="200" xml:space="preserve"> N351</f>
        <v>0</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1</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0</v>
      </c>
      <c r="N361" s="320">
        <f t="shared" si="204"/>
        <v>0</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0</v>
      </c>
      <c r="N366" s="195">
        <f t="shared" si="205"/>
        <v>0</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0</v>
      </c>
      <c r="N367" s="195">
        <f t="shared" si="206"/>
        <v>0</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0</v>
      </c>
      <c r="N368" s="196">
        <f t="shared" si="207"/>
        <v>0</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0</v>
      </c>
      <c r="N369" s="196">
        <f xml:space="preserve"> N365 * N368</f>
        <v>0</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0.36544999999999994</v>
      </c>
      <c r="N373" s="291">
        <f xml:space="preserve"> Inp!N$214</f>
        <v>0.57430000000000003</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0</v>
      </c>
      <c r="N374" s="195">
        <f t="shared" si="215"/>
        <v>0</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0</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0</v>
      </c>
      <c r="N376" s="196">
        <f t="shared" ref="N376:Q376" si="218" xml:space="preserve"> N318 * N$13</f>
        <v>0</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0</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1.1806332960179113</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1.2166959859267552</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1</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0.36544999999999994</v>
      </c>
      <c r="N462" s="291">
        <f xml:space="preserve"> Inp!N$214</f>
        <v>0.57430000000000003</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37.334566114443739</v>
      </c>
      <c r="N473" s="196">
        <f t="shared" si="293"/>
        <v>37.506199770419286</v>
      </c>
      <c r="O473" s="196">
        <f t="shared" si="293"/>
        <v>38.661303029575599</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2.3450055939319645</v>
      </c>
      <c r="N474" s="196">
        <f t="shared" si="294"/>
        <v>2.3556358239993656</v>
      </c>
      <c r="O474" s="196">
        <f t="shared" si="294"/>
        <v>2.4280258561322867</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36.800543805006022</v>
      </c>
      <c r="M475" s="196">
        <f t="shared" si="295"/>
        <v>34.989560520511773</v>
      </c>
      <c r="N475" s="196">
        <f t="shared" si="295"/>
        <v>35.150563946419922</v>
      </c>
      <c r="O475" s="196">
        <f t="shared" si="295"/>
        <v>36.233277173443312</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37.173293327892829</v>
      </c>
      <c r="N477" s="196">
        <f t="shared" si="296"/>
        <v>36.997954636900708</v>
      </c>
      <c r="O477" s="196">
        <f t="shared" si="296"/>
        <v>37.739859444793424</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2.3348759573519793</v>
      </c>
      <c r="N478" s="196">
        <f t="shared" si="297"/>
        <v>2.3237146895944254</v>
      </c>
      <c r="O478" s="196">
        <f t="shared" si="297"/>
        <v>2.3701569103518807</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36.800543805006022</v>
      </c>
      <c r="M480" s="196">
        <f t="shared" si="299"/>
        <v>34.838417370540853</v>
      </c>
      <c r="N480" s="196">
        <f t="shared" si="299"/>
        <v>34.674239947306276</v>
      </c>
      <c r="O480" s="196">
        <f t="shared" si="299"/>
        <v>35.369702534441544</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10.509242889244968</v>
      </c>
      <c r="O482" s="196">
        <f t="shared" si="300"/>
        <v>23.027479615554647</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10.197989211939937</v>
      </c>
      <c r="N483" s="196">
        <f t="shared" si="301"/>
        <v>11.611809005245195</v>
      </c>
      <c r="O483" s="196">
        <f t="shared" si="301"/>
        <v>12.41826753193204</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0.30216135829038249</v>
      </c>
      <c r="N484" s="196">
        <f t="shared" si="302"/>
        <v>0.96410098587723381</v>
      </c>
      <c r="O484" s="196">
        <f t="shared" si="302"/>
        <v>1.7202495205028621</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9.8958278536495552</v>
      </c>
      <c r="N485" s="196">
        <f t="shared" si="303"/>
        <v>21.156950908612934</v>
      </c>
      <c r="O485" s="196">
        <f t="shared" si="303"/>
        <v>33.725497626983824</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35.967023322374367</v>
      </c>
      <c r="N487" s="196">
        <f t="shared" si="304"/>
        <v>35.273351598439746</v>
      </c>
      <c r="O487" s="196">
        <f t="shared" si="304"/>
        <v>36.337357935645834</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35.811657861386827</v>
      </c>
      <c r="N488" s="196">
        <f t="shared" si="305"/>
        <v>34.795363708370012</v>
      </c>
      <c r="O488" s="196">
        <f t="shared" si="305"/>
        <v>35.471302662440984</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4.921227365839929</v>
      </c>
      <c r="N489" s="196">
        <f t="shared" si="306"/>
        <v>15.373280207872787</v>
      </c>
      <c r="O489" s="196">
        <f t="shared" si="306"/>
        <v>27.535413675935871</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76.699908549601119</v>
      </c>
      <c r="N490" s="320">
        <f t="shared" si="307"/>
        <v>85.441995514682546</v>
      </c>
      <c r="O490" s="320">
        <f t="shared" si="307"/>
        <v>99.344074274022688</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0.5926823926488396</v>
      </c>
      <c r="N495" s="84">
        <f t="shared" si="309"/>
        <v>3.5649431924294674</v>
      </c>
      <c r="O495" s="84">
        <f t="shared" si="309"/>
        <v>5.27793194403678</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0.14575587414956992</v>
      </c>
      <c r="N496" s="195">
        <f t="shared" si="310"/>
        <v>1.2193528295863132</v>
      </c>
      <c r="O496" s="195">
        <f t="shared" si="310"/>
        <v>2.3286964266369239</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7.0607789752004102E-3</v>
      </c>
      <c r="N497" s="195">
        <f t="shared" si="311"/>
        <v>0.15756249269684286</v>
      </c>
      <c r="O497" s="195">
        <f t="shared" si="311"/>
        <v>0.43725209682922905</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0</v>
      </c>
      <c r="N498" s="195">
        <f t="shared" si="312"/>
        <v>0</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0.74549904577360993</v>
      </c>
      <c r="N500" s="312">
        <f t="shared" si="314"/>
        <v>4.9418585147126235</v>
      </c>
      <c r="O500" s="312">
        <f t="shared" si="314"/>
        <v>8.0438804675029338</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23.223213351885548</v>
      </c>
      <c r="N507" s="84">
        <f t="shared" si="315"/>
        <v>23.506761697971395</v>
      </c>
      <c r="O507" s="84">
        <f t="shared" si="315"/>
        <v>24.82044578173274</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6.8107464962513351</v>
      </c>
      <c r="N508" s="195">
        <f t="shared" si="316"/>
        <v>9.1847811409738167</v>
      </c>
      <c r="O508" s="195">
        <f t="shared" si="316"/>
        <v>12.32035425685188</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0.64600357170356859</v>
      </c>
      <c r="N509" s="195">
        <f t="shared" si="317"/>
        <v>1.4852553669278086</v>
      </c>
      <c r="O509" s="195">
        <f t="shared" si="317"/>
        <v>2.5968296710244605</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0</v>
      </c>
      <c r="N510" s="195">
        <f t="shared" si="318"/>
        <v>0</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30.679963419840451</v>
      </c>
      <c r="N512" s="211">
        <f t="shared" si="321"/>
        <v>34.17679820587302</v>
      </c>
      <c r="O512" s="211">
        <f t="shared" si="321"/>
        <v>39.737629709609081</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22.182044312127132</v>
      </c>
      <c r="N516" s="195">
        <f t="shared" si="322"/>
        <v>21.657253705232819</v>
      </c>
      <c r="O516" s="195">
        <f t="shared" si="322"/>
        <v>21.022993223592934</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6.5053995021858384</v>
      </c>
      <c r="N517" s="195">
        <f t="shared" si="323"/>
        <v>8.4621241306187223</v>
      </c>
      <c r="O517" s="195">
        <f t="shared" si="323"/>
        <v>10.43537760488924</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0.61704121803443268</v>
      </c>
      <c r="N518" s="195">
        <f t="shared" si="324"/>
        <v>1.3683957285103265</v>
      </c>
      <c r="O518" s="195">
        <f t="shared" si="324"/>
        <v>2.1995226458402914</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0</v>
      </c>
      <c r="N519" s="195">
        <f t="shared" si="325"/>
        <v>0</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29.304485032347404</v>
      </c>
      <c r="N521" s="320">
        <f t="shared" si="327"/>
        <v>31.487773564361866</v>
      </c>
      <c r="O521" s="320">
        <f t="shared" si="327"/>
        <v>33.657893474322464</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0.36544999999999994</v>
      </c>
      <c r="N527" s="305">
        <f xml:space="preserve"> Inp!N$214</f>
        <v>0.57430000000000003</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21.217308298616427</v>
      </c>
      <c r="N528" s="84">
        <f t="shared" si="328"/>
        <v>33.749833107862429</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6.2224682676376251</v>
      </c>
      <c r="N529" s="195">
        <f t="shared" si="329"/>
        <v>13.187049523153158</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0.59020501319767271</v>
      </c>
      <c r="N530" s="195">
        <f t="shared" si="330"/>
        <v>2.1324553930666013</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0</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28.029981579451725</v>
      </c>
      <c r="N533" s="211">
        <f t="shared" si="333"/>
        <v>49.069338024082185</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0.36544999999999994</v>
      </c>
      <c r="N536" s="305">
        <f xml:space="preserve"> Inp!N$214</f>
        <v>0.57430000000000003</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20.266070234667147</v>
      </c>
      <c r="N537" s="195">
        <f t="shared" si="334"/>
        <v>31.094402007288018</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5.9434956201845353</v>
      </c>
      <c r="N538" s="195">
        <f t="shared" si="335"/>
        <v>12.149494720535831</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0.56374428282670841</v>
      </c>
      <c r="N539" s="195">
        <f t="shared" si="336"/>
        <v>1.9646741672087014</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0</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26.77331013767839</v>
      </c>
      <c r="N542" s="320">
        <f t="shared" si="339"/>
        <v>45.208570895032551</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J3:CA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94" priority="1" stopIfTrue="1" operator="notEqual">
      <formula>0</formula>
    </cfRule>
    <cfRule type="cellIs" dxfId="93"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875" bestFit="1" customWidth="1"/>
    <col min="2" max="2" width="15.5" bestFit="1" customWidth="1"/>
    <col min="3" max="3" width="39" bestFit="1" customWidth="1"/>
    <col min="4" max="4" width="3.5" bestFit="1" customWidth="1"/>
    <col min="5" max="5" width="17.375" bestFit="1" customWidth="1"/>
    <col min="6" max="13" width="8.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29.244130396136899</v>
      </c>
      <c r="J28" s="499">
        <v>28.0664643447098</v>
      </c>
      <c r="K28" s="499">
        <v>27.0763812745978</v>
      </c>
      <c r="L28" s="499">
        <v>26.169835632484499</v>
      </c>
      <c r="M28" s="499">
        <v>25.305812339242401</v>
      </c>
    </row>
    <row r="29" spans="1:13">
      <c r="A29" t="s">
        <v>202</v>
      </c>
      <c r="B29" t="s">
        <v>256</v>
      </c>
      <c r="C29" t="s">
        <v>257</v>
      </c>
      <c r="D29" t="s">
        <v>255</v>
      </c>
      <c r="E29" t="s">
        <v>206</v>
      </c>
      <c r="F29" s="499"/>
      <c r="G29" s="499"/>
      <c r="H29" s="499"/>
      <c r="I29" s="499">
        <v>0.70940679138697504</v>
      </c>
      <c r="J29" s="499">
        <v>0.83042068687804804</v>
      </c>
      <c r="K29" s="499">
        <v>0.85300573979326799</v>
      </c>
      <c r="L29" s="499">
        <v>0.83743474023952102</v>
      </c>
      <c r="M29" s="499">
        <v>0.80978599485577396</v>
      </c>
    </row>
    <row r="30" spans="1:13">
      <c r="A30" t="s">
        <v>202</v>
      </c>
      <c r="B30" t="s">
        <v>258</v>
      </c>
      <c r="C30" t="s">
        <v>259</v>
      </c>
      <c r="D30" t="s">
        <v>255</v>
      </c>
      <c r="E30" t="s">
        <v>206</v>
      </c>
      <c r="F30" s="499"/>
      <c r="G30" s="499"/>
      <c r="H30" s="499"/>
      <c r="I30" s="499">
        <v>1.887072842814</v>
      </c>
      <c r="J30" s="499">
        <v>1.82050375699004</v>
      </c>
      <c r="K30" s="499">
        <v>1.75955138190664</v>
      </c>
      <c r="L30" s="499">
        <v>1.7014580334816101</v>
      </c>
      <c r="M30" s="499">
        <v>1.64528269504818</v>
      </c>
    </row>
    <row r="31" spans="1:13">
      <c r="A31" t="s">
        <v>202</v>
      </c>
      <c r="B31" t="s">
        <v>260</v>
      </c>
      <c r="C31" t="s">
        <v>261</v>
      </c>
      <c r="D31" t="s">
        <v>255</v>
      </c>
      <c r="E31" t="s">
        <v>206</v>
      </c>
      <c r="F31" s="499"/>
      <c r="G31" s="499"/>
      <c r="H31" s="499"/>
      <c r="I31" s="499">
        <v>26.4214217602802</v>
      </c>
      <c r="J31" s="499">
        <v>24.9885497345986</v>
      </c>
      <c r="K31" s="499">
        <v>23.660913316889602</v>
      </c>
      <c r="L31" s="499">
        <v>22.409132813730899</v>
      </c>
      <c r="M31" s="499">
        <v>21.2235777519615</v>
      </c>
    </row>
    <row r="32" spans="1:13">
      <c r="A32" t="s">
        <v>202</v>
      </c>
      <c r="B32" t="s">
        <v>262</v>
      </c>
      <c r="C32" t="s">
        <v>263</v>
      </c>
      <c r="D32" t="s">
        <v>255</v>
      </c>
      <c r="E32" t="s">
        <v>206</v>
      </c>
      <c r="F32" s="499"/>
      <c r="G32" s="499"/>
      <c r="H32" s="499"/>
      <c r="I32" s="499">
        <v>29.244130396136899</v>
      </c>
      <c r="J32" s="499">
        <v>27.945226645050301</v>
      </c>
      <c r="K32" s="499">
        <v>26.709470227881699</v>
      </c>
      <c r="L32" s="499">
        <v>25.5461104791985</v>
      </c>
      <c r="M32" s="499">
        <v>24.4393763349082</v>
      </c>
    </row>
    <row r="33" spans="1:13">
      <c r="A33" t="s">
        <v>202</v>
      </c>
      <c r="B33" t="s">
        <v>264</v>
      </c>
      <c r="C33" t="s">
        <v>265</v>
      </c>
      <c r="D33" t="s">
        <v>255</v>
      </c>
      <c r="E33" t="s">
        <v>206</v>
      </c>
      <c r="F33" s="499"/>
      <c r="G33" s="499"/>
      <c r="H33" s="499"/>
      <c r="I33" s="499">
        <v>0.58001757083247996</v>
      </c>
      <c r="J33" s="499">
        <v>0.56007776037309198</v>
      </c>
      <c r="K33" s="499">
        <v>0.55425493668444903</v>
      </c>
      <c r="L33" s="499">
        <v>0.53646832006318301</v>
      </c>
      <c r="M33" s="499">
        <v>0.51322690303310703</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1.8789213219190699</v>
      </c>
      <c r="J36" s="499">
        <v>1.79583417754167</v>
      </c>
      <c r="K36" s="499">
        <v>1.7176146853676699</v>
      </c>
      <c r="L36" s="499">
        <v>1.6432024643534799</v>
      </c>
      <c r="M36" s="499">
        <v>1.5720140039902999</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26.307290092086902</v>
      </c>
      <c r="J38" s="499">
        <v>24.649930816285401</v>
      </c>
      <c r="K38" s="499">
        <v>23.096985174859402</v>
      </c>
      <c r="L38" s="499">
        <v>21.641875108843301</v>
      </c>
      <c r="M38" s="499">
        <v>20.2784369769861</v>
      </c>
    </row>
    <row r="39" spans="1:13">
      <c r="A39" t="s">
        <v>202</v>
      </c>
      <c r="B39" t="s">
        <v>276</v>
      </c>
      <c r="C39" t="s">
        <v>277</v>
      </c>
      <c r="D39" t="s">
        <v>255</v>
      </c>
      <c r="E39" t="s">
        <v>206</v>
      </c>
      <c r="F39" s="499"/>
      <c r="G39" s="499"/>
      <c r="H39" s="499"/>
      <c r="I39" s="499">
        <v>0</v>
      </c>
      <c r="J39" s="499">
        <v>2.0263041449526802</v>
      </c>
      <c r="K39" s="499">
        <v>4.0787956027923498</v>
      </c>
      <c r="L39" s="499">
        <v>5.1885035705167102</v>
      </c>
      <c r="M39" s="499">
        <v>6.1805781250730298</v>
      </c>
    </row>
    <row r="40" spans="1:13">
      <c r="A40" t="s">
        <v>202</v>
      </c>
      <c r="B40" t="s">
        <v>278</v>
      </c>
      <c r="C40" t="s">
        <v>279</v>
      </c>
      <c r="D40" t="s">
        <v>255</v>
      </c>
      <c r="E40" t="s">
        <v>206</v>
      </c>
      <c r="F40" s="499"/>
      <c r="G40" s="499"/>
      <c r="H40" s="499"/>
      <c r="I40" s="499">
        <v>0</v>
      </c>
      <c r="J40" s="499">
        <v>4.0611153445084897E-2</v>
      </c>
      <c r="K40" s="499">
        <v>8.4640113760645605E-2</v>
      </c>
      <c r="L40" s="499">
        <v>0.108958574980854</v>
      </c>
      <c r="M40" s="499">
        <v>0.12979214062654301</v>
      </c>
    </row>
    <row r="41" spans="1:13">
      <c r="A41" t="s">
        <v>202</v>
      </c>
      <c r="B41" t="s">
        <v>280</v>
      </c>
      <c r="C41" t="s">
        <v>281</v>
      </c>
      <c r="D41" t="s">
        <v>255</v>
      </c>
      <c r="E41" t="s">
        <v>206</v>
      </c>
      <c r="F41" s="499"/>
      <c r="G41" s="499"/>
      <c r="H41" s="499"/>
      <c r="I41" s="499">
        <v>2.0922087196207402</v>
      </c>
      <c r="J41" s="499">
        <v>2.21176661661708</v>
      </c>
      <c r="K41" s="499">
        <v>1.3292352133263401</v>
      </c>
      <c r="L41" s="499">
        <v>1.2564337581226801</v>
      </c>
      <c r="M41" s="499">
        <v>1.2543071085911599</v>
      </c>
    </row>
    <row r="42" spans="1:13">
      <c r="A42" t="s">
        <v>202</v>
      </c>
      <c r="B42" t="s">
        <v>282</v>
      </c>
      <c r="C42" t="s">
        <v>283</v>
      </c>
      <c r="D42" t="s">
        <v>255</v>
      </c>
      <c r="E42" t="s">
        <v>206</v>
      </c>
      <c r="F42" s="499"/>
      <c r="G42" s="499"/>
      <c r="H42" s="499"/>
      <c r="I42" s="499">
        <v>6.5904574668053204E-2</v>
      </c>
      <c r="J42" s="499">
        <v>0.199886312222497</v>
      </c>
      <c r="K42" s="499">
        <v>0.30416735936261802</v>
      </c>
      <c r="L42" s="499">
        <v>0.37331777854721099</v>
      </c>
      <c r="M42" s="499">
        <v>0.43706400065969497</v>
      </c>
    </row>
    <row r="43" spans="1:13">
      <c r="A43" t="s">
        <v>202</v>
      </c>
      <c r="B43" t="s">
        <v>284</v>
      </c>
      <c r="C43" t="s">
        <v>285</v>
      </c>
      <c r="D43" t="s">
        <v>255</v>
      </c>
      <c r="E43" t="s">
        <v>206</v>
      </c>
      <c r="F43" s="499"/>
      <c r="G43" s="499"/>
      <c r="H43" s="499"/>
      <c r="I43" s="499">
        <v>1.9075376139599201</v>
      </c>
      <c r="J43" s="499">
        <v>3.7642839249445599</v>
      </c>
      <c r="K43" s="499">
        <v>4.6910777335559999</v>
      </c>
      <c r="L43" s="499">
        <v>5.4731061075492002</v>
      </c>
      <c r="M43" s="499">
        <v>6.1819168519336696</v>
      </c>
    </row>
    <row r="44" spans="1:13">
      <c r="A44" t="s">
        <v>202</v>
      </c>
      <c r="B44" t="s">
        <v>286</v>
      </c>
      <c r="C44" t="s">
        <v>287</v>
      </c>
      <c r="D44" t="s">
        <v>255</v>
      </c>
      <c r="E44" t="s">
        <v>206</v>
      </c>
      <c r="F44" s="499"/>
      <c r="G44" s="499"/>
      <c r="H44" s="499"/>
      <c r="I44" s="499">
        <v>58.488260792273699</v>
      </c>
      <c r="J44" s="499">
        <v>58.037995134712801</v>
      </c>
      <c r="K44" s="499">
        <v>57.864647105271899</v>
      </c>
      <c r="L44" s="499">
        <v>56.904449682199598</v>
      </c>
      <c r="M44" s="499">
        <v>55.925766799223602</v>
      </c>
    </row>
    <row r="45" spans="1:13">
      <c r="A45" t="s">
        <v>202</v>
      </c>
      <c r="B45" t="s">
        <v>288</v>
      </c>
      <c r="C45" t="s">
        <v>289</v>
      </c>
      <c r="D45" t="s">
        <v>255</v>
      </c>
      <c r="E45" t="s">
        <v>206</v>
      </c>
      <c r="F45" s="499"/>
      <c r="G45" s="499"/>
      <c r="H45" s="499"/>
      <c r="I45" s="499">
        <v>1.2894243622194601</v>
      </c>
      <c r="J45" s="499">
        <v>1.4311096006962201</v>
      </c>
      <c r="K45" s="499">
        <v>1.4919007902383601</v>
      </c>
      <c r="L45" s="499">
        <v>1.48286163528356</v>
      </c>
      <c r="M45" s="499">
        <v>1.4528050385154201</v>
      </c>
    </row>
    <row r="46" spans="1:13">
      <c r="A46" t="s">
        <v>202</v>
      </c>
      <c r="B46" t="s">
        <v>290</v>
      </c>
      <c r="C46" t="s">
        <v>291</v>
      </c>
      <c r="D46" t="s">
        <v>255</v>
      </c>
      <c r="E46" t="s">
        <v>206</v>
      </c>
      <c r="F46" s="499"/>
      <c r="G46" s="499"/>
      <c r="H46" s="499"/>
      <c r="I46" s="499">
        <v>54.636249466327001</v>
      </c>
      <c r="J46" s="499">
        <v>53.402764475828498</v>
      </c>
      <c r="K46" s="499">
        <v>51.448976225305103</v>
      </c>
      <c r="L46" s="499">
        <v>49.5241140301233</v>
      </c>
      <c r="M46" s="499">
        <v>47.683931580881399</v>
      </c>
    </row>
    <row r="47" spans="1:13">
      <c r="A47" t="s">
        <v>202</v>
      </c>
      <c r="B47" t="s">
        <v>292</v>
      </c>
      <c r="C47" t="s">
        <v>293</v>
      </c>
      <c r="D47" t="s">
        <v>255</v>
      </c>
      <c r="E47" t="s">
        <v>206</v>
      </c>
      <c r="F47" s="499"/>
      <c r="G47" s="499"/>
      <c r="H47" s="499"/>
      <c r="I47" s="499">
        <v>7.1918853040036996</v>
      </c>
      <c r="J47" s="499">
        <v>6.9022668727645504</v>
      </c>
      <c r="K47" s="499">
        <v>6.6587799307619298</v>
      </c>
      <c r="L47" s="499">
        <v>6.4358369951161203</v>
      </c>
      <c r="M47" s="499">
        <v>6.2233514008853703</v>
      </c>
    </row>
    <row r="48" spans="1:13">
      <c r="A48" t="s">
        <v>202</v>
      </c>
      <c r="B48" t="s">
        <v>294</v>
      </c>
      <c r="C48" t="s">
        <v>295</v>
      </c>
      <c r="D48" t="s">
        <v>255</v>
      </c>
      <c r="E48" t="s">
        <v>206</v>
      </c>
      <c r="F48" s="499"/>
      <c r="G48" s="499"/>
      <c r="H48" s="499"/>
      <c r="I48" s="499">
        <v>0.17446141186028799</v>
      </c>
      <c r="J48" s="499">
        <v>0.204221847365577</v>
      </c>
      <c r="K48" s="499">
        <v>0.20977609390841701</v>
      </c>
      <c r="L48" s="499">
        <v>0.20594678384372</v>
      </c>
      <c r="M48" s="499">
        <v>0.19914724482833601</v>
      </c>
    </row>
    <row r="49" spans="1:13">
      <c r="A49" t="s">
        <v>202</v>
      </c>
      <c r="B49" t="s">
        <v>296</v>
      </c>
      <c r="C49" t="s">
        <v>297</v>
      </c>
      <c r="D49" t="s">
        <v>255</v>
      </c>
      <c r="E49" t="s">
        <v>206</v>
      </c>
      <c r="F49" s="499"/>
      <c r="G49" s="499"/>
      <c r="H49" s="499"/>
      <c r="I49" s="499">
        <v>0.46407984309943101</v>
      </c>
      <c r="J49" s="499">
        <v>0.44770878936819802</v>
      </c>
      <c r="K49" s="499">
        <v>0.43271902955423203</v>
      </c>
      <c r="L49" s="499">
        <v>0.41843237807446998</v>
      </c>
      <c r="M49" s="499">
        <v>0.40461741467996298</v>
      </c>
    </row>
    <row r="50" spans="1:13">
      <c r="A50" t="s">
        <v>202</v>
      </c>
      <c r="B50" t="s">
        <v>298</v>
      </c>
      <c r="C50" t="s">
        <v>299</v>
      </c>
      <c r="D50" t="s">
        <v>255</v>
      </c>
      <c r="E50" t="s">
        <v>206</v>
      </c>
      <c r="F50" s="499"/>
      <c r="G50" s="499"/>
      <c r="H50" s="499"/>
      <c r="I50" s="499">
        <v>6.4977085074734999</v>
      </c>
      <c r="J50" s="499">
        <v>6.1453283503470297</v>
      </c>
      <c r="K50" s="499">
        <v>5.8188283412087003</v>
      </c>
      <c r="L50" s="499">
        <v>5.5109832563127901</v>
      </c>
      <c r="M50" s="499">
        <v>5.2194247141257204</v>
      </c>
    </row>
    <row r="51" spans="1:13">
      <c r="A51" t="s">
        <v>202</v>
      </c>
      <c r="B51" t="s">
        <v>300</v>
      </c>
      <c r="C51" t="s">
        <v>301</v>
      </c>
      <c r="D51" t="s">
        <v>255</v>
      </c>
      <c r="E51" t="s">
        <v>206</v>
      </c>
      <c r="F51" s="499"/>
      <c r="G51" s="499"/>
      <c r="H51" s="499"/>
      <c r="I51" s="499">
        <v>7.1918853040036996</v>
      </c>
      <c r="J51" s="499">
        <v>6.8724513980466604</v>
      </c>
      <c r="K51" s="499">
        <v>6.5685470488464901</v>
      </c>
      <c r="L51" s="499">
        <v>6.2824469061344503</v>
      </c>
      <c r="M51" s="499">
        <v>6.0102724588199896</v>
      </c>
    </row>
    <row r="52" spans="1:13">
      <c r="A52" t="s">
        <v>202</v>
      </c>
      <c r="B52" t="s">
        <v>302</v>
      </c>
      <c r="C52" t="s">
        <v>303</v>
      </c>
      <c r="D52" t="s">
        <v>255</v>
      </c>
      <c r="E52" t="s">
        <v>206</v>
      </c>
      <c r="F52" s="499"/>
      <c r="G52" s="499"/>
      <c r="H52" s="499"/>
      <c r="I52" s="499">
        <v>0.14264126808452099</v>
      </c>
      <c r="J52" s="499">
        <v>0.13773755483112801</v>
      </c>
      <c r="K52" s="499">
        <v>0.13630557242826999</v>
      </c>
      <c r="L52" s="499">
        <v>0.13193138502882701</v>
      </c>
      <c r="M52" s="499">
        <v>0.12621572163522901</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0.46207517404155801</v>
      </c>
      <c r="J55" s="499">
        <v>0.44164190403129999</v>
      </c>
      <c r="K55" s="499">
        <v>0.42240571514031</v>
      </c>
      <c r="L55" s="499">
        <v>0.40410583234328601</v>
      </c>
      <c r="M55" s="499">
        <v>0.38659875536867899</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6.4696405890200301</v>
      </c>
      <c r="J57" s="499">
        <v>6.0620532319117704</v>
      </c>
      <c r="K57" s="499">
        <v>5.6801438783013296</v>
      </c>
      <c r="L57" s="499">
        <v>5.3222948139683499</v>
      </c>
      <c r="M57" s="499">
        <v>4.98699024068834</v>
      </c>
    </row>
    <row r="58" spans="1:13">
      <c r="A58" t="s">
        <v>202</v>
      </c>
      <c r="B58" t="s">
        <v>314</v>
      </c>
      <c r="C58" t="s">
        <v>315</v>
      </c>
      <c r="D58" t="s">
        <v>255</v>
      </c>
      <c r="E58" t="s">
        <v>206</v>
      </c>
      <c r="F58" s="499"/>
      <c r="G58" s="499"/>
      <c r="H58" s="499"/>
      <c r="I58" s="499">
        <v>0</v>
      </c>
      <c r="J58" s="499">
        <v>6.0765920505745301</v>
      </c>
      <c r="K58" s="499">
        <v>12.3033540468679</v>
      </c>
      <c r="L58" s="499">
        <v>18.8591901693278</v>
      </c>
      <c r="M58" s="499">
        <v>25.033971804067399</v>
      </c>
    </row>
    <row r="59" spans="1:13">
      <c r="A59" t="s">
        <v>202</v>
      </c>
      <c r="B59" t="s">
        <v>316</v>
      </c>
      <c r="C59" t="s">
        <v>317</v>
      </c>
      <c r="D59" t="s">
        <v>255</v>
      </c>
      <c r="E59" t="s">
        <v>206</v>
      </c>
      <c r="F59" s="499"/>
      <c r="G59" s="499"/>
      <c r="H59" s="499"/>
      <c r="I59" s="499">
        <v>0</v>
      </c>
      <c r="J59" s="499">
        <v>0.12178695523264001</v>
      </c>
      <c r="K59" s="499">
        <v>0.25530999529652498</v>
      </c>
      <c r="L59" s="499">
        <v>0.39604299355589501</v>
      </c>
      <c r="M59" s="499">
        <v>0.52571340788545096</v>
      </c>
    </row>
    <row r="60" spans="1:13">
      <c r="A60" t="s">
        <v>202</v>
      </c>
      <c r="B60" t="s">
        <v>318</v>
      </c>
      <c r="C60" t="s">
        <v>319</v>
      </c>
      <c r="D60" t="s">
        <v>255</v>
      </c>
      <c r="E60" t="s">
        <v>206</v>
      </c>
      <c r="F60" s="499"/>
      <c r="G60" s="499"/>
      <c r="H60" s="499"/>
      <c r="I60" s="499">
        <v>6.2742303051879498</v>
      </c>
      <c r="J60" s="499">
        <v>6.7067350732334603</v>
      </c>
      <c r="K60" s="499">
        <v>7.32237683202864</v>
      </c>
      <c r="L60" s="499">
        <v>7.2192238827519999</v>
      </c>
      <c r="M60" s="499">
        <v>7.2949658524545002</v>
      </c>
    </row>
    <row r="61" spans="1:13">
      <c r="A61" t="s">
        <v>202</v>
      </c>
      <c r="B61" t="s">
        <v>320</v>
      </c>
      <c r="C61" t="s">
        <v>321</v>
      </c>
      <c r="D61" t="s">
        <v>255</v>
      </c>
      <c r="E61" t="s">
        <v>206</v>
      </c>
      <c r="F61" s="499"/>
      <c r="G61" s="499"/>
      <c r="H61" s="499"/>
      <c r="I61" s="499">
        <v>0.19763825461342099</v>
      </c>
      <c r="J61" s="499">
        <v>0.60176003217270602</v>
      </c>
      <c r="K61" s="499">
        <v>1.0218507048652601</v>
      </c>
      <c r="L61" s="499">
        <v>1.44048524156836</v>
      </c>
      <c r="M61" s="499">
        <v>1.84005159270534</v>
      </c>
    </row>
    <row r="62" spans="1:13">
      <c r="A62" t="s">
        <v>202</v>
      </c>
      <c r="B62" t="s">
        <v>322</v>
      </c>
      <c r="C62" t="s">
        <v>323</v>
      </c>
      <c r="D62" t="s">
        <v>255</v>
      </c>
      <c r="E62" t="s">
        <v>206</v>
      </c>
      <c r="F62" s="499"/>
      <c r="G62" s="499"/>
      <c r="H62" s="499"/>
      <c r="I62" s="499">
        <v>5.7204284608673097</v>
      </c>
      <c r="J62" s="499">
        <v>11.3546552393605</v>
      </c>
      <c r="K62" s="499">
        <v>17.051145069834</v>
      </c>
      <c r="L62" s="499">
        <v>22.168409039475801</v>
      </c>
      <c r="M62" s="499">
        <v>26.899561617553701</v>
      </c>
    </row>
    <row r="63" spans="1:13">
      <c r="A63" t="s">
        <v>202</v>
      </c>
      <c r="B63" t="s">
        <v>324</v>
      </c>
      <c r="C63" t="s">
        <v>325</v>
      </c>
      <c r="D63" t="s">
        <v>255</v>
      </c>
      <c r="E63" t="s">
        <v>206</v>
      </c>
      <c r="F63" s="499"/>
      <c r="G63" s="499"/>
      <c r="H63" s="499"/>
      <c r="I63" s="499">
        <v>14.383770608007399</v>
      </c>
      <c r="J63" s="499">
        <v>19.8513103213857</v>
      </c>
      <c r="K63" s="499">
        <v>25.530681026476302</v>
      </c>
      <c r="L63" s="499">
        <v>31.577474070578401</v>
      </c>
      <c r="M63" s="499">
        <v>37.267595663772703</v>
      </c>
    </row>
    <row r="64" spans="1:13">
      <c r="A64" t="s">
        <v>202</v>
      </c>
      <c r="B64" t="s">
        <v>326</v>
      </c>
      <c r="C64" t="s">
        <v>327</v>
      </c>
      <c r="D64" t="s">
        <v>255</v>
      </c>
      <c r="E64" t="s">
        <v>206</v>
      </c>
      <c r="F64" s="499"/>
      <c r="G64" s="499"/>
      <c r="H64" s="499"/>
      <c r="I64" s="499">
        <v>0.31710267994480901</v>
      </c>
      <c r="J64" s="499">
        <v>0.463746357429344</v>
      </c>
      <c r="K64" s="499">
        <v>0.601391661633212</v>
      </c>
      <c r="L64" s="499">
        <v>0.73392116242844196</v>
      </c>
      <c r="M64" s="499">
        <v>0.85107637434901595</v>
      </c>
    </row>
    <row r="65" spans="1:13">
      <c r="A65" t="s">
        <v>202</v>
      </c>
      <c r="B65" t="s">
        <v>328</v>
      </c>
      <c r="C65" t="s">
        <v>329</v>
      </c>
      <c r="D65" t="s">
        <v>255</v>
      </c>
      <c r="E65" t="s">
        <v>206</v>
      </c>
      <c r="F65" s="499"/>
      <c r="G65" s="499"/>
      <c r="H65" s="499"/>
      <c r="I65" s="499">
        <v>18.6877775573608</v>
      </c>
      <c r="J65" s="499">
        <v>23.562036821619301</v>
      </c>
      <c r="K65" s="499">
        <v>28.550117289344001</v>
      </c>
      <c r="L65" s="499">
        <v>33.001687109757</v>
      </c>
      <c r="M65" s="499">
        <v>37.105976572367702</v>
      </c>
    </row>
    <row r="66" spans="1:13">
      <c r="A66" t="s">
        <v>202</v>
      </c>
      <c r="B66" t="s">
        <v>330</v>
      </c>
      <c r="C66" t="s">
        <v>331</v>
      </c>
      <c r="D66" t="s">
        <v>255</v>
      </c>
      <c r="E66" t="s">
        <v>206</v>
      </c>
      <c r="F66" s="499"/>
      <c r="G66" s="499"/>
      <c r="H66" s="499"/>
      <c r="I66" s="499">
        <v>0.34839290589724398</v>
      </c>
      <c r="J66" s="499">
        <v>0.34149995001688799</v>
      </c>
      <c r="K66" s="499">
        <v>0.33648515294987802</v>
      </c>
      <c r="L66" s="499">
        <v>0.33216099062447402</v>
      </c>
      <c r="M66" s="499">
        <v>0.328050166204506</v>
      </c>
    </row>
    <row r="67" spans="1:13">
      <c r="A67" t="s">
        <v>202</v>
      </c>
      <c r="B67" t="s">
        <v>332</v>
      </c>
      <c r="C67" t="s">
        <v>333</v>
      </c>
      <c r="D67" t="s">
        <v>255</v>
      </c>
      <c r="E67" t="s">
        <v>206</v>
      </c>
      <c r="F67" s="499"/>
      <c r="G67" s="499"/>
      <c r="H67" s="499"/>
      <c r="I67" s="499">
        <v>8.4513469939662394E-3</v>
      </c>
      <c r="J67" s="499">
        <v>1.0104180547247901E-2</v>
      </c>
      <c r="K67" s="499">
        <v>1.06005216838462E-2</v>
      </c>
      <c r="L67" s="499">
        <v>1.0629151699983399E-2</v>
      </c>
      <c r="M67" s="499">
        <v>1.0497605318544399E-2</v>
      </c>
    </row>
    <row r="68" spans="1:13">
      <c r="A68" t="s">
        <v>202</v>
      </c>
      <c r="B68" t="s">
        <v>334</v>
      </c>
      <c r="C68" t="s">
        <v>335</v>
      </c>
      <c r="D68" t="s">
        <v>255</v>
      </c>
      <c r="E68" t="s">
        <v>206</v>
      </c>
      <c r="F68" s="499"/>
      <c r="G68" s="499"/>
      <c r="H68" s="499"/>
      <c r="I68" s="499">
        <v>1.5344302874322001E-2</v>
      </c>
      <c r="J68" s="499">
        <v>1.51189776142578E-2</v>
      </c>
      <c r="K68" s="499">
        <v>1.49246840092501E-2</v>
      </c>
      <c r="L68" s="499">
        <v>1.47399761199517E-2</v>
      </c>
      <c r="M68" s="499">
        <v>1.45575541754912E-2</v>
      </c>
    </row>
    <row r="69" spans="1:13">
      <c r="A69" t="s">
        <v>202</v>
      </c>
      <c r="B69" t="s">
        <v>336</v>
      </c>
      <c r="C69" t="s">
        <v>337</v>
      </c>
      <c r="D69" t="s">
        <v>255</v>
      </c>
      <c r="E69" t="s">
        <v>206</v>
      </c>
      <c r="F69" s="499"/>
      <c r="G69" s="499"/>
      <c r="H69" s="499"/>
      <c r="I69" s="499">
        <v>0.32148382139239801</v>
      </c>
      <c r="J69" s="499">
        <v>0.31053913350416601</v>
      </c>
      <c r="K69" s="499">
        <v>0.30031646040077697</v>
      </c>
      <c r="L69" s="499">
        <v>0.29049925943864602</v>
      </c>
      <c r="M69" s="499">
        <v>0.28100297806447899</v>
      </c>
    </row>
    <row r="70" spans="1:13">
      <c r="A70" t="s">
        <v>202</v>
      </c>
      <c r="B70" t="s">
        <v>338</v>
      </c>
      <c r="C70" t="s">
        <v>339</v>
      </c>
      <c r="D70" t="s">
        <v>255</v>
      </c>
      <c r="E70" t="s">
        <v>206</v>
      </c>
      <c r="F70" s="499"/>
      <c r="G70" s="499"/>
      <c r="H70" s="499"/>
      <c r="I70" s="499">
        <v>0.34839290589724398</v>
      </c>
      <c r="J70" s="499">
        <v>0.34002478492785498</v>
      </c>
      <c r="K70" s="499">
        <v>0.331925455019006</v>
      </c>
      <c r="L70" s="499">
        <v>0.32424435073027003</v>
      </c>
      <c r="M70" s="499">
        <v>0.31681818236549503</v>
      </c>
    </row>
    <row r="71" spans="1:13">
      <c r="A71" t="s">
        <v>202</v>
      </c>
      <c r="B71" t="s">
        <v>340</v>
      </c>
      <c r="C71" t="s">
        <v>341</v>
      </c>
      <c r="D71" t="s">
        <v>255</v>
      </c>
      <c r="E71" t="s">
        <v>206</v>
      </c>
      <c r="F71" s="499"/>
      <c r="G71" s="499"/>
      <c r="H71" s="499"/>
      <c r="I71" s="499">
        <v>6.9098996700029097E-3</v>
      </c>
      <c r="J71" s="499">
        <v>6.8147709958711897E-3</v>
      </c>
      <c r="K71" s="499">
        <v>6.8878686280894798E-3</v>
      </c>
      <c r="L71" s="499">
        <v>6.80913136533586E-3</v>
      </c>
      <c r="M71" s="499">
        <v>6.6531818296758603E-3</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1.52780206393916E-2</v>
      </c>
      <c r="J74" s="499">
        <v>1.4914100904720199E-2</v>
      </c>
      <c r="K74" s="499">
        <v>1.45689729168251E-2</v>
      </c>
      <c r="L74" s="499">
        <v>1.42352997301111E-2</v>
      </c>
      <c r="M74" s="499">
        <v>1.3909268660392301E-2</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0.32009511925647299</v>
      </c>
      <c r="J76" s="499">
        <v>0.30633102912844401</v>
      </c>
      <c r="K76" s="499">
        <v>0.293158794875921</v>
      </c>
      <c r="L76" s="499">
        <v>0.28055296669625701</v>
      </c>
      <c r="M76" s="499">
        <v>0.26848918912831798</v>
      </c>
    </row>
    <row r="77" spans="1:13">
      <c r="A77" t="s">
        <v>202</v>
      </c>
      <c r="B77" t="s">
        <v>352</v>
      </c>
      <c r="C77" t="s">
        <v>353</v>
      </c>
      <c r="D77" t="s">
        <v>255</v>
      </c>
      <c r="E77" t="s">
        <v>206</v>
      </c>
      <c r="F77" s="499"/>
      <c r="G77" s="499"/>
      <c r="H77" s="499"/>
      <c r="I77" s="499">
        <v>0</v>
      </c>
      <c r="J77" s="499">
        <v>1.88362446686362</v>
      </c>
      <c r="K77" s="499">
        <v>4.1254060890520101</v>
      </c>
      <c r="L77" s="499">
        <v>6.61044475014043</v>
      </c>
      <c r="M77" s="499">
        <v>10.3673520712469</v>
      </c>
    </row>
    <row r="78" spans="1:13">
      <c r="A78" t="s">
        <v>202</v>
      </c>
      <c r="B78" t="s">
        <v>354</v>
      </c>
      <c r="C78" t="s">
        <v>355</v>
      </c>
      <c r="D78" t="s">
        <v>255</v>
      </c>
      <c r="E78" t="s">
        <v>206</v>
      </c>
      <c r="F78" s="499"/>
      <c r="G78" s="499"/>
      <c r="H78" s="499"/>
      <c r="I78" s="499">
        <v>0</v>
      </c>
      <c r="J78" s="499">
        <v>3.7751569746949702E-2</v>
      </c>
      <c r="K78" s="499">
        <v>8.5607339688014095E-2</v>
      </c>
      <c r="L78" s="499">
        <v>0.13881933975295299</v>
      </c>
      <c r="M78" s="499">
        <v>0.2177143934962</v>
      </c>
    </row>
    <row r="79" spans="1:13">
      <c r="A79" t="s">
        <v>202</v>
      </c>
      <c r="B79" t="s">
        <v>356</v>
      </c>
      <c r="C79" t="s">
        <v>357</v>
      </c>
      <c r="D79" t="s">
        <v>255</v>
      </c>
      <c r="E79" t="s">
        <v>206</v>
      </c>
      <c r="F79" s="499"/>
      <c r="G79" s="499"/>
      <c r="H79" s="499"/>
      <c r="I79" s="499">
        <v>1.9250122298044099</v>
      </c>
      <c r="J79" s="499">
        <v>2.33689240880501</v>
      </c>
      <c r="K79" s="499">
        <v>2.6372048020809702</v>
      </c>
      <c r="L79" s="499">
        <v>3.99418123374442</v>
      </c>
      <c r="M79" s="499">
        <v>2.2144824646777401</v>
      </c>
    </row>
    <row r="80" spans="1:13">
      <c r="A80" t="s">
        <v>202</v>
      </c>
      <c r="B80" t="s">
        <v>358</v>
      </c>
      <c r="C80" t="s">
        <v>359</v>
      </c>
      <c r="D80" t="s">
        <v>255</v>
      </c>
      <c r="E80" t="s">
        <v>206</v>
      </c>
      <c r="F80" s="499"/>
      <c r="G80" s="499"/>
      <c r="H80" s="499"/>
      <c r="I80" s="499">
        <v>4.1387762940794798E-2</v>
      </c>
      <c r="J80" s="499">
        <v>0.132862356363562</v>
      </c>
      <c r="K80" s="499">
        <v>0.237773480680562</v>
      </c>
      <c r="L80" s="499">
        <v>0.37609325239092101</v>
      </c>
      <c r="M80" s="499">
        <v>0.50276923097452397</v>
      </c>
    </row>
    <row r="81" spans="1:13">
      <c r="A81" t="s">
        <v>202</v>
      </c>
      <c r="B81" t="s">
        <v>360</v>
      </c>
      <c r="C81" t="s">
        <v>361</v>
      </c>
      <c r="D81" t="s">
        <v>255</v>
      </c>
      <c r="E81" t="s">
        <v>206</v>
      </c>
      <c r="F81" s="499"/>
      <c r="G81" s="499"/>
      <c r="H81" s="499"/>
      <c r="I81" s="499">
        <v>1.7732207329623</v>
      </c>
      <c r="J81" s="499">
        <v>3.8073003251880499</v>
      </c>
      <c r="K81" s="499">
        <v>5.9766963161591704</v>
      </c>
      <c r="L81" s="499">
        <v>9.1806327485883301</v>
      </c>
      <c r="M81" s="499">
        <v>10.6652347226874</v>
      </c>
    </row>
    <row r="82" spans="1:13">
      <c r="A82" t="s">
        <v>202</v>
      </c>
      <c r="B82" t="s">
        <v>362</v>
      </c>
      <c r="C82" t="s">
        <v>363</v>
      </c>
      <c r="D82" t="s">
        <v>255</v>
      </c>
      <c r="E82" t="s">
        <v>206</v>
      </c>
      <c r="F82" s="499"/>
      <c r="G82" s="499"/>
      <c r="H82" s="499"/>
      <c r="I82" s="499">
        <v>0.69678581179448695</v>
      </c>
      <c r="J82" s="499">
        <v>2.5651492018083601</v>
      </c>
      <c r="K82" s="499">
        <v>4.7938166970209002</v>
      </c>
      <c r="L82" s="499">
        <v>7.2668500914951704</v>
      </c>
      <c r="M82" s="499">
        <v>11.0122204198169</v>
      </c>
    </row>
    <row r="83" spans="1:13">
      <c r="A83" t="s">
        <v>202</v>
      </c>
      <c r="B83" t="s">
        <v>364</v>
      </c>
      <c r="C83" t="s">
        <v>365</v>
      </c>
      <c r="D83" t="s">
        <v>255</v>
      </c>
      <c r="E83" t="s">
        <v>206</v>
      </c>
      <c r="F83" s="499"/>
      <c r="G83" s="499"/>
      <c r="H83" s="499"/>
      <c r="I83" s="499">
        <v>1.53612466639691E-2</v>
      </c>
      <c r="J83" s="499">
        <v>5.4670521290068802E-2</v>
      </c>
      <c r="K83" s="499">
        <v>0.10309572999994999</v>
      </c>
      <c r="L83" s="499">
        <v>0.15625762281827199</v>
      </c>
      <c r="M83" s="499">
        <v>0.23486518064442</v>
      </c>
    </row>
    <row r="84" spans="1:13">
      <c r="A84" t="s">
        <v>202</v>
      </c>
      <c r="B84" t="s">
        <v>366</v>
      </c>
      <c r="C84" t="s">
        <v>367</v>
      </c>
      <c r="D84" t="s">
        <v>255</v>
      </c>
      <c r="E84" t="s">
        <v>206</v>
      </c>
      <c r="F84" s="499"/>
      <c r="G84" s="499"/>
      <c r="H84" s="499"/>
      <c r="I84" s="499">
        <v>2.4147996736111699</v>
      </c>
      <c r="J84" s="499">
        <v>4.4241704878206596</v>
      </c>
      <c r="K84" s="499">
        <v>6.5701715714358704</v>
      </c>
      <c r="L84" s="499">
        <v>9.7516849747232293</v>
      </c>
      <c r="M84" s="499">
        <v>11.2147268898802</v>
      </c>
    </row>
    <row r="85" spans="1:13">
      <c r="A85" t="s">
        <v>202</v>
      </c>
      <c r="B85" t="s">
        <v>368</v>
      </c>
      <c r="C85" t="s">
        <v>369</v>
      </c>
      <c r="D85" t="s">
        <v>255</v>
      </c>
      <c r="E85" t="s">
        <v>206</v>
      </c>
      <c r="F85" s="499"/>
      <c r="G85" s="499"/>
      <c r="H85" s="499"/>
      <c r="I85" s="499">
        <v>0</v>
      </c>
      <c r="J85" s="499">
        <v>0</v>
      </c>
      <c r="K85" s="499">
        <v>0</v>
      </c>
      <c r="L85" s="499">
        <v>0</v>
      </c>
      <c r="M85" s="499">
        <v>0</v>
      </c>
    </row>
    <row r="86" spans="1:13">
      <c r="A86" t="s">
        <v>202</v>
      </c>
      <c r="B86" t="s">
        <v>370</v>
      </c>
      <c r="C86" t="s">
        <v>371</v>
      </c>
      <c r="D86" t="s">
        <v>255</v>
      </c>
      <c r="E86" t="s">
        <v>206</v>
      </c>
      <c r="F86" s="499"/>
      <c r="G86" s="499"/>
      <c r="H86" s="499"/>
      <c r="I86" s="499">
        <v>0</v>
      </c>
      <c r="J86" s="499">
        <v>0</v>
      </c>
      <c r="K86" s="499">
        <v>0</v>
      </c>
      <c r="L86" s="499">
        <v>0</v>
      </c>
      <c r="M86" s="499">
        <v>0</v>
      </c>
    </row>
    <row r="87" spans="1:13">
      <c r="A87" t="s">
        <v>202</v>
      </c>
      <c r="B87" t="s">
        <v>372</v>
      </c>
      <c r="C87" t="s">
        <v>373</v>
      </c>
      <c r="D87" t="s">
        <v>255</v>
      </c>
      <c r="E87" t="s">
        <v>206</v>
      </c>
      <c r="F87" s="499"/>
      <c r="G87" s="499"/>
      <c r="H87" s="499"/>
      <c r="I87" s="499">
        <v>0</v>
      </c>
      <c r="J87" s="499">
        <v>0</v>
      </c>
      <c r="K87" s="499">
        <v>0</v>
      </c>
      <c r="L87" s="499">
        <v>0</v>
      </c>
      <c r="M87" s="499">
        <v>0</v>
      </c>
    </row>
    <row r="88" spans="1:13">
      <c r="A88" t="s">
        <v>202</v>
      </c>
      <c r="B88" t="s">
        <v>374</v>
      </c>
      <c r="C88" t="s">
        <v>375</v>
      </c>
      <c r="D88" t="s">
        <v>255</v>
      </c>
      <c r="E88" t="s">
        <v>206</v>
      </c>
      <c r="F88" s="499"/>
      <c r="G88" s="499"/>
      <c r="H88" s="499"/>
      <c r="I88" s="499">
        <v>0</v>
      </c>
      <c r="J88" s="499">
        <v>0</v>
      </c>
      <c r="K88" s="499">
        <v>0</v>
      </c>
      <c r="L88" s="499">
        <v>0</v>
      </c>
      <c r="M88" s="499">
        <v>0</v>
      </c>
    </row>
    <row r="89" spans="1:13">
      <c r="A89" t="s">
        <v>202</v>
      </c>
      <c r="B89" t="s">
        <v>376</v>
      </c>
      <c r="C89" t="s">
        <v>377</v>
      </c>
      <c r="D89" t="s">
        <v>255</v>
      </c>
      <c r="E89" t="s">
        <v>206</v>
      </c>
      <c r="F89" s="499"/>
      <c r="G89" s="499"/>
      <c r="H89" s="499"/>
      <c r="I89" s="499">
        <v>0</v>
      </c>
      <c r="J89" s="499">
        <v>0</v>
      </c>
      <c r="K89" s="499">
        <v>0</v>
      </c>
      <c r="L89" s="499">
        <v>0</v>
      </c>
      <c r="M89" s="499">
        <v>0</v>
      </c>
    </row>
    <row r="90" spans="1:13">
      <c r="A90" t="s">
        <v>202</v>
      </c>
      <c r="B90" t="s">
        <v>378</v>
      </c>
      <c r="C90" t="s">
        <v>379</v>
      </c>
      <c r="D90" t="s">
        <v>255</v>
      </c>
      <c r="E90" t="s">
        <v>206</v>
      </c>
      <c r="F90" s="499"/>
      <c r="G90" s="499"/>
      <c r="H90" s="499"/>
      <c r="I90" s="499">
        <v>0</v>
      </c>
      <c r="J90" s="499">
        <v>0</v>
      </c>
      <c r="K90" s="499">
        <v>0</v>
      </c>
      <c r="L90" s="499">
        <v>0</v>
      </c>
      <c r="M90" s="499">
        <v>0</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0</v>
      </c>
      <c r="J93" s="499">
        <v>0</v>
      </c>
      <c r="K93" s="499">
        <v>0</v>
      </c>
      <c r="L93" s="499">
        <v>0</v>
      </c>
      <c r="M93" s="499">
        <v>0</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0</v>
      </c>
      <c r="J95" s="499">
        <v>0</v>
      </c>
      <c r="K95" s="499">
        <v>0</v>
      </c>
      <c r="L95" s="499">
        <v>0</v>
      </c>
      <c r="M95" s="499">
        <v>0</v>
      </c>
    </row>
    <row r="96" spans="1:13">
      <c r="A96" t="s">
        <v>202</v>
      </c>
      <c r="B96" t="s">
        <v>390</v>
      </c>
      <c r="C96" t="s">
        <v>391</v>
      </c>
      <c r="D96" t="s">
        <v>255</v>
      </c>
      <c r="E96" t="s">
        <v>206</v>
      </c>
      <c r="F96" s="499"/>
      <c r="G96" s="499"/>
      <c r="H96" s="499"/>
      <c r="I96" s="499">
        <v>0</v>
      </c>
      <c r="J96" s="499">
        <v>0</v>
      </c>
      <c r="K96" s="499">
        <v>0</v>
      </c>
      <c r="L96" s="499">
        <v>0</v>
      </c>
      <c r="M96" s="499">
        <v>0</v>
      </c>
    </row>
    <row r="97" spans="1:13">
      <c r="A97" t="s">
        <v>202</v>
      </c>
      <c r="B97" t="s">
        <v>392</v>
      </c>
      <c r="C97" t="s">
        <v>393</v>
      </c>
      <c r="D97" t="s">
        <v>255</v>
      </c>
      <c r="E97" t="s">
        <v>206</v>
      </c>
      <c r="F97" s="499"/>
      <c r="G97" s="499"/>
      <c r="H97" s="499"/>
      <c r="I97" s="499">
        <v>0</v>
      </c>
      <c r="J97" s="499">
        <v>0</v>
      </c>
      <c r="K97" s="499">
        <v>0</v>
      </c>
      <c r="L97" s="499">
        <v>0</v>
      </c>
      <c r="M97" s="499">
        <v>0</v>
      </c>
    </row>
    <row r="98" spans="1:13">
      <c r="A98" t="s">
        <v>202</v>
      </c>
      <c r="B98" t="s">
        <v>394</v>
      </c>
      <c r="C98" t="s">
        <v>395</v>
      </c>
      <c r="D98" t="s">
        <v>255</v>
      </c>
      <c r="E98" t="s">
        <v>206</v>
      </c>
      <c r="F98" s="499"/>
      <c r="G98" s="499"/>
      <c r="H98" s="499"/>
      <c r="I98" s="499">
        <v>0</v>
      </c>
      <c r="J98" s="499">
        <v>0</v>
      </c>
      <c r="K98" s="499">
        <v>0</v>
      </c>
      <c r="L98" s="499">
        <v>0</v>
      </c>
      <c r="M98" s="499">
        <v>0</v>
      </c>
    </row>
    <row r="99" spans="1:13">
      <c r="A99" t="s">
        <v>202</v>
      </c>
      <c r="B99" t="s">
        <v>396</v>
      </c>
      <c r="C99" t="s">
        <v>397</v>
      </c>
      <c r="D99" t="s">
        <v>255</v>
      </c>
      <c r="E99" t="s">
        <v>206</v>
      </c>
      <c r="F99" s="499"/>
      <c r="G99" s="499"/>
      <c r="H99" s="499"/>
      <c r="I99" s="499">
        <v>0</v>
      </c>
      <c r="J99" s="499">
        <v>0</v>
      </c>
      <c r="K99" s="499">
        <v>0</v>
      </c>
      <c r="L99" s="499">
        <v>0</v>
      </c>
      <c r="M99" s="499">
        <v>0</v>
      </c>
    </row>
    <row r="100" spans="1:13">
      <c r="A100" t="s">
        <v>202</v>
      </c>
      <c r="B100" t="s">
        <v>398</v>
      </c>
      <c r="C100" t="s">
        <v>399</v>
      </c>
      <c r="D100" t="s">
        <v>255</v>
      </c>
      <c r="E100" t="s">
        <v>206</v>
      </c>
      <c r="F100" s="499"/>
      <c r="G100" s="499"/>
      <c r="H100" s="499"/>
      <c r="I100" s="499">
        <v>0</v>
      </c>
      <c r="J100" s="499">
        <v>0</v>
      </c>
      <c r="K100" s="499">
        <v>0</v>
      </c>
      <c r="L100" s="499">
        <v>0</v>
      </c>
      <c r="M100" s="499">
        <v>0</v>
      </c>
    </row>
    <row r="101" spans="1:13">
      <c r="A101" t="s">
        <v>202</v>
      </c>
      <c r="B101" t="s">
        <v>400</v>
      </c>
      <c r="C101" t="s">
        <v>401</v>
      </c>
      <c r="D101" t="s">
        <v>255</v>
      </c>
      <c r="E101" t="s">
        <v>206</v>
      </c>
      <c r="F101" s="499"/>
      <c r="G101" s="499"/>
      <c r="H101" s="499"/>
      <c r="I101" s="499">
        <v>0</v>
      </c>
      <c r="J101" s="499">
        <v>0</v>
      </c>
      <c r="K101" s="499">
        <v>0</v>
      </c>
      <c r="L101" s="499">
        <v>0</v>
      </c>
      <c r="M101" s="499">
        <v>0</v>
      </c>
    </row>
    <row r="102" spans="1:13">
      <c r="A102" t="s">
        <v>202</v>
      </c>
      <c r="B102" t="s">
        <v>402</v>
      </c>
      <c r="C102" t="s">
        <v>403</v>
      </c>
      <c r="D102" t="s">
        <v>255</v>
      </c>
      <c r="E102" t="s">
        <v>206</v>
      </c>
      <c r="F102" s="499"/>
      <c r="G102" s="499"/>
      <c r="H102" s="499"/>
      <c r="I102" s="499">
        <v>0</v>
      </c>
      <c r="J102" s="499">
        <v>0</v>
      </c>
      <c r="K102" s="499">
        <v>0</v>
      </c>
      <c r="L102" s="499">
        <v>0</v>
      </c>
      <c r="M102" s="499">
        <v>0</v>
      </c>
    </row>
    <row r="103" spans="1:13">
      <c r="A103" t="s">
        <v>202</v>
      </c>
      <c r="B103" t="s">
        <v>404</v>
      </c>
      <c r="C103" t="s">
        <v>405</v>
      </c>
      <c r="D103" t="s">
        <v>255</v>
      </c>
      <c r="E103" t="s">
        <v>206</v>
      </c>
      <c r="F103" s="499"/>
      <c r="G103" s="499"/>
      <c r="H103" s="499"/>
      <c r="I103" s="499">
        <v>0</v>
      </c>
      <c r="J103" s="499">
        <v>0</v>
      </c>
      <c r="K103" s="499">
        <v>0</v>
      </c>
      <c r="L103" s="499">
        <v>0</v>
      </c>
      <c r="M103" s="499">
        <v>0</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6.3E-2</v>
      </c>
      <c r="J123" s="500">
        <v>6.3E-2</v>
      </c>
      <c r="K123" s="500">
        <v>6.3E-2</v>
      </c>
      <c r="L123" s="500">
        <v>6.3E-2</v>
      </c>
      <c r="M123" s="500">
        <v>6.3E-2</v>
      </c>
    </row>
    <row r="124" spans="1:13">
      <c r="A124" t="s">
        <v>202</v>
      </c>
      <c r="B124" t="s">
        <v>447</v>
      </c>
      <c r="C124" t="s">
        <v>448</v>
      </c>
      <c r="D124" t="s">
        <v>446</v>
      </c>
      <c r="E124" t="s">
        <v>206</v>
      </c>
      <c r="F124" s="500"/>
      <c r="G124" s="500"/>
      <c r="H124" s="500"/>
      <c r="I124" s="500">
        <v>6.3E-2</v>
      </c>
      <c r="J124" s="500">
        <v>6.3E-2</v>
      </c>
      <c r="K124" s="500">
        <v>6.3E-2</v>
      </c>
      <c r="L124" s="500">
        <v>6.3E-2</v>
      </c>
      <c r="M124" s="500">
        <v>6.3E-2</v>
      </c>
    </row>
    <row r="125" spans="1:13">
      <c r="A125" t="s">
        <v>202</v>
      </c>
      <c r="B125" t="s">
        <v>449</v>
      </c>
      <c r="C125" t="s">
        <v>450</v>
      </c>
      <c r="D125" t="s">
        <v>446</v>
      </c>
      <c r="E125" t="s">
        <v>206</v>
      </c>
      <c r="F125" s="500"/>
      <c r="G125" s="500"/>
      <c r="H125" s="500"/>
      <c r="I125" s="500">
        <v>6.3E-2</v>
      </c>
      <c r="J125" s="500">
        <v>6.3E-2</v>
      </c>
      <c r="K125" s="500">
        <v>6.3E-2</v>
      </c>
      <c r="L125" s="500">
        <v>6.3E-2</v>
      </c>
      <c r="M125" s="500">
        <v>6.3E-2</v>
      </c>
    </row>
    <row r="126" spans="1:13">
      <c r="A126" t="s">
        <v>202</v>
      </c>
      <c r="B126" t="s">
        <v>451</v>
      </c>
      <c r="C126" t="s">
        <v>452</v>
      </c>
      <c r="D126" t="s">
        <v>446</v>
      </c>
      <c r="E126" t="s">
        <v>206</v>
      </c>
      <c r="F126" s="500"/>
      <c r="G126" s="500"/>
      <c r="H126" s="500"/>
      <c r="I126" s="500">
        <v>6.3E-2</v>
      </c>
      <c r="J126" s="500">
        <v>6.3E-2</v>
      </c>
      <c r="K126" s="500">
        <v>6.3E-2</v>
      </c>
      <c r="L126" s="500">
        <v>6.3E-2</v>
      </c>
      <c r="M126" s="500">
        <v>6.3E-2</v>
      </c>
    </row>
    <row r="127" spans="1:13">
      <c r="A127" t="s">
        <v>202</v>
      </c>
      <c r="B127" t="s">
        <v>453</v>
      </c>
      <c r="C127" t="s">
        <v>454</v>
      </c>
      <c r="D127" t="s">
        <v>446</v>
      </c>
      <c r="E127" t="s">
        <v>206</v>
      </c>
      <c r="F127" s="500"/>
      <c r="G127" s="500"/>
      <c r="H127" s="500"/>
      <c r="I127" s="500">
        <v>6.3E-2</v>
      </c>
      <c r="J127" s="500">
        <v>6.3E-2</v>
      </c>
      <c r="K127" s="500">
        <v>6.3E-2</v>
      </c>
      <c r="L127" s="500">
        <v>6.3E-2</v>
      </c>
      <c r="M127" s="500">
        <v>6.3E-2</v>
      </c>
    </row>
    <row r="128" spans="1:13">
      <c r="A128" t="s">
        <v>202</v>
      </c>
      <c r="B128" t="s">
        <v>455</v>
      </c>
      <c r="C128" t="s">
        <v>456</v>
      </c>
      <c r="D128" t="s">
        <v>446</v>
      </c>
      <c r="E128" t="s">
        <v>206</v>
      </c>
      <c r="F128" s="500"/>
      <c r="G128" s="500"/>
      <c r="H128" s="500"/>
      <c r="I128" s="500">
        <v>6.3E-2</v>
      </c>
      <c r="J128" s="500">
        <v>6.3E-2</v>
      </c>
      <c r="K128" s="500">
        <v>6.3E-2</v>
      </c>
      <c r="L128" s="500">
        <v>6.3E-2</v>
      </c>
      <c r="M128" s="500">
        <v>6.3E-2</v>
      </c>
    </row>
    <row r="129" spans="1:13">
      <c r="A129" t="s">
        <v>202</v>
      </c>
      <c r="B129" t="s">
        <v>457</v>
      </c>
      <c r="C129" t="s">
        <v>458</v>
      </c>
      <c r="D129" t="s">
        <v>446</v>
      </c>
      <c r="E129" t="s">
        <v>206</v>
      </c>
      <c r="F129" s="500"/>
      <c r="G129" s="500"/>
      <c r="H129" s="500"/>
      <c r="I129" s="500">
        <v>4.2999999999999997E-2</v>
      </c>
      <c r="J129" s="500">
        <v>4.2999999999999997E-2</v>
      </c>
      <c r="K129" s="500">
        <v>4.2999999999999997E-2</v>
      </c>
      <c r="L129" s="500">
        <v>4.2999999999999997E-2</v>
      </c>
      <c r="M129" s="500">
        <v>4.2999999999999997E-2</v>
      </c>
    </row>
    <row r="130" spans="1:13">
      <c r="A130" t="s">
        <v>202</v>
      </c>
      <c r="B130" t="s">
        <v>459</v>
      </c>
      <c r="C130" t="s">
        <v>460</v>
      </c>
      <c r="D130" t="s">
        <v>446</v>
      </c>
      <c r="E130" t="s">
        <v>206</v>
      </c>
      <c r="F130" s="500"/>
      <c r="G130" s="500"/>
      <c r="H130" s="500"/>
      <c r="I130" s="500">
        <v>4.2999999999999997E-2</v>
      </c>
      <c r="J130" s="500">
        <v>4.2999999999999997E-2</v>
      </c>
      <c r="K130" s="500">
        <v>4.2999999999999997E-2</v>
      </c>
      <c r="L130" s="500">
        <v>4.2999999999999997E-2</v>
      </c>
      <c r="M130" s="500">
        <v>4.2999999999999997E-2</v>
      </c>
    </row>
    <row r="131" spans="1:13">
      <c r="A131" t="s">
        <v>202</v>
      </c>
      <c r="B131" t="s">
        <v>461</v>
      </c>
      <c r="C131" t="s">
        <v>462</v>
      </c>
      <c r="D131" t="s">
        <v>446</v>
      </c>
      <c r="E131" t="s">
        <v>206</v>
      </c>
      <c r="F131" s="500"/>
      <c r="G131" s="500"/>
      <c r="H131" s="500"/>
      <c r="I131" s="500">
        <v>4.2999999999999997E-2</v>
      </c>
      <c r="J131" s="500">
        <v>4.2999999999999997E-2</v>
      </c>
      <c r="K131" s="500">
        <v>4.2999999999999997E-2</v>
      </c>
      <c r="L131" s="500">
        <v>4.2999999999999997E-2</v>
      </c>
      <c r="M131" s="500">
        <v>4.2999999999999997E-2</v>
      </c>
    </row>
    <row r="132" spans="1:13">
      <c r="A132" t="s">
        <v>202</v>
      </c>
      <c r="B132" t="s">
        <v>463</v>
      </c>
      <c r="C132" t="s">
        <v>464</v>
      </c>
      <c r="D132" t="s">
        <v>446</v>
      </c>
      <c r="E132" t="s">
        <v>206</v>
      </c>
      <c r="F132" s="500"/>
      <c r="G132" s="500"/>
      <c r="H132" s="500"/>
      <c r="I132" s="500">
        <v>0</v>
      </c>
      <c r="J132" s="500">
        <v>0</v>
      </c>
      <c r="K132" s="500">
        <v>0</v>
      </c>
      <c r="L132" s="500">
        <v>0</v>
      </c>
      <c r="M132" s="500">
        <v>0</v>
      </c>
    </row>
    <row r="133" spans="1:13">
      <c r="A133" t="s">
        <v>202</v>
      </c>
      <c r="B133" t="s">
        <v>465</v>
      </c>
      <c r="C133" t="s">
        <v>466</v>
      </c>
      <c r="D133" t="s">
        <v>446</v>
      </c>
      <c r="E133" t="s">
        <v>206</v>
      </c>
      <c r="F133" s="500"/>
      <c r="G133" s="500"/>
      <c r="H133" s="500"/>
      <c r="I133" s="500">
        <v>0</v>
      </c>
      <c r="J133" s="500">
        <v>0</v>
      </c>
      <c r="K133" s="500">
        <v>0</v>
      </c>
      <c r="L133" s="500">
        <v>0</v>
      </c>
      <c r="M133" s="500">
        <v>0</v>
      </c>
    </row>
    <row r="134" spans="1:13">
      <c r="A134" t="s">
        <v>202</v>
      </c>
      <c r="B134" t="s">
        <v>467</v>
      </c>
      <c r="C134" t="s">
        <v>468</v>
      </c>
      <c r="D134" t="s">
        <v>446</v>
      </c>
      <c r="E134" t="s">
        <v>206</v>
      </c>
      <c r="F134" s="500"/>
      <c r="G134" s="500"/>
      <c r="H134" s="500"/>
      <c r="I134" s="500">
        <v>0</v>
      </c>
      <c r="J134" s="500">
        <v>0</v>
      </c>
      <c r="K134" s="500">
        <v>0</v>
      </c>
      <c r="L134" s="500">
        <v>0</v>
      </c>
      <c r="M134" s="500">
        <v>0</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56.152166685350799</v>
      </c>
      <c r="I138" s="499"/>
      <c r="J138" s="499"/>
      <c r="K138" s="499"/>
      <c r="L138" s="499"/>
      <c r="M138" s="499"/>
    </row>
    <row r="139" spans="1:13">
      <c r="A139" t="s">
        <v>202</v>
      </c>
      <c r="B139" t="s">
        <v>477</v>
      </c>
      <c r="C139" t="s">
        <v>478</v>
      </c>
      <c r="D139" t="s">
        <v>255</v>
      </c>
      <c r="E139" t="s">
        <v>206</v>
      </c>
      <c r="F139" s="499"/>
      <c r="G139" s="499"/>
      <c r="H139" s="499">
        <v>13.809264864503801</v>
      </c>
      <c r="I139" s="499"/>
      <c r="J139" s="499"/>
      <c r="K139" s="499"/>
      <c r="L139" s="499"/>
      <c r="M139" s="499"/>
    </row>
    <row r="140" spans="1:13">
      <c r="A140" t="s">
        <v>202</v>
      </c>
      <c r="B140" t="s">
        <v>479</v>
      </c>
      <c r="C140" t="s">
        <v>480</v>
      </c>
      <c r="D140" t="s">
        <v>255</v>
      </c>
      <c r="E140" t="s">
        <v>206</v>
      </c>
      <c r="F140" s="499"/>
      <c r="G140" s="499"/>
      <c r="H140" s="499">
        <v>0.66895531715041301</v>
      </c>
      <c r="I140" s="499"/>
      <c r="J140" s="499"/>
      <c r="K140" s="499"/>
      <c r="L140" s="499"/>
      <c r="M140" s="499"/>
    </row>
    <row r="141" spans="1:13">
      <c r="A141" t="s">
        <v>202</v>
      </c>
      <c r="B141" t="s">
        <v>481</v>
      </c>
      <c r="C141" t="s">
        <v>482</v>
      </c>
      <c r="D141" t="s">
        <v>255</v>
      </c>
      <c r="E141" t="s">
        <v>206</v>
      </c>
      <c r="F141" s="499"/>
      <c r="G141" s="499"/>
      <c r="H141" s="499">
        <v>0</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193" activePane="bottomLeft" state="frozen"/>
      <selection pane="bottomLeft" activeCell="M211" sqref="M211"/>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Hafren Dyfrdwy</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HDD</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Hafren Dyfrdwy</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2023</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v>334.6</v>
      </c>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v>337.1</v>
      </c>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v>340</v>
      </c>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v>343.2</v>
      </c>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v>345.2</v>
      </c>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v>347.6</v>
      </c>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v>356.2</v>
      </c>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v>358.3</v>
      </c>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v>360.4</v>
      </c>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v>360.3</v>
      </c>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v>364.5</v>
      </c>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v>367.2</v>
      </c>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v>119</v>
      </c>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v>119.7</v>
      </c>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v>120.5</v>
      </c>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v>121.2</v>
      </c>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v>121.8</v>
      </c>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v>122.3</v>
      </c>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v>124.3</v>
      </c>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v>124.8</v>
      </c>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v>125.3</v>
      </c>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v>124.8</v>
      </c>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v>126</v>
      </c>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v>126.8</v>
      </c>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56.152166685350799</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29.244130396136899</v>
      </c>
      <c r="N91" s="210">
        <f xml:space="preserve"> INDEX(F_Inputs!$A:$W,MATCH($C91,F_Inputs!$B:$B,0),MATCH(N$87,F_Inputs!$2:$2,0))</f>
        <v>28.0664643447098</v>
      </c>
      <c r="O91" s="210">
        <f xml:space="preserve"> INDEX(F_Inputs!$A:$W,MATCH($C91,F_Inputs!$B:$B,0),MATCH(O$87,F_Inputs!$2:$2,0))</f>
        <v>27.0763812745978</v>
      </c>
      <c r="P91" s="210">
        <f xml:space="preserve"> INDEX(F_Inputs!$A:$W,MATCH($C91,F_Inputs!$B:$B,0),MATCH(P$87,F_Inputs!$2:$2,0))</f>
        <v>26.169835632484499</v>
      </c>
      <c r="Q91" s="210">
        <f xml:space="preserve"> INDEX(F_Inputs!$A:$W,MATCH($C91,F_Inputs!$B:$B,0),MATCH(Q$87,F_Inputs!$2:$2,0))</f>
        <v>25.305812339242401</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0.70940679138697504</v>
      </c>
      <c r="N92" s="210">
        <f xml:space="preserve"> INDEX(F_Inputs!$A:$W,MATCH($C92,F_Inputs!$B:$B,0),MATCH(N$87,F_Inputs!$2:$2,0))</f>
        <v>0.83042068687804804</v>
      </c>
      <c r="O92" s="210">
        <f xml:space="preserve"> INDEX(F_Inputs!$A:$W,MATCH($C92,F_Inputs!$B:$B,0),MATCH(O$87,F_Inputs!$2:$2,0))</f>
        <v>0.85300573979326799</v>
      </c>
      <c r="P92" s="210">
        <f xml:space="preserve"> INDEX(F_Inputs!$A:$W,MATCH($C92,F_Inputs!$B:$B,0),MATCH(P$87,F_Inputs!$2:$2,0))</f>
        <v>0.83743474023952102</v>
      </c>
      <c r="Q92" s="210">
        <f xml:space="preserve"> INDEX(F_Inputs!$A:$W,MATCH($C92,F_Inputs!$B:$B,0),MATCH(Q$87,F_Inputs!$2:$2,0))</f>
        <v>0.80978599485577396</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1.887072842814</v>
      </c>
      <c r="N93" s="210">
        <f xml:space="preserve"> INDEX(F_Inputs!$A:$W,MATCH($C93,F_Inputs!$B:$B,0),MATCH(N$87,F_Inputs!$2:$2,0))</f>
        <v>1.82050375699004</v>
      </c>
      <c r="O93" s="210">
        <f xml:space="preserve"> INDEX(F_Inputs!$A:$W,MATCH($C93,F_Inputs!$B:$B,0),MATCH(O$87,F_Inputs!$2:$2,0))</f>
        <v>1.75955138190664</v>
      </c>
      <c r="P93" s="210">
        <f xml:space="preserve"> INDEX(F_Inputs!$A:$W,MATCH($C93,F_Inputs!$B:$B,0),MATCH(P$87,F_Inputs!$2:$2,0))</f>
        <v>1.7014580334816101</v>
      </c>
      <c r="Q93" s="210">
        <f xml:space="preserve"> INDEX(F_Inputs!$A:$W,MATCH($C93,F_Inputs!$B:$B,0),MATCH(Q$87,F_Inputs!$2:$2,0))</f>
        <v>1.64528269504818</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26.4214217602802</v>
      </c>
      <c r="N94" s="210">
        <f xml:space="preserve"> INDEX(F_Inputs!$A:$W,MATCH($C94,F_Inputs!$B:$B,0),MATCH(N$87,F_Inputs!$2:$2,0))</f>
        <v>24.9885497345986</v>
      </c>
      <c r="O94" s="210">
        <f xml:space="preserve"> INDEX(F_Inputs!$A:$W,MATCH($C94,F_Inputs!$B:$B,0),MATCH(O$87,F_Inputs!$2:$2,0))</f>
        <v>23.660913316889602</v>
      </c>
      <c r="P94" s="210">
        <f xml:space="preserve"> INDEX(F_Inputs!$A:$W,MATCH($C94,F_Inputs!$B:$B,0),MATCH(P$87,F_Inputs!$2:$2,0))</f>
        <v>22.409132813730899</v>
      </c>
      <c r="Q94" s="210">
        <f xml:space="preserve"> INDEX(F_Inputs!$A:$W,MATCH($C94,F_Inputs!$B:$B,0),MATCH(Q$87,F_Inputs!$2:$2,0))</f>
        <v>21.2235777519615</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29.244130396136899</v>
      </c>
      <c r="N95" s="210">
        <f xml:space="preserve"> INDEX(F_Inputs!$A:$W,MATCH($C95,F_Inputs!$B:$B,0),MATCH(N$87,F_Inputs!$2:$2,0))</f>
        <v>27.945226645050301</v>
      </c>
      <c r="O95" s="210">
        <f xml:space="preserve"> INDEX(F_Inputs!$A:$W,MATCH($C95,F_Inputs!$B:$B,0),MATCH(O$87,F_Inputs!$2:$2,0))</f>
        <v>26.709470227881699</v>
      </c>
      <c r="P95" s="210">
        <f xml:space="preserve"> INDEX(F_Inputs!$A:$W,MATCH($C95,F_Inputs!$B:$B,0),MATCH(P$87,F_Inputs!$2:$2,0))</f>
        <v>25.5461104791985</v>
      </c>
      <c r="Q95" s="210">
        <f xml:space="preserve"> INDEX(F_Inputs!$A:$W,MATCH($C95,F_Inputs!$B:$B,0),MATCH(Q$87,F_Inputs!$2:$2,0))</f>
        <v>24.4393763349082</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0.58001757083247996</v>
      </c>
      <c r="N96" s="210">
        <f xml:space="preserve"> INDEX(F_Inputs!$A:$W,MATCH($C96,F_Inputs!$B:$B,0),MATCH(N$87,F_Inputs!$2:$2,0))</f>
        <v>0.56007776037309198</v>
      </c>
      <c r="O96" s="210">
        <f xml:space="preserve"> INDEX(F_Inputs!$A:$W,MATCH($C96,F_Inputs!$B:$B,0),MATCH(O$87,F_Inputs!$2:$2,0))</f>
        <v>0.55425493668444903</v>
      </c>
      <c r="P96" s="210">
        <f xml:space="preserve"> INDEX(F_Inputs!$A:$W,MATCH($C96,F_Inputs!$B:$B,0),MATCH(P$87,F_Inputs!$2:$2,0))</f>
        <v>0.53646832006318301</v>
      </c>
      <c r="Q96" s="210">
        <f xml:space="preserve"> INDEX(F_Inputs!$A:$W,MATCH($C96,F_Inputs!$B:$B,0),MATCH(Q$87,F_Inputs!$2:$2,0))</f>
        <v>0.51322690303310703</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1.8789213219190699</v>
      </c>
      <c r="N99" s="210">
        <f xml:space="preserve"> INDEX(F_Inputs!$A:$W,MATCH($C99,F_Inputs!$B:$B,0),MATCH(N$87,F_Inputs!$2:$2,0))</f>
        <v>1.79583417754167</v>
      </c>
      <c r="O99" s="210">
        <f xml:space="preserve"> INDEX(F_Inputs!$A:$W,MATCH($C99,F_Inputs!$B:$B,0),MATCH(O$87,F_Inputs!$2:$2,0))</f>
        <v>1.7176146853676699</v>
      </c>
      <c r="P99" s="210">
        <f xml:space="preserve"> INDEX(F_Inputs!$A:$W,MATCH($C99,F_Inputs!$B:$B,0),MATCH(P$87,F_Inputs!$2:$2,0))</f>
        <v>1.6432024643534799</v>
      </c>
      <c r="Q99" s="210">
        <f xml:space="preserve"> INDEX(F_Inputs!$A:$W,MATCH($C99,F_Inputs!$B:$B,0),MATCH(Q$87,F_Inputs!$2:$2,0))</f>
        <v>1.5720140039902999</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26.307290092086902</v>
      </c>
      <c r="N101" s="210">
        <f xml:space="preserve"> INDEX(F_Inputs!$A:$W,MATCH($C101,F_Inputs!$B:$B,0),MATCH(N$87,F_Inputs!$2:$2,0))</f>
        <v>24.649930816285401</v>
      </c>
      <c r="O101" s="210">
        <f xml:space="preserve"> INDEX(F_Inputs!$A:$W,MATCH($C101,F_Inputs!$B:$B,0),MATCH(O$87,F_Inputs!$2:$2,0))</f>
        <v>23.096985174859402</v>
      </c>
      <c r="P101" s="210">
        <f xml:space="preserve"> INDEX(F_Inputs!$A:$W,MATCH($C101,F_Inputs!$B:$B,0),MATCH(P$87,F_Inputs!$2:$2,0))</f>
        <v>21.641875108843301</v>
      </c>
      <c r="Q101" s="210">
        <f xml:space="preserve"> INDEX(F_Inputs!$A:$W,MATCH($C101,F_Inputs!$B:$B,0),MATCH(Q$87,F_Inputs!$2:$2,0))</f>
        <v>20.2784369769861</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2.0263041449526802</v>
      </c>
      <c r="O102" s="210">
        <f xml:space="preserve"> INDEX(F_Inputs!$A:$W,MATCH($C102,F_Inputs!$B:$B,0),MATCH(O$87,F_Inputs!$2:$2,0))</f>
        <v>4.0787956027923498</v>
      </c>
      <c r="P102" s="210">
        <f xml:space="preserve"> INDEX(F_Inputs!$A:$W,MATCH($C102,F_Inputs!$B:$B,0),MATCH(P$87,F_Inputs!$2:$2,0))</f>
        <v>5.1885035705167102</v>
      </c>
      <c r="Q102" s="210">
        <f xml:space="preserve"> INDEX(F_Inputs!$A:$W,MATCH($C102,F_Inputs!$B:$B,0),MATCH(Q$87,F_Inputs!$2:$2,0))</f>
        <v>6.1805781250730298</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4.0611153445084897E-2</v>
      </c>
      <c r="O103" s="210">
        <f xml:space="preserve"> INDEX(F_Inputs!$A:$W,MATCH($C103,F_Inputs!$B:$B,0),MATCH(O$87,F_Inputs!$2:$2,0))</f>
        <v>8.4640113760645605E-2</v>
      </c>
      <c r="P103" s="210">
        <f xml:space="preserve"> INDEX(F_Inputs!$A:$W,MATCH($C103,F_Inputs!$B:$B,0),MATCH(P$87,F_Inputs!$2:$2,0))</f>
        <v>0.108958574980854</v>
      </c>
      <c r="Q103" s="210">
        <f xml:space="preserve"> INDEX(F_Inputs!$A:$W,MATCH($C103,F_Inputs!$B:$B,0),MATCH(Q$87,F_Inputs!$2:$2,0))</f>
        <v>0.12979214062654301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2.0922087196207402</v>
      </c>
      <c r="N104" s="210">
        <f xml:space="preserve"> INDEX(F_Inputs!$A:$W,MATCH($C104,F_Inputs!$B:$B,0),MATCH(N$87,F_Inputs!$2:$2,0))</f>
        <v>2.21176661661708</v>
      </c>
      <c r="O104" s="210">
        <f xml:space="preserve"> INDEX(F_Inputs!$A:$W,MATCH($C104,F_Inputs!$B:$B,0),MATCH(O$87,F_Inputs!$2:$2,0))</f>
        <v>1.3292352133263401</v>
      </c>
      <c r="P104" s="210">
        <f xml:space="preserve"> INDEX(F_Inputs!$A:$W,MATCH($C104,F_Inputs!$B:$B,0),MATCH(P$87,F_Inputs!$2:$2,0))</f>
        <v>1.2564337581226801</v>
      </c>
      <c r="Q104" s="210">
        <f xml:space="preserve"> INDEX(F_Inputs!$A:$W,MATCH($C104,F_Inputs!$B:$B,0),MATCH(Q$87,F_Inputs!$2:$2,0))</f>
        <v>1.2543071085911599</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6.5904574668053204E-2</v>
      </c>
      <c r="N105" s="210">
        <f xml:space="preserve"> INDEX(F_Inputs!$A:$W,MATCH($C105,F_Inputs!$B:$B,0),MATCH(N$87,F_Inputs!$2:$2,0))</f>
        <v>0.199886312222497</v>
      </c>
      <c r="O105" s="210">
        <f xml:space="preserve"> INDEX(F_Inputs!$A:$W,MATCH($C105,F_Inputs!$B:$B,0),MATCH(O$87,F_Inputs!$2:$2,0))</f>
        <v>0.30416735936261802</v>
      </c>
      <c r="P105" s="210">
        <f xml:space="preserve"> INDEX(F_Inputs!$A:$W,MATCH($C105,F_Inputs!$B:$B,0),MATCH(P$87,F_Inputs!$2:$2,0))</f>
        <v>0.37331777854721099</v>
      </c>
      <c r="Q105" s="210">
        <f xml:space="preserve"> INDEX(F_Inputs!$A:$W,MATCH($C105,F_Inputs!$B:$B,0),MATCH(Q$87,F_Inputs!$2:$2,0))</f>
        <v>0.43706400065969497</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1.9075376139599201</v>
      </c>
      <c r="N106" s="210">
        <f xml:space="preserve"> INDEX(F_Inputs!$A:$W,MATCH($C106,F_Inputs!$B:$B,0),MATCH(N$87,F_Inputs!$2:$2,0))</f>
        <v>3.7642839249445599</v>
      </c>
      <c r="O106" s="210">
        <f xml:space="preserve"> INDEX(F_Inputs!$A:$W,MATCH($C106,F_Inputs!$B:$B,0),MATCH(O$87,F_Inputs!$2:$2,0))</f>
        <v>4.6910777335559999</v>
      </c>
      <c r="P106" s="210">
        <f xml:space="preserve"> INDEX(F_Inputs!$A:$W,MATCH($C106,F_Inputs!$B:$B,0),MATCH(P$87,F_Inputs!$2:$2,0))</f>
        <v>5.4731061075492002</v>
      </c>
      <c r="Q106" s="210">
        <f xml:space="preserve"> INDEX(F_Inputs!$A:$W,MATCH($C106,F_Inputs!$B:$B,0),MATCH(Q$87,F_Inputs!$2:$2,0))</f>
        <v>6.1819168519336696</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58.488260792273699</v>
      </c>
      <c r="N107" s="210">
        <f xml:space="preserve"> INDEX(F_Inputs!$A:$W,MATCH($C107,F_Inputs!$B:$B,0),MATCH(N$87,F_Inputs!$2:$2,0))</f>
        <v>58.037995134712801</v>
      </c>
      <c r="O107" s="210">
        <f xml:space="preserve"> INDEX(F_Inputs!$A:$W,MATCH($C107,F_Inputs!$B:$B,0),MATCH(O$87,F_Inputs!$2:$2,0))</f>
        <v>57.864647105271899</v>
      </c>
      <c r="P107" s="210">
        <f xml:space="preserve"> INDEX(F_Inputs!$A:$W,MATCH($C107,F_Inputs!$B:$B,0),MATCH(P$87,F_Inputs!$2:$2,0))</f>
        <v>56.904449682199598</v>
      </c>
      <c r="Q107" s="210">
        <f xml:space="preserve"> INDEX(F_Inputs!$A:$W,MATCH($C107,F_Inputs!$B:$B,0),MATCH(Q$87,F_Inputs!$2:$2,0))</f>
        <v>55.925766799223602</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1.2894243622194601</v>
      </c>
      <c r="N108" s="210">
        <f xml:space="preserve"> INDEX(F_Inputs!$A:$W,MATCH($C108,F_Inputs!$B:$B,0),MATCH(N$87,F_Inputs!$2:$2,0))</f>
        <v>1.4311096006962201</v>
      </c>
      <c r="O108" s="210">
        <f xml:space="preserve"> INDEX(F_Inputs!$A:$W,MATCH($C108,F_Inputs!$B:$B,0),MATCH(O$87,F_Inputs!$2:$2,0))</f>
        <v>1.4919007902383601</v>
      </c>
      <c r="P108" s="210">
        <f xml:space="preserve"> INDEX(F_Inputs!$A:$W,MATCH($C108,F_Inputs!$B:$B,0),MATCH(P$87,F_Inputs!$2:$2,0))</f>
        <v>1.48286163528356</v>
      </c>
      <c r="Q108" s="210">
        <f xml:space="preserve"> INDEX(F_Inputs!$A:$W,MATCH($C108,F_Inputs!$B:$B,0),MATCH(Q$87,F_Inputs!$2:$2,0))</f>
        <v>1.4528050385154201</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54.636249466327001</v>
      </c>
      <c r="N109" s="210">
        <f xml:space="preserve"> INDEX(F_Inputs!$A:$W,MATCH($C109,F_Inputs!$B:$B,0),MATCH(N$87,F_Inputs!$2:$2,0))</f>
        <v>53.402764475828498</v>
      </c>
      <c r="O109" s="210">
        <f xml:space="preserve"> INDEX(F_Inputs!$A:$W,MATCH($C109,F_Inputs!$B:$B,0),MATCH(O$87,F_Inputs!$2:$2,0))</f>
        <v>51.448976225305103</v>
      </c>
      <c r="P109" s="210">
        <f xml:space="preserve"> INDEX(F_Inputs!$A:$W,MATCH($C109,F_Inputs!$B:$B,0),MATCH(P$87,F_Inputs!$2:$2,0))</f>
        <v>49.5241140301233</v>
      </c>
      <c r="Q109" s="210">
        <f xml:space="preserve"> INDEX(F_Inputs!$A:$W,MATCH($C109,F_Inputs!$B:$B,0),MATCH(Q$87,F_Inputs!$2:$2,0))</f>
        <v>47.683931580881399</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6.3E-2</v>
      </c>
      <c r="N110" s="286">
        <f xml:space="preserve"> INDEX(F_Inputs!$A:$W,MATCH($C110,F_Inputs!$B:$B,0),MATCH(N$87,F_Inputs!$2:$2,0))</f>
        <v>6.3E-2</v>
      </c>
      <c r="O110" s="286">
        <f xml:space="preserve"> INDEX(F_Inputs!$A:$W,MATCH($C110,F_Inputs!$B:$B,0),MATCH(O$87,F_Inputs!$2:$2,0))</f>
        <v>6.3E-2</v>
      </c>
      <c r="P110" s="286">
        <f xml:space="preserve"> INDEX(F_Inputs!$A:$W,MATCH($C110,F_Inputs!$B:$B,0),MATCH(P$87,F_Inputs!$2:$2,0))</f>
        <v>6.3E-2</v>
      </c>
      <c r="Q110" s="286">
        <f xml:space="preserve"> INDEX(F_Inputs!$A:$W,MATCH($C110,F_Inputs!$B:$B,0),MATCH(Q$87,F_Inputs!$2:$2,0))</f>
        <v>6.3E-2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13.809264864503801</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7.1918853040036996</v>
      </c>
      <c r="N114" s="210">
        <f xml:space="preserve"> INDEX(F_Inputs!$A:$W,MATCH($C114,F_Inputs!$B:$B,0),MATCH(N$87,F_Inputs!$2:$2,0))</f>
        <v>6.9022668727645504</v>
      </c>
      <c r="O114" s="210">
        <f xml:space="preserve"> INDEX(F_Inputs!$A:$W,MATCH($C114,F_Inputs!$B:$B,0),MATCH(O$87,F_Inputs!$2:$2,0))</f>
        <v>6.6587799307619298</v>
      </c>
      <c r="P114" s="210">
        <f xml:space="preserve"> INDEX(F_Inputs!$A:$W,MATCH($C114,F_Inputs!$B:$B,0),MATCH(P$87,F_Inputs!$2:$2,0))</f>
        <v>6.4358369951161203</v>
      </c>
      <c r="Q114" s="210">
        <f xml:space="preserve"> INDEX(F_Inputs!$A:$W,MATCH($C114,F_Inputs!$B:$B,0),MATCH(Q$87,F_Inputs!$2:$2,0))</f>
        <v>6.2233514008853703</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0.17446141186028799</v>
      </c>
      <c r="N115" s="210">
        <f xml:space="preserve"> INDEX(F_Inputs!$A:$W,MATCH($C115,F_Inputs!$B:$B,0),MATCH(N$87,F_Inputs!$2:$2,0))</f>
        <v>0.204221847365577</v>
      </c>
      <c r="O115" s="210">
        <f xml:space="preserve"> INDEX(F_Inputs!$A:$W,MATCH($C115,F_Inputs!$B:$B,0),MATCH(O$87,F_Inputs!$2:$2,0))</f>
        <v>0.20977609390841701</v>
      </c>
      <c r="P115" s="210">
        <f xml:space="preserve"> INDEX(F_Inputs!$A:$W,MATCH($C115,F_Inputs!$B:$B,0),MATCH(P$87,F_Inputs!$2:$2,0))</f>
        <v>0.20594678384372</v>
      </c>
      <c r="Q115" s="210">
        <f xml:space="preserve"> INDEX(F_Inputs!$A:$W,MATCH($C115,F_Inputs!$B:$B,0),MATCH(Q$87,F_Inputs!$2:$2,0))</f>
        <v>0.19914724482833601</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0.46407984309943101</v>
      </c>
      <c r="N116" s="210">
        <f xml:space="preserve"> INDEX(F_Inputs!$A:$W,MATCH($C116,F_Inputs!$B:$B,0),MATCH(N$87,F_Inputs!$2:$2,0))</f>
        <v>0.44770878936819802</v>
      </c>
      <c r="O116" s="210">
        <f xml:space="preserve"> INDEX(F_Inputs!$A:$W,MATCH($C116,F_Inputs!$B:$B,0),MATCH(O$87,F_Inputs!$2:$2,0))</f>
        <v>0.43271902955423203</v>
      </c>
      <c r="P116" s="210">
        <f xml:space="preserve"> INDEX(F_Inputs!$A:$W,MATCH($C116,F_Inputs!$B:$B,0),MATCH(P$87,F_Inputs!$2:$2,0))</f>
        <v>0.41843237807446998</v>
      </c>
      <c r="Q116" s="210">
        <f xml:space="preserve"> INDEX(F_Inputs!$A:$W,MATCH($C116,F_Inputs!$B:$B,0),MATCH(Q$87,F_Inputs!$2:$2,0))</f>
        <v>0.40461741467996298</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6.4977085074734999</v>
      </c>
      <c r="N117" s="210">
        <f xml:space="preserve"> INDEX(F_Inputs!$A:$W,MATCH($C117,F_Inputs!$B:$B,0),MATCH(N$87,F_Inputs!$2:$2,0))</f>
        <v>6.1453283503470297</v>
      </c>
      <c r="O117" s="210">
        <f xml:space="preserve"> INDEX(F_Inputs!$A:$W,MATCH($C117,F_Inputs!$B:$B,0),MATCH(O$87,F_Inputs!$2:$2,0))</f>
        <v>5.8188283412087003</v>
      </c>
      <c r="P117" s="210">
        <f xml:space="preserve"> INDEX(F_Inputs!$A:$W,MATCH($C117,F_Inputs!$B:$B,0),MATCH(P$87,F_Inputs!$2:$2,0))</f>
        <v>5.5109832563127901</v>
      </c>
      <c r="Q117" s="210">
        <f xml:space="preserve"> INDEX(F_Inputs!$A:$W,MATCH($C117,F_Inputs!$B:$B,0),MATCH(Q$87,F_Inputs!$2:$2,0))</f>
        <v>5.2194247141257204</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7.1918853040036996</v>
      </c>
      <c r="N118" s="210">
        <f xml:space="preserve"> INDEX(F_Inputs!$A:$W,MATCH($C118,F_Inputs!$B:$B,0),MATCH(N$87,F_Inputs!$2:$2,0))</f>
        <v>6.8724513980466604</v>
      </c>
      <c r="O118" s="210">
        <f xml:space="preserve"> INDEX(F_Inputs!$A:$W,MATCH($C118,F_Inputs!$B:$B,0),MATCH(O$87,F_Inputs!$2:$2,0))</f>
        <v>6.5685470488464901</v>
      </c>
      <c r="P118" s="210">
        <f xml:space="preserve"> INDEX(F_Inputs!$A:$W,MATCH($C118,F_Inputs!$B:$B,0),MATCH(P$87,F_Inputs!$2:$2,0))</f>
        <v>6.2824469061344503</v>
      </c>
      <c r="Q118" s="210">
        <f xml:space="preserve"> INDEX(F_Inputs!$A:$W,MATCH($C118,F_Inputs!$B:$B,0),MATCH(Q$87,F_Inputs!$2:$2,0))</f>
        <v>6.0102724588199896</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0.14264126808452099</v>
      </c>
      <c r="N119" s="210">
        <f xml:space="preserve"> INDEX(F_Inputs!$A:$W,MATCH($C119,F_Inputs!$B:$B,0),MATCH(N$87,F_Inputs!$2:$2,0))</f>
        <v>0.13773755483112801</v>
      </c>
      <c r="O119" s="210">
        <f xml:space="preserve"> INDEX(F_Inputs!$A:$W,MATCH($C119,F_Inputs!$B:$B,0),MATCH(O$87,F_Inputs!$2:$2,0))</f>
        <v>0.13630557242826999</v>
      </c>
      <c r="P119" s="210">
        <f xml:space="preserve"> INDEX(F_Inputs!$A:$W,MATCH($C119,F_Inputs!$B:$B,0),MATCH(P$87,F_Inputs!$2:$2,0))</f>
        <v>0.13193138502882701</v>
      </c>
      <c r="Q119" s="210">
        <f xml:space="preserve"> INDEX(F_Inputs!$A:$W,MATCH($C119,F_Inputs!$B:$B,0),MATCH(Q$87,F_Inputs!$2:$2,0))</f>
        <v>0.12621572163522901</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0.46207517404155801</v>
      </c>
      <c r="N122" s="210">
        <f xml:space="preserve"> INDEX(F_Inputs!$A:$W,MATCH($C122,F_Inputs!$B:$B,0),MATCH(N$87,F_Inputs!$2:$2,0))</f>
        <v>0.44164190403129999</v>
      </c>
      <c r="O122" s="210">
        <f xml:space="preserve"> INDEX(F_Inputs!$A:$W,MATCH($C122,F_Inputs!$B:$B,0),MATCH(O$87,F_Inputs!$2:$2,0))</f>
        <v>0.42240571514031</v>
      </c>
      <c r="P122" s="210">
        <f xml:space="preserve"> INDEX(F_Inputs!$A:$W,MATCH($C122,F_Inputs!$B:$B,0),MATCH(P$87,F_Inputs!$2:$2,0))</f>
        <v>0.40410583234328601</v>
      </c>
      <c r="Q122" s="210">
        <f xml:space="preserve"> INDEX(F_Inputs!$A:$W,MATCH($C122,F_Inputs!$B:$B,0),MATCH(Q$87,F_Inputs!$2:$2,0))</f>
        <v>0.38659875536867899</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6.4696405890200301</v>
      </c>
      <c r="N124" s="210">
        <f xml:space="preserve"> INDEX(F_Inputs!$A:$W,MATCH($C124,F_Inputs!$B:$B,0),MATCH(N$87,F_Inputs!$2:$2,0))</f>
        <v>6.0620532319117704</v>
      </c>
      <c r="O124" s="210">
        <f xml:space="preserve"> INDEX(F_Inputs!$A:$W,MATCH($C124,F_Inputs!$B:$B,0),MATCH(O$87,F_Inputs!$2:$2,0))</f>
        <v>5.6801438783013296</v>
      </c>
      <c r="P124" s="210">
        <f xml:space="preserve"> INDEX(F_Inputs!$A:$W,MATCH($C124,F_Inputs!$B:$B,0),MATCH(P$87,F_Inputs!$2:$2,0))</f>
        <v>5.3222948139683499</v>
      </c>
      <c r="Q124" s="210">
        <f xml:space="preserve"> INDEX(F_Inputs!$A:$W,MATCH($C124,F_Inputs!$B:$B,0),MATCH(Q$87,F_Inputs!$2:$2,0))</f>
        <v>4.98699024068834</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6.0765920505745301</v>
      </c>
      <c r="O125" s="210">
        <f xml:space="preserve"> INDEX(F_Inputs!$A:$W,MATCH($C125,F_Inputs!$B:$B,0),MATCH(O$87,F_Inputs!$2:$2,0))</f>
        <v>12.3033540468679</v>
      </c>
      <c r="P125" s="210">
        <f xml:space="preserve"> INDEX(F_Inputs!$A:$W,MATCH($C125,F_Inputs!$B:$B,0),MATCH(P$87,F_Inputs!$2:$2,0))</f>
        <v>18.8591901693278</v>
      </c>
      <c r="Q125" s="210">
        <f xml:space="preserve"> INDEX(F_Inputs!$A:$W,MATCH($C125,F_Inputs!$B:$B,0),MATCH(Q$87,F_Inputs!$2:$2,0))</f>
        <v>25.033971804067399</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0.12178695523264001</v>
      </c>
      <c r="O126" s="210">
        <f xml:space="preserve"> INDEX(F_Inputs!$A:$W,MATCH($C126,F_Inputs!$B:$B,0),MATCH(O$87,F_Inputs!$2:$2,0))</f>
        <v>0.25530999529652498</v>
      </c>
      <c r="P126" s="210">
        <f xml:space="preserve"> INDEX(F_Inputs!$A:$W,MATCH($C126,F_Inputs!$B:$B,0),MATCH(P$87,F_Inputs!$2:$2,0))</f>
        <v>0.39604299355589501</v>
      </c>
      <c r="Q126" s="210">
        <f xml:space="preserve"> INDEX(F_Inputs!$A:$W,MATCH($C126,F_Inputs!$B:$B,0),MATCH(Q$87,F_Inputs!$2:$2,0))</f>
        <v>0.52571340788545096</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6.2742303051879498</v>
      </c>
      <c r="N127" s="210">
        <f xml:space="preserve"> INDEX(F_Inputs!$A:$W,MATCH($C127,F_Inputs!$B:$B,0),MATCH(N$87,F_Inputs!$2:$2,0))</f>
        <v>6.7067350732334603</v>
      </c>
      <c r="O127" s="210">
        <f xml:space="preserve"> INDEX(F_Inputs!$A:$W,MATCH($C127,F_Inputs!$B:$B,0),MATCH(O$87,F_Inputs!$2:$2,0))</f>
        <v>7.32237683202864</v>
      </c>
      <c r="P127" s="210">
        <f xml:space="preserve"> INDEX(F_Inputs!$A:$W,MATCH($C127,F_Inputs!$B:$B,0),MATCH(P$87,F_Inputs!$2:$2,0))</f>
        <v>7.2192238827519999</v>
      </c>
      <c r="Q127" s="210">
        <f xml:space="preserve"> INDEX(F_Inputs!$A:$W,MATCH($C127,F_Inputs!$B:$B,0),MATCH(Q$87,F_Inputs!$2:$2,0))</f>
        <v>7.2949658524545002</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0.19763825461342099</v>
      </c>
      <c r="N128" s="210">
        <f xml:space="preserve"> INDEX(F_Inputs!$A:$W,MATCH($C128,F_Inputs!$B:$B,0),MATCH(N$87,F_Inputs!$2:$2,0))</f>
        <v>0.60176003217270602</v>
      </c>
      <c r="O128" s="210">
        <f xml:space="preserve"> INDEX(F_Inputs!$A:$W,MATCH($C128,F_Inputs!$B:$B,0),MATCH(O$87,F_Inputs!$2:$2,0))</f>
        <v>1.0218507048652601</v>
      </c>
      <c r="P128" s="210">
        <f xml:space="preserve"> INDEX(F_Inputs!$A:$W,MATCH($C128,F_Inputs!$B:$B,0),MATCH(P$87,F_Inputs!$2:$2,0))</f>
        <v>1.44048524156836</v>
      </c>
      <c r="Q128" s="210">
        <f xml:space="preserve"> INDEX(F_Inputs!$A:$W,MATCH($C128,F_Inputs!$B:$B,0),MATCH(Q$87,F_Inputs!$2:$2,0))</f>
        <v>1.84005159270534</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5.7204284608673097</v>
      </c>
      <c r="N129" s="210">
        <f xml:space="preserve"> INDEX(F_Inputs!$A:$W,MATCH($C129,F_Inputs!$B:$B,0),MATCH(N$87,F_Inputs!$2:$2,0))</f>
        <v>11.3546552393605</v>
      </c>
      <c r="O129" s="210">
        <f xml:space="preserve"> INDEX(F_Inputs!$A:$W,MATCH($C129,F_Inputs!$B:$B,0),MATCH(O$87,F_Inputs!$2:$2,0))</f>
        <v>17.051145069834</v>
      </c>
      <c r="P129" s="210">
        <f xml:space="preserve"> INDEX(F_Inputs!$A:$W,MATCH($C129,F_Inputs!$B:$B,0),MATCH(P$87,F_Inputs!$2:$2,0))</f>
        <v>22.168409039475801</v>
      </c>
      <c r="Q129" s="210">
        <f xml:space="preserve"> INDEX(F_Inputs!$A:$W,MATCH($C129,F_Inputs!$B:$B,0),MATCH(Q$87,F_Inputs!$2:$2,0))</f>
        <v>26.899561617553701</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14.383770608007399</v>
      </c>
      <c r="N130" s="210">
        <f xml:space="preserve"> INDEX(F_Inputs!$A:$W,MATCH($C130,F_Inputs!$B:$B,0),MATCH(N$87,F_Inputs!$2:$2,0))</f>
        <v>19.8513103213857</v>
      </c>
      <c r="O130" s="210">
        <f xml:space="preserve"> INDEX(F_Inputs!$A:$W,MATCH($C130,F_Inputs!$B:$B,0),MATCH(O$87,F_Inputs!$2:$2,0))</f>
        <v>25.530681026476302</v>
      </c>
      <c r="P130" s="210">
        <f xml:space="preserve"> INDEX(F_Inputs!$A:$W,MATCH($C130,F_Inputs!$B:$B,0),MATCH(P$87,F_Inputs!$2:$2,0))</f>
        <v>31.577474070578401</v>
      </c>
      <c r="Q130" s="210">
        <f xml:space="preserve"> INDEX(F_Inputs!$A:$W,MATCH($C130,F_Inputs!$B:$B,0),MATCH(Q$87,F_Inputs!$2:$2,0))</f>
        <v>37.267595663772703</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0.31710267994480901</v>
      </c>
      <c r="N131" s="210">
        <f xml:space="preserve"> INDEX(F_Inputs!$A:$W,MATCH($C131,F_Inputs!$B:$B,0),MATCH(N$87,F_Inputs!$2:$2,0))</f>
        <v>0.463746357429344</v>
      </c>
      <c r="O131" s="210">
        <f xml:space="preserve"> INDEX(F_Inputs!$A:$W,MATCH($C131,F_Inputs!$B:$B,0),MATCH(O$87,F_Inputs!$2:$2,0))</f>
        <v>0.601391661633212</v>
      </c>
      <c r="P131" s="210">
        <f xml:space="preserve"> INDEX(F_Inputs!$A:$W,MATCH($C131,F_Inputs!$B:$B,0),MATCH(P$87,F_Inputs!$2:$2,0))</f>
        <v>0.73392116242844196</v>
      </c>
      <c r="Q131" s="210">
        <f xml:space="preserve"> INDEX(F_Inputs!$A:$W,MATCH($C131,F_Inputs!$B:$B,0),MATCH(Q$87,F_Inputs!$2:$2,0))</f>
        <v>0.85107637434901595</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18.6877775573608</v>
      </c>
      <c r="N132" s="210">
        <f xml:space="preserve"> INDEX(F_Inputs!$A:$W,MATCH($C132,F_Inputs!$B:$B,0),MATCH(N$87,F_Inputs!$2:$2,0))</f>
        <v>23.562036821619301</v>
      </c>
      <c r="O132" s="210">
        <f xml:space="preserve"> INDEX(F_Inputs!$A:$W,MATCH($C132,F_Inputs!$B:$B,0),MATCH(O$87,F_Inputs!$2:$2,0))</f>
        <v>28.550117289344001</v>
      </c>
      <c r="P132" s="210">
        <f xml:space="preserve"> INDEX(F_Inputs!$A:$W,MATCH($C132,F_Inputs!$B:$B,0),MATCH(P$87,F_Inputs!$2:$2,0))</f>
        <v>33.001687109757</v>
      </c>
      <c r="Q132" s="210">
        <f xml:space="preserve"> INDEX(F_Inputs!$A:$W,MATCH($C132,F_Inputs!$B:$B,0),MATCH(Q$87,F_Inputs!$2:$2,0))</f>
        <v>37.105976572367702</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6.3E-2</v>
      </c>
      <c r="N133" s="286">
        <f xml:space="preserve"> INDEX(F_Inputs!$A:$W,MATCH($C133,F_Inputs!$B:$B,0),MATCH(N$87,F_Inputs!$2:$2,0))</f>
        <v>6.3E-2</v>
      </c>
      <c r="O133" s="286">
        <f xml:space="preserve"> INDEX(F_Inputs!$A:$W,MATCH($C133,F_Inputs!$B:$B,0),MATCH(O$87,F_Inputs!$2:$2,0))</f>
        <v>6.3E-2</v>
      </c>
      <c r="P133" s="286">
        <f xml:space="preserve"> INDEX(F_Inputs!$A:$W,MATCH($C133,F_Inputs!$B:$B,0),MATCH(P$87,F_Inputs!$2:$2,0))</f>
        <v>6.3E-2</v>
      </c>
      <c r="Q133" s="286">
        <f xml:space="preserve"> INDEX(F_Inputs!$A:$W,MATCH($C133,F_Inputs!$B:$B,0),MATCH(Q$87,F_Inputs!$2:$2,0))</f>
        <v>6.3E-2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0.66895531715041301</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0.34839290589724398</v>
      </c>
      <c r="N137" s="210">
        <f xml:space="preserve"> INDEX(F_Inputs!$A:$W,MATCH($C137,F_Inputs!$B:$B,0),MATCH(N$87,F_Inputs!$2:$2,0))</f>
        <v>0.34149995001688799</v>
      </c>
      <c r="O137" s="210">
        <f xml:space="preserve"> INDEX(F_Inputs!$A:$W,MATCH($C137,F_Inputs!$B:$B,0),MATCH(O$87,F_Inputs!$2:$2,0))</f>
        <v>0.33648515294987802</v>
      </c>
      <c r="P137" s="210">
        <f xml:space="preserve"> INDEX(F_Inputs!$A:$W,MATCH($C137,F_Inputs!$B:$B,0),MATCH(P$87,F_Inputs!$2:$2,0))</f>
        <v>0.33216099062447402</v>
      </c>
      <c r="Q137" s="210">
        <f xml:space="preserve"> INDEX(F_Inputs!$A:$W,MATCH($C137,F_Inputs!$B:$B,0),MATCH(Q$87,F_Inputs!$2:$2,0))</f>
        <v>0.328050166204506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8.4513469939662394E-3</v>
      </c>
      <c r="N138" s="210">
        <f xml:space="preserve"> INDEX(F_Inputs!$A:$W,MATCH($C138,F_Inputs!$B:$B,0),MATCH(N$87,F_Inputs!$2:$2,0))</f>
        <v>1.0104180547247901E-2</v>
      </c>
      <c r="O138" s="210">
        <f xml:space="preserve"> INDEX(F_Inputs!$A:$W,MATCH($C138,F_Inputs!$B:$B,0),MATCH(O$87,F_Inputs!$2:$2,0))</f>
        <v>1.06005216838462E-2</v>
      </c>
      <c r="P138" s="210">
        <f xml:space="preserve"> INDEX(F_Inputs!$A:$W,MATCH($C138,F_Inputs!$B:$B,0),MATCH(P$87,F_Inputs!$2:$2,0))</f>
        <v>1.0629151699983399E-2</v>
      </c>
      <c r="Q138" s="210">
        <f xml:space="preserve"> INDEX(F_Inputs!$A:$W,MATCH($C138,F_Inputs!$B:$B,0),MATCH(Q$87,F_Inputs!$2:$2,0))</f>
        <v>1.0497605318544399E-2</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1.5344302874322001E-2</v>
      </c>
      <c r="N139" s="210">
        <f xml:space="preserve"> INDEX(F_Inputs!$A:$W,MATCH($C139,F_Inputs!$B:$B,0),MATCH(N$87,F_Inputs!$2:$2,0))</f>
        <v>1.51189776142578E-2</v>
      </c>
      <c r="O139" s="210">
        <f xml:space="preserve"> INDEX(F_Inputs!$A:$W,MATCH($C139,F_Inputs!$B:$B,0),MATCH(O$87,F_Inputs!$2:$2,0))</f>
        <v>1.49246840092501E-2</v>
      </c>
      <c r="P139" s="210">
        <f xml:space="preserve"> INDEX(F_Inputs!$A:$W,MATCH($C139,F_Inputs!$B:$B,0),MATCH(P$87,F_Inputs!$2:$2,0))</f>
        <v>1.47399761199517E-2</v>
      </c>
      <c r="Q139" s="210">
        <f xml:space="preserve"> INDEX(F_Inputs!$A:$W,MATCH($C139,F_Inputs!$B:$B,0),MATCH(Q$87,F_Inputs!$2:$2,0))</f>
        <v>1.45575541754912E-2</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0.32148382139239801</v>
      </c>
      <c r="N140" s="210">
        <f xml:space="preserve"> INDEX(F_Inputs!$A:$W,MATCH($C140,F_Inputs!$B:$B,0),MATCH(N$87,F_Inputs!$2:$2,0))</f>
        <v>0.31053913350416601</v>
      </c>
      <c r="O140" s="210">
        <f xml:space="preserve"> INDEX(F_Inputs!$A:$W,MATCH($C140,F_Inputs!$B:$B,0),MATCH(O$87,F_Inputs!$2:$2,0))</f>
        <v>0.30031646040077697</v>
      </c>
      <c r="P140" s="210">
        <f xml:space="preserve"> INDEX(F_Inputs!$A:$W,MATCH($C140,F_Inputs!$B:$B,0),MATCH(P$87,F_Inputs!$2:$2,0))</f>
        <v>0.29049925943864602</v>
      </c>
      <c r="Q140" s="210">
        <f xml:space="preserve"> INDEX(F_Inputs!$A:$W,MATCH($C140,F_Inputs!$B:$B,0),MATCH(Q$87,F_Inputs!$2:$2,0))</f>
        <v>0.28100297806447899</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0.34839290589724398</v>
      </c>
      <c r="N141" s="210">
        <f xml:space="preserve"> INDEX(F_Inputs!$A:$W,MATCH($C141,F_Inputs!$B:$B,0),MATCH(N$87,F_Inputs!$2:$2,0))</f>
        <v>0.34002478492785498</v>
      </c>
      <c r="O141" s="210">
        <f xml:space="preserve"> INDEX(F_Inputs!$A:$W,MATCH($C141,F_Inputs!$B:$B,0),MATCH(O$87,F_Inputs!$2:$2,0))</f>
        <v>0.331925455019006</v>
      </c>
      <c r="P141" s="210">
        <f xml:space="preserve"> INDEX(F_Inputs!$A:$W,MATCH($C141,F_Inputs!$B:$B,0),MATCH(P$87,F_Inputs!$2:$2,0))</f>
        <v>0.32424435073027003</v>
      </c>
      <c r="Q141" s="210">
        <f xml:space="preserve"> INDEX(F_Inputs!$A:$W,MATCH($C141,F_Inputs!$B:$B,0),MATCH(Q$87,F_Inputs!$2:$2,0))</f>
        <v>0.31681818236549503</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6.9098996700029097E-3</v>
      </c>
      <c r="N142" s="210">
        <f xml:space="preserve"> INDEX(F_Inputs!$A:$W,MATCH($C142,F_Inputs!$B:$B,0),MATCH(N$87,F_Inputs!$2:$2,0))</f>
        <v>6.8147709958711897E-3</v>
      </c>
      <c r="O142" s="210">
        <f xml:space="preserve"> INDEX(F_Inputs!$A:$W,MATCH($C142,F_Inputs!$B:$B,0),MATCH(O$87,F_Inputs!$2:$2,0))</f>
        <v>6.8878686280894798E-3</v>
      </c>
      <c r="P142" s="210">
        <f xml:space="preserve"> INDEX(F_Inputs!$A:$W,MATCH($C142,F_Inputs!$B:$B,0),MATCH(P$87,F_Inputs!$2:$2,0))</f>
        <v>6.80913136533586E-3</v>
      </c>
      <c r="Q142" s="210">
        <f xml:space="preserve"> INDEX(F_Inputs!$A:$W,MATCH($C142,F_Inputs!$B:$B,0),MATCH(Q$87,F_Inputs!$2:$2,0))</f>
        <v>6.6531818296758603E-3</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1.52780206393916E-2</v>
      </c>
      <c r="N145" s="210">
        <f xml:space="preserve"> INDEX(F_Inputs!$A:$W,MATCH($C145,F_Inputs!$B:$B,0),MATCH(N$87,F_Inputs!$2:$2,0))</f>
        <v>1.4914100904720199E-2</v>
      </c>
      <c r="O145" s="210">
        <f xml:space="preserve"> INDEX(F_Inputs!$A:$W,MATCH($C145,F_Inputs!$B:$B,0),MATCH(O$87,F_Inputs!$2:$2,0))</f>
        <v>1.45689729168251E-2</v>
      </c>
      <c r="P145" s="210">
        <f xml:space="preserve"> INDEX(F_Inputs!$A:$W,MATCH($C145,F_Inputs!$B:$B,0),MATCH(P$87,F_Inputs!$2:$2,0))</f>
        <v>1.42352997301111E-2</v>
      </c>
      <c r="Q145" s="210">
        <f xml:space="preserve"> INDEX(F_Inputs!$A:$W,MATCH($C145,F_Inputs!$B:$B,0),MATCH(Q$87,F_Inputs!$2:$2,0))</f>
        <v>1.3909268660392301E-2</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0.32009511925647299</v>
      </c>
      <c r="N147" s="210">
        <f xml:space="preserve"> INDEX(F_Inputs!$A:$W,MATCH($C147,F_Inputs!$B:$B,0),MATCH(N$87,F_Inputs!$2:$2,0))</f>
        <v>0.30633102912844401</v>
      </c>
      <c r="O147" s="210">
        <f xml:space="preserve"> INDEX(F_Inputs!$A:$W,MATCH($C147,F_Inputs!$B:$B,0),MATCH(O$87,F_Inputs!$2:$2,0))</f>
        <v>0.293158794875921</v>
      </c>
      <c r="P147" s="210">
        <f xml:space="preserve"> INDEX(F_Inputs!$A:$W,MATCH($C147,F_Inputs!$B:$B,0),MATCH(P$87,F_Inputs!$2:$2,0))</f>
        <v>0.28055296669625701</v>
      </c>
      <c r="Q147" s="210">
        <f xml:space="preserve"> INDEX(F_Inputs!$A:$W,MATCH($C147,F_Inputs!$B:$B,0),MATCH(Q$87,F_Inputs!$2:$2,0))</f>
        <v>0.26848918912831798</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1.88362446686362</v>
      </c>
      <c r="O148" s="210">
        <f xml:space="preserve"> INDEX(F_Inputs!$A:$W,MATCH($C148,F_Inputs!$B:$B,0),MATCH(O$87,F_Inputs!$2:$2,0))</f>
        <v>4.1254060890520101</v>
      </c>
      <c r="P148" s="210">
        <f xml:space="preserve"> INDEX(F_Inputs!$A:$W,MATCH($C148,F_Inputs!$B:$B,0),MATCH(P$87,F_Inputs!$2:$2,0))</f>
        <v>6.61044475014043</v>
      </c>
      <c r="Q148" s="210">
        <f xml:space="preserve"> INDEX(F_Inputs!$A:$W,MATCH($C148,F_Inputs!$B:$B,0),MATCH(Q$87,F_Inputs!$2:$2,0))</f>
        <v>10.3673520712469</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3.7751569746949702E-2</v>
      </c>
      <c r="O149" s="210">
        <f xml:space="preserve"> INDEX(F_Inputs!$A:$W,MATCH($C149,F_Inputs!$B:$B,0),MATCH(O$87,F_Inputs!$2:$2,0))</f>
        <v>8.5607339688014095E-2</v>
      </c>
      <c r="P149" s="210">
        <f xml:space="preserve"> INDEX(F_Inputs!$A:$W,MATCH($C149,F_Inputs!$B:$B,0),MATCH(P$87,F_Inputs!$2:$2,0))</f>
        <v>0.13881933975295299</v>
      </c>
      <c r="Q149" s="210">
        <f xml:space="preserve"> INDEX(F_Inputs!$A:$W,MATCH($C149,F_Inputs!$B:$B,0),MATCH(Q$87,F_Inputs!$2:$2,0))</f>
        <v>0.2177143934962</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1.9250122298044099</v>
      </c>
      <c r="N150" s="210">
        <f xml:space="preserve"> INDEX(F_Inputs!$A:$W,MATCH($C150,F_Inputs!$B:$B,0),MATCH(N$87,F_Inputs!$2:$2,0))</f>
        <v>2.33689240880501</v>
      </c>
      <c r="O150" s="210">
        <f xml:space="preserve"> INDEX(F_Inputs!$A:$W,MATCH($C150,F_Inputs!$B:$B,0),MATCH(O$87,F_Inputs!$2:$2,0))</f>
        <v>2.6372048020809702</v>
      </c>
      <c r="P150" s="210">
        <f xml:space="preserve"> INDEX(F_Inputs!$A:$W,MATCH($C150,F_Inputs!$B:$B,0),MATCH(P$87,F_Inputs!$2:$2,0))</f>
        <v>3.99418123374442</v>
      </c>
      <c r="Q150" s="210">
        <f xml:space="preserve"> INDEX(F_Inputs!$A:$W,MATCH($C150,F_Inputs!$B:$B,0),MATCH(Q$87,F_Inputs!$2:$2,0))</f>
        <v>2.2144824646777401</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4.1387762940794798E-2</v>
      </c>
      <c r="N151" s="210">
        <f xml:space="preserve"> INDEX(F_Inputs!$A:$W,MATCH($C151,F_Inputs!$B:$B,0),MATCH(N$87,F_Inputs!$2:$2,0))</f>
        <v>0.132862356363562</v>
      </c>
      <c r="O151" s="210">
        <f xml:space="preserve"> INDEX(F_Inputs!$A:$W,MATCH($C151,F_Inputs!$B:$B,0),MATCH(O$87,F_Inputs!$2:$2,0))</f>
        <v>0.237773480680562</v>
      </c>
      <c r="P151" s="210">
        <f xml:space="preserve"> INDEX(F_Inputs!$A:$W,MATCH($C151,F_Inputs!$B:$B,0),MATCH(P$87,F_Inputs!$2:$2,0))</f>
        <v>0.37609325239092101</v>
      </c>
      <c r="Q151" s="210">
        <f xml:space="preserve"> INDEX(F_Inputs!$A:$W,MATCH($C151,F_Inputs!$B:$B,0),MATCH(Q$87,F_Inputs!$2:$2,0))</f>
        <v>0.50276923097452397</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1.7732207329623</v>
      </c>
      <c r="N152" s="210">
        <f xml:space="preserve"> INDEX(F_Inputs!$A:$W,MATCH($C152,F_Inputs!$B:$B,0),MATCH(N$87,F_Inputs!$2:$2,0))</f>
        <v>3.8073003251880499</v>
      </c>
      <c r="O152" s="210">
        <f xml:space="preserve"> INDEX(F_Inputs!$A:$W,MATCH($C152,F_Inputs!$B:$B,0),MATCH(O$87,F_Inputs!$2:$2,0))</f>
        <v>5.9766963161591704</v>
      </c>
      <c r="P152" s="210">
        <f xml:space="preserve"> INDEX(F_Inputs!$A:$W,MATCH($C152,F_Inputs!$B:$B,0),MATCH(P$87,F_Inputs!$2:$2,0))</f>
        <v>9.1806327485883301</v>
      </c>
      <c r="Q152" s="210">
        <f xml:space="preserve"> INDEX(F_Inputs!$A:$W,MATCH($C152,F_Inputs!$B:$B,0),MATCH(Q$87,F_Inputs!$2:$2,0))</f>
        <v>10.6652347226874</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0.69678581179448695</v>
      </c>
      <c r="N153" s="210">
        <f xml:space="preserve"> INDEX(F_Inputs!$A:$W,MATCH($C153,F_Inputs!$B:$B,0),MATCH(N$87,F_Inputs!$2:$2,0))</f>
        <v>2.5651492018083601</v>
      </c>
      <c r="O153" s="210">
        <f xml:space="preserve"> INDEX(F_Inputs!$A:$W,MATCH($C153,F_Inputs!$B:$B,0),MATCH(O$87,F_Inputs!$2:$2,0))</f>
        <v>4.7938166970209002</v>
      </c>
      <c r="P153" s="210">
        <f xml:space="preserve"> INDEX(F_Inputs!$A:$W,MATCH($C153,F_Inputs!$B:$B,0),MATCH(P$87,F_Inputs!$2:$2,0))</f>
        <v>7.2668500914951704</v>
      </c>
      <c r="Q153" s="210">
        <f xml:space="preserve"> INDEX(F_Inputs!$A:$W,MATCH($C153,F_Inputs!$B:$B,0),MATCH(Q$87,F_Inputs!$2:$2,0))</f>
        <v>11.0122204198169</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1.53612466639691E-2</v>
      </c>
      <c r="N154" s="210">
        <f xml:space="preserve"> INDEX(F_Inputs!$A:$W,MATCH($C154,F_Inputs!$B:$B,0),MATCH(N$87,F_Inputs!$2:$2,0))</f>
        <v>5.4670521290068802E-2</v>
      </c>
      <c r="O154" s="210">
        <f xml:space="preserve"> INDEX(F_Inputs!$A:$W,MATCH($C154,F_Inputs!$B:$B,0),MATCH(O$87,F_Inputs!$2:$2,0))</f>
        <v>0.10309572999994999</v>
      </c>
      <c r="P154" s="210">
        <f xml:space="preserve"> INDEX(F_Inputs!$A:$W,MATCH($C154,F_Inputs!$B:$B,0),MATCH(P$87,F_Inputs!$2:$2,0))</f>
        <v>0.15625762281827199</v>
      </c>
      <c r="Q154" s="210">
        <f xml:space="preserve"> INDEX(F_Inputs!$A:$W,MATCH($C154,F_Inputs!$B:$B,0),MATCH(Q$87,F_Inputs!$2:$2,0))</f>
        <v>0.23486518064442</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2.4147996736111699</v>
      </c>
      <c r="N155" s="210">
        <f xml:space="preserve"> INDEX(F_Inputs!$A:$W,MATCH($C155,F_Inputs!$B:$B,0),MATCH(N$87,F_Inputs!$2:$2,0))</f>
        <v>4.4241704878206596</v>
      </c>
      <c r="O155" s="210">
        <f xml:space="preserve"> INDEX(F_Inputs!$A:$W,MATCH($C155,F_Inputs!$B:$B,0),MATCH(O$87,F_Inputs!$2:$2,0))</f>
        <v>6.5701715714358704</v>
      </c>
      <c r="P155" s="210">
        <f xml:space="preserve"> INDEX(F_Inputs!$A:$W,MATCH($C155,F_Inputs!$B:$B,0),MATCH(P$87,F_Inputs!$2:$2,0))</f>
        <v>9.7516849747232293</v>
      </c>
      <c r="Q155" s="210">
        <f xml:space="preserve"> INDEX(F_Inputs!$A:$W,MATCH($C155,F_Inputs!$B:$B,0),MATCH(Q$87,F_Inputs!$2:$2,0))</f>
        <v>11.2147268898802</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4.2999999999999997E-2</v>
      </c>
      <c r="N156" s="286">
        <f xml:space="preserve"> INDEX(F_Inputs!$A:$W,MATCH($C156,F_Inputs!$B:$B,0),MATCH(N$87,F_Inputs!$2:$2,0))</f>
        <v>4.2999999999999997E-2</v>
      </c>
      <c r="O156" s="286">
        <f xml:space="preserve"> INDEX(F_Inputs!$A:$W,MATCH($C156,F_Inputs!$B:$B,0),MATCH(O$87,F_Inputs!$2:$2,0))</f>
        <v>4.2999999999999997E-2</v>
      </c>
      <c r="P156" s="286">
        <f xml:space="preserve"> INDEX(F_Inputs!$A:$W,MATCH($C156,F_Inputs!$B:$B,0),MATCH(P$87,F_Inputs!$2:$2,0))</f>
        <v>4.2999999999999997E-2</v>
      </c>
      <c r="Q156" s="286">
        <f xml:space="preserve"> INDEX(F_Inputs!$A:$W,MATCH($C156,F_Inputs!$B:$B,0),MATCH(Q$87,F_Inputs!$2:$2,0))</f>
        <v>4.2999999999999997E-2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0</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0</v>
      </c>
      <c r="N160" s="210">
        <f xml:space="preserve"> INDEX(F_Inputs!$A:$W,MATCH($C160,F_Inputs!$B:$B,0),MATCH(N$87,F_Inputs!$2:$2,0))</f>
        <v>0</v>
      </c>
      <c r="O160" s="210">
        <f xml:space="preserve"> INDEX(F_Inputs!$A:$W,MATCH($C160,F_Inputs!$B:$B,0),MATCH(O$87,F_Inputs!$2:$2,0))</f>
        <v>0</v>
      </c>
      <c r="P160" s="210">
        <f xml:space="preserve"> INDEX(F_Inputs!$A:$W,MATCH($C160,F_Inputs!$B:$B,0),MATCH(P$87,F_Inputs!$2:$2,0))</f>
        <v>0</v>
      </c>
      <c r="Q160" s="210">
        <f xml:space="preserve"> INDEX(F_Inputs!$A:$W,MATCH($C160,F_Inputs!$B:$B,0),MATCH(Q$87,F_Inputs!$2:$2,0))</f>
        <v>0</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0</v>
      </c>
      <c r="N161" s="210">
        <f xml:space="preserve"> INDEX(F_Inputs!$A:$W,MATCH($C161,F_Inputs!$B:$B,0),MATCH(N$87,F_Inputs!$2:$2,0))</f>
        <v>0</v>
      </c>
      <c r="O161" s="210">
        <f xml:space="preserve"> INDEX(F_Inputs!$A:$W,MATCH($C161,F_Inputs!$B:$B,0),MATCH(O$87,F_Inputs!$2:$2,0))</f>
        <v>0</v>
      </c>
      <c r="P161" s="210">
        <f xml:space="preserve"> INDEX(F_Inputs!$A:$W,MATCH($C161,F_Inputs!$B:$B,0),MATCH(P$87,F_Inputs!$2:$2,0))</f>
        <v>0</v>
      </c>
      <c r="Q161" s="210">
        <f xml:space="preserve"> INDEX(F_Inputs!$A:$W,MATCH($C161,F_Inputs!$B:$B,0),MATCH(Q$87,F_Inputs!$2:$2,0))</f>
        <v>0</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0</v>
      </c>
      <c r="N162" s="210">
        <f xml:space="preserve"> INDEX(F_Inputs!$A:$W,MATCH($C162,F_Inputs!$B:$B,0),MATCH(N$87,F_Inputs!$2:$2,0))</f>
        <v>0</v>
      </c>
      <c r="O162" s="210">
        <f xml:space="preserve"> INDEX(F_Inputs!$A:$W,MATCH($C162,F_Inputs!$B:$B,0),MATCH(O$87,F_Inputs!$2:$2,0))</f>
        <v>0</v>
      </c>
      <c r="P162" s="210">
        <f xml:space="preserve"> INDEX(F_Inputs!$A:$W,MATCH($C162,F_Inputs!$B:$B,0),MATCH(P$87,F_Inputs!$2:$2,0))</f>
        <v>0</v>
      </c>
      <c r="Q162" s="210">
        <f xml:space="preserve"> INDEX(F_Inputs!$A:$W,MATCH($C162,F_Inputs!$B:$B,0),MATCH(Q$87,F_Inputs!$2:$2,0))</f>
        <v>0</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0</v>
      </c>
      <c r="N163" s="210">
        <f xml:space="preserve"> INDEX(F_Inputs!$A:$W,MATCH($C163,F_Inputs!$B:$B,0),MATCH(N$87,F_Inputs!$2:$2,0))</f>
        <v>0</v>
      </c>
      <c r="O163" s="210">
        <f xml:space="preserve"> INDEX(F_Inputs!$A:$W,MATCH($C163,F_Inputs!$B:$B,0),MATCH(O$87,F_Inputs!$2:$2,0))</f>
        <v>0</v>
      </c>
      <c r="P163" s="210">
        <f xml:space="preserve"> INDEX(F_Inputs!$A:$W,MATCH($C163,F_Inputs!$B:$B,0),MATCH(P$87,F_Inputs!$2:$2,0))</f>
        <v>0</v>
      </c>
      <c r="Q163" s="210">
        <f xml:space="preserve"> INDEX(F_Inputs!$A:$W,MATCH($C163,F_Inputs!$B:$B,0),MATCH(Q$87,F_Inputs!$2:$2,0))</f>
        <v>0</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0</v>
      </c>
      <c r="N164" s="210">
        <f xml:space="preserve"> INDEX(F_Inputs!$A:$W,MATCH($C164,F_Inputs!$B:$B,0),MATCH(N$87,F_Inputs!$2:$2,0))</f>
        <v>0</v>
      </c>
      <c r="O164" s="210">
        <f xml:space="preserve"> INDEX(F_Inputs!$A:$W,MATCH($C164,F_Inputs!$B:$B,0),MATCH(O$87,F_Inputs!$2:$2,0))</f>
        <v>0</v>
      </c>
      <c r="P164" s="210">
        <f xml:space="preserve"> INDEX(F_Inputs!$A:$W,MATCH($C164,F_Inputs!$B:$B,0),MATCH(P$87,F_Inputs!$2:$2,0))</f>
        <v>0</v>
      </c>
      <c r="Q164" s="210">
        <f xml:space="preserve"> INDEX(F_Inputs!$A:$W,MATCH($C164,F_Inputs!$B:$B,0),MATCH(Q$87,F_Inputs!$2:$2,0))</f>
        <v>0</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0</v>
      </c>
      <c r="N165" s="210">
        <f xml:space="preserve"> INDEX(F_Inputs!$A:$W,MATCH($C165,F_Inputs!$B:$B,0),MATCH(N$87,F_Inputs!$2:$2,0))</f>
        <v>0</v>
      </c>
      <c r="O165" s="210">
        <f xml:space="preserve"> INDEX(F_Inputs!$A:$W,MATCH($C165,F_Inputs!$B:$B,0),MATCH(O$87,F_Inputs!$2:$2,0))</f>
        <v>0</v>
      </c>
      <c r="P165" s="210">
        <f xml:space="preserve"> INDEX(F_Inputs!$A:$W,MATCH($C165,F_Inputs!$B:$B,0),MATCH(P$87,F_Inputs!$2:$2,0))</f>
        <v>0</v>
      </c>
      <c r="Q165" s="210">
        <f xml:space="preserve"> INDEX(F_Inputs!$A:$W,MATCH($C165,F_Inputs!$B:$B,0),MATCH(Q$87,F_Inputs!$2:$2,0))</f>
        <v>0</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0</v>
      </c>
      <c r="N168" s="210">
        <f xml:space="preserve"> INDEX(F_Inputs!$A:$W,MATCH($C168,F_Inputs!$B:$B,0),MATCH(N$87,F_Inputs!$2:$2,0))</f>
        <v>0</v>
      </c>
      <c r="O168" s="210">
        <f xml:space="preserve"> INDEX(F_Inputs!$A:$W,MATCH($C168,F_Inputs!$B:$B,0),MATCH(O$87,F_Inputs!$2:$2,0))</f>
        <v>0</v>
      </c>
      <c r="P168" s="210">
        <f xml:space="preserve"> INDEX(F_Inputs!$A:$W,MATCH($C168,F_Inputs!$B:$B,0),MATCH(P$87,F_Inputs!$2:$2,0))</f>
        <v>0</v>
      </c>
      <c r="Q168" s="210">
        <f xml:space="preserve"> INDEX(F_Inputs!$A:$W,MATCH($C168,F_Inputs!$B:$B,0),MATCH(Q$87,F_Inputs!$2:$2,0))</f>
        <v>0</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0</v>
      </c>
      <c r="N170" s="210">
        <f xml:space="preserve"> INDEX(F_Inputs!$A:$W,MATCH($C170,F_Inputs!$B:$B,0),MATCH(N$87,F_Inputs!$2:$2,0))</f>
        <v>0</v>
      </c>
      <c r="O170" s="210">
        <f xml:space="preserve"> INDEX(F_Inputs!$A:$W,MATCH($C170,F_Inputs!$B:$B,0),MATCH(O$87,F_Inputs!$2:$2,0))</f>
        <v>0</v>
      </c>
      <c r="P170" s="210">
        <f xml:space="preserve"> INDEX(F_Inputs!$A:$W,MATCH($C170,F_Inputs!$B:$B,0),MATCH(P$87,F_Inputs!$2:$2,0))</f>
        <v>0</v>
      </c>
      <c r="Q170" s="210">
        <f xml:space="preserve"> INDEX(F_Inputs!$A:$W,MATCH($C170,F_Inputs!$B:$B,0),MATCH(Q$87,F_Inputs!$2:$2,0))</f>
        <v>0</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0</v>
      </c>
      <c r="O171" s="210">
        <f xml:space="preserve"> INDEX(F_Inputs!$A:$W,MATCH($C171,F_Inputs!$B:$B,0),MATCH(O$87,F_Inputs!$2:$2,0))</f>
        <v>0</v>
      </c>
      <c r="P171" s="210">
        <f xml:space="preserve"> INDEX(F_Inputs!$A:$W,MATCH($C171,F_Inputs!$B:$B,0),MATCH(P$87,F_Inputs!$2:$2,0))</f>
        <v>0</v>
      </c>
      <c r="Q171" s="210">
        <f xml:space="preserve"> INDEX(F_Inputs!$A:$W,MATCH($C171,F_Inputs!$B:$B,0),MATCH(Q$87,F_Inputs!$2:$2,0))</f>
        <v>0</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v>
      </c>
      <c r="O172" s="210">
        <f xml:space="preserve"> INDEX(F_Inputs!$A:$W,MATCH($C172,F_Inputs!$B:$B,0),MATCH(O$87,F_Inputs!$2:$2,0))</f>
        <v>0</v>
      </c>
      <c r="P172" s="210">
        <f xml:space="preserve"> INDEX(F_Inputs!$A:$W,MATCH($C172,F_Inputs!$B:$B,0),MATCH(P$87,F_Inputs!$2:$2,0))</f>
        <v>0</v>
      </c>
      <c r="Q172" s="210">
        <f xml:space="preserve"> INDEX(F_Inputs!$A:$W,MATCH($C172,F_Inputs!$B:$B,0),MATCH(Q$87,F_Inputs!$2:$2,0))</f>
        <v>0</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0</v>
      </c>
      <c r="N173" s="210">
        <f xml:space="preserve"> INDEX(F_Inputs!$A:$W,MATCH($C173,F_Inputs!$B:$B,0),MATCH(N$87,F_Inputs!$2:$2,0))</f>
        <v>0</v>
      </c>
      <c r="O173" s="210">
        <f xml:space="preserve"> INDEX(F_Inputs!$A:$W,MATCH($C173,F_Inputs!$B:$B,0),MATCH(O$87,F_Inputs!$2:$2,0))</f>
        <v>0</v>
      </c>
      <c r="P173" s="210">
        <f xml:space="preserve"> INDEX(F_Inputs!$A:$W,MATCH($C173,F_Inputs!$B:$B,0),MATCH(P$87,F_Inputs!$2:$2,0))</f>
        <v>0</v>
      </c>
      <c r="Q173" s="210">
        <f xml:space="preserve"> INDEX(F_Inputs!$A:$W,MATCH($C173,F_Inputs!$B:$B,0),MATCH(Q$87,F_Inputs!$2:$2,0))</f>
        <v>0</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v>
      </c>
      <c r="N174" s="210">
        <f xml:space="preserve"> INDEX(F_Inputs!$A:$W,MATCH($C174,F_Inputs!$B:$B,0),MATCH(N$87,F_Inputs!$2:$2,0))</f>
        <v>0</v>
      </c>
      <c r="O174" s="210">
        <f xml:space="preserve"> INDEX(F_Inputs!$A:$W,MATCH($C174,F_Inputs!$B:$B,0),MATCH(O$87,F_Inputs!$2:$2,0))</f>
        <v>0</v>
      </c>
      <c r="P174" s="210">
        <f xml:space="preserve"> INDEX(F_Inputs!$A:$W,MATCH($C174,F_Inputs!$B:$B,0),MATCH(P$87,F_Inputs!$2:$2,0))</f>
        <v>0</v>
      </c>
      <c r="Q174" s="210">
        <f xml:space="preserve"> INDEX(F_Inputs!$A:$W,MATCH($C174,F_Inputs!$B:$B,0),MATCH(Q$87,F_Inputs!$2:$2,0))</f>
        <v>0</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0</v>
      </c>
      <c r="N175" s="210">
        <f xml:space="preserve"> INDEX(F_Inputs!$A:$W,MATCH($C175,F_Inputs!$B:$B,0),MATCH(N$87,F_Inputs!$2:$2,0))</f>
        <v>0</v>
      </c>
      <c r="O175" s="210">
        <f xml:space="preserve"> INDEX(F_Inputs!$A:$W,MATCH($C175,F_Inputs!$B:$B,0),MATCH(O$87,F_Inputs!$2:$2,0))</f>
        <v>0</v>
      </c>
      <c r="P175" s="210">
        <f xml:space="preserve"> INDEX(F_Inputs!$A:$W,MATCH($C175,F_Inputs!$B:$B,0),MATCH(P$87,F_Inputs!$2:$2,0))</f>
        <v>0</v>
      </c>
      <c r="Q175" s="210">
        <f xml:space="preserve"> INDEX(F_Inputs!$A:$W,MATCH($C175,F_Inputs!$B:$B,0),MATCH(Q$87,F_Inputs!$2:$2,0))</f>
        <v>0</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0</v>
      </c>
      <c r="N176" s="210">
        <f xml:space="preserve"> INDEX(F_Inputs!$A:$W,MATCH($C176,F_Inputs!$B:$B,0),MATCH(N$87,F_Inputs!$2:$2,0))</f>
        <v>0</v>
      </c>
      <c r="O176" s="210">
        <f xml:space="preserve"> INDEX(F_Inputs!$A:$W,MATCH($C176,F_Inputs!$B:$B,0),MATCH(O$87,F_Inputs!$2:$2,0))</f>
        <v>0</v>
      </c>
      <c r="P176" s="210">
        <f xml:space="preserve"> INDEX(F_Inputs!$A:$W,MATCH($C176,F_Inputs!$B:$B,0),MATCH(P$87,F_Inputs!$2:$2,0))</f>
        <v>0</v>
      </c>
      <c r="Q176" s="210">
        <f xml:space="preserve"> INDEX(F_Inputs!$A:$W,MATCH($C176,F_Inputs!$B:$B,0),MATCH(Q$87,F_Inputs!$2:$2,0))</f>
        <v>0</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0</v>
      </c>
      <c r="N177" s="210">
        <f xml:space="preserve"> INDEX(F_Inputs!$A:$W,MATCH($C177,F_Inputs!$B:$B,0),MATCH(N$87,F_Inputs!$2:$2,0))</f>
        <v>0</v>
      </c>
      <c r="O177" s="210">
        <f xml:space="preserve"> INDEX(F_Inputs!$A:$W,MATCH($C177,F_Inputs!$B:$B,0),MATCH(O$87,F_Inputs!$2:$2,0))</f>
        <v>0</v>
      </c>
      <c r="P177" s="210">
        <f xml:space="preserve"> INDEX(F_Inputs!$A:$W,MATCH($C177,F_Inputs!$B:$B,0),MATCH(P$87,F_Inputs!$2:$2,0))</f>
        <v>0</v>
      </c>
      <c r="Q177" s="210">
        <f xml:space="preserve"> INDEX(F_Inputs!$A:$W,MATCH($C177,F_Inputs!$B:$B,0),MATCH(Q$87,F_Inputs!$2:$2,0))</f>
        <v>0</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0</v>
      </c>
      <c r="N178" s="210">
        <f xml:space="preserve"> INDEX(F_Inputs!$A:$W,MATCH($C178,F_Inputs!$B:$B,0),MATCH(N$87,F_Inputs!$2:$2,0))</f>
        <v>0</v>
      </c>
      <c r="O178" s="210">
        <f xml:space="preserve"> INDEX(F_Inputs!$A:$W,MATCH($C178,F_Inputs!$B:$B,0),MATCH(O$87,F_Inputs!$2:$2,0))</f>
        <v>0</v>
      </c>
      <c r="P178" s="210">
        <f xml:space="preserve"> INDEX(F_Inputs!$A:$W,MATCH($C178,F_Inputs!$B:$B,0),MATCH(P$87,F_Inputs!$2:$2,0))</f>
        <v>0</v>
      </c>
      <c r="Q178" s="210">
        <f xml:space="preserve"> INDEX(F_Inputs!$A:$W,MATCH($C178,F_Inputs!$B:$B,0),MATCH(Q$87,F_Inputs!$2:$2,0))</f>
        <v>0</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0</v>
      </c>
      <c r="N179" s="286">
        <f xml:space="preserve"> INDEX(F_Inputs!$A:$W,MATCH($C179,F_Inputs!$B:$B,0),MATCH(N$87,F_Inputs!$2:$2,0))</f>
        <v>0</v>
      </c>
      <c r="O179" s="286">
        <f xml:space="preserve"> INDEX(F_Inputs!$A:$W,MATCH($C179,F_Inputs!$B:$B,0),MATCH(O$87,F_Inputs!$2:$2,0))</f>
        <v>0</v>
      </c>
      <c r="P179" s="286">
        <f xml:space="preserve"> INDEX(F_Inputs!$A:$W,MATCH($C179,F_Inputs!$B:$B,0),MATCH(P$87,F_Inputs!$2:$2,0))</f>
        <v>0</v>
      </c>
      <c r="Q179" s="286">
        <f xml:space="preserve"> INDEX(F_Inputs!$A:$W,MATCH($C179,F_Inputs!$B:$B,0),MATCH(Q$87,F_Inputs!$2:$2,0))</f>
        <v>0</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0.81420000000000003</v>
      </c>
      <c r="N210" s="384">
        <f xml:space="preserve"> M211</f>
        <v>0.45490000000000003</v>
      </c>
      <c r="O210" s="384">
        <f t="shared" ref="O210:Q210" si="0" xml:space="preserve"> N211</f>
        <v>0.39650000000000002</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0.45490000000000003</v>
      </c>
      <c r="N211" s="299">
        <v>0.39650000000000002</v>
      </c>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0.63455000000000006</v>
      </c>
      <c r="N213" s="302">
        <f t="shared" ref="N213:Q213" si="1" xml:space="preserve"> IF( AND(N210 &lt;&gt; 0, N211 &lt;&gt; 0), SUM(N210:N211) / 2, 0)</f>
        <v>0.42570000000000002</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0.36544999999999994</v>
      </c>
      <c r="N214" s="302">
        <f t="shared" si="2"/>
        <v>0.57430000000000003</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F13">
    <cfRule type="cellIs" dxfId="92" priority="1" stopIfTrue="1" operator="notEqual">
      <formula>0</formula>
    </cfRule>
    <cfRule type="cellIs" dxfId="91" priority="2" stopIfTrue="1" operator="equal">
      <formula>""</formula>
    </cfRule>
  </conditionalFormatting>
  <conditionalFormatting sqref="J3:T3">
    <cfRule type="cellIs" dxfId="90" priority="3" operator="equal">
      <formula>"Post-Fcst"</formula>
    </cfRule>
    <cfRule type="cellIs" dxfId="89" priority="4" operator="equal">
      <formula>"Forecast"</formula>
    </cfRule>
    <cfRule type="cellIs" dxfId="88" priority="5" operator="equal">
      <formula>"Pre Fcst"</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Hafren Dyfrdwy</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87" priority="7" stopIfTrue="1" operator="notEqual">
      <formula>0</formula>
    </cfRule>
    <cfRule type="cellIs" dxfId="86" priority="8" stopIfTrue="1" operator="equal">
      <formula>""</formula>
    </cfRule>
  </conditionalFormatting>
  <conditionalFormatting sqref="J3:CA3">
    <cfRule type="cellIs" dxfId="85" priority="1" operator="equal">
      <formula>"Post-Fcst"</formula>
    </cfRule>
    <cfRule type="cellIs" dxfId="84" priority="2" operator="equal">
      <formula>"Forecast"</formula>
    </cfRule>
    <cfRule type="cellIs" dxfId="83"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Hafren Dyfrdwy</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2023</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1</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334.6</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337.1</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340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343.2</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345.2</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347.6</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356.2</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358.3</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360.4</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360.3</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364.5</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367.2</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351.2166666666667</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367.2</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119</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119.7</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120.5</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121.2</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121.8</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122.3</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124.3</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124.8</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125.3</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124.8</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126</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126.8</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123.04166666666664</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126.8</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351.2166666666667</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1.1287393877714991</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351.2166666666667</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1.2775773742762739</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367.2</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1.1350850077279753</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367.2</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1.3194394538268055</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351.2166666666667</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367.2</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1.3357179665949255</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123.04166666666664</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1.0877412700751434</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123.04166666666664</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1.1806332960179113</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126.8</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1.0884120171673819</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126.8</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1.2064700285442436</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123.04166666666664</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126.8</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1.2166959859267552</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367.2</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351.2166666666667</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126.8</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123.04166666666664</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1.0877412700751434</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1.1287393877714991</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1.1287393877714991</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1.1287393877714991</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1.0877412700751434</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4.099811769635564E-2</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82" priority="1" operator="equal">
      <formula>"Post-Fcst"</formula>
    </cfRule>
    <cfRule type="cellIs" dxfId="81" priority="2" operator="equal">
      <formula>"Forecast"</formula>
    </cfRule>
    <cfRule type="cellIs" dxfId="80"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845F4BF469FA46B8BA99ECB10DE873" ma:contentTypeVersion="4" ma:contentTypeDescription="Create a new document." ma:contentTypeScope="" ma:versionID="ad0518fe90928de56ea882fbfdfd62ee">
  <xsd:schema xmlns:xsd="http://www.w3.org/2001/XMLSchema" xmlns:xs="http://www.w3.org/2001/XMLSchema" xmlns:p="http://schemas.microsoft.com/office/2006/metadata/properties" xmlns:ns2="26cae94e-98b3-4ad9-8726-1919ab96bf4c" xmlns:ns3="e60c395b-6be6-4532-9802-a883f79582ce" targetNamespace="http://schemas.microsoft.com/office/2006/metadata/properties" ma:root="true" ma:fieldsID="0a2d494d45932edabe507b49f686ec53" ns2:_="" ns3:_="">
    <xsd:import namespace="26cae94e-98b3-4ad9-8726-1919ab96bf4c"/>
    <xsd:import namespace="e60c395b-6be6-4532-9802-a883f79582c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cae94e-98b3-4ad9-8726-1919ab96bf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0c395b-6be6-4532-9802-a883f79582c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8C61CA-5391-408E-BE41-D86758B925E9}"/>
</file>

<file path=customXml/itemProps2.xml><?xml version="1.0" encoding="utf-8"?>
<ds:datastoreItem xmlns:ds="http://schemas.openxmlformats.org/officeDocument/2006/customXml" ds:itemID="{EF7CA67D-4FB0-497E-B3FE-089F602C32A0}"/>
</file>

<file path=customXml/itemProps3.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2023-05-04T12:08:22Z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0x01010009845F4BF469FA46B8BA99ECB10DE873</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y fmtid="{D5CDD505-2E9C-101B-9397-08002B2CF9AE}" pid="217" name="ComplianceAssetId">
    <vt:lpwstr/>
  </property>
  <property fmtid="{D5CDD505-2E9C-101B-9397-08002B2CF9AE}" pid="218" name="xd_Signature">
    <vt:bool>false</vt:bool>
  </property>
  <property fmtid="{D5CDD505-2E9C-101B-9397-08002B2CF9AE}" pid="219" name="TriggerFlowInfo">
    <vt:lpwstr/>
  </property>
  <property fmtid="{D5CDD505-2E9C-101B-9397-08002B2CF9AE}" pid="220" name="xd_ProgID">
    <vt:lpwstr/>
  </property>
  <property fmtid="{D5CDD505-2E9C-101B-9397-08002B2CF9AE}" pid="221" name="TemplateUrl">
    <vt:lpwstr/>
  </property>
  <property fmtid="{D5CDD505-2E9C-101B-9397-08002B2CF9AE}" pid="222" name="_ExtendedDescription">
    <vt:lpwstr/>
  </property>
  <property fmtid="{D5CDD505-2E9C-101B-9397-08002B2CF9AE}" pid="223" name="GUID">
    <vt:lpwstr>985ac9d4-3bca-40f1-a117-0b4dd38272de</vt:lpwstr>
  </property>
</Properties>
</file>